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PS 01.1 - Montážní práce" sheetId="2" r:id="rId2"/>
    <sheet name="PS 01.2 - Vedlejší a osta..." sheetId="3" r:id="rId3"/>
    <sheet name="PS 02.1 - Montážní práce" sheetId="4" r:id="rId4"/>
    <sheet name="PS 02.2 - Vedlejší a osta..." sheetId="5" r:id="rId5"/>
    <sheet name="SO 01.1 - Stavební práce" sheetId="6" r:id="rId6"/>
    <sheet name="SO 01.2 - Montážní práce" sheetId="7" r:id="rId7"/>
    <sheet name="SO 01.3 - Vedlejší a osta..." sheetId="8" r:id="rId8"/>
    <sheet name="SO 02.1 - Zemní práce" sheetId="9" r:id="rId9"/>
    <sheet name="SO 02.2 - Montážní práce" sheetId="10" r:id="rId10"/>
    <sheet name="SO 02.3 - Vedlejší a osta..." sheetId="11" r:id="rId11"/>
    <sheet name="Pokyny pro vyplnění" sheetId="12" r:id="rId12"/>
  </sheets>
  <definedNames>
    <definedName name="_xlnm.Print_Area" localSheetId="0">'Rekapitulace stavby'!$D$4:$AO$36,'Rekapitulace stavby'!$C$42:$AQ$69</definedName>
    <definedName name="_xlnm._FilterDatabase" localSheetId="1" hidden="1">'PS 01.1 - Montážní práce'!$C$84:$K$245</definedName>
    <definedName name="_xlnm.Print_Area" localSheetId="1">'PS 01.1 - Montážní práce'!$C$4:$J$41,'PS 01.1 - Montážní práce'!$C$47:$J$64,'PS 01.1 - Montážní práce'!$C$70:$K$245</definedName>
    <definedName name="_xlnm._FilterDatabase" localSheetId="2" hidden="1">'PS 01.2 - Vedlejší a osta...'!$C$84:$K$93</definedName>
    <definedName name="_xlnm.Print_Area" localSheetId="2">'PS 01.2 - Vedlejší a osta...'!$C$4:$J$41,'PS 01.2 - Vedlejší a osta...'!$C$47:$J$64,'PS 01.2 - Vedlejší a osta...'!$C$70:$K$93</definedName>
    <definedName name="_xlnm._FilterDatabase" localSheetId="3" hidden="1">'PS 02.1 - Montážní práce'!$C$84:$K$200</definedName>
    <definedName name="_xlnm.Print_Area" localSheetId="3">'PS 02.1 - Montážní práce'!$C$4:$J$41,'PS 02.1 - Montážní práce'!$C$47:$J$64,'PS 02.1 - Montážní práce'!$C$70:$K$200</definedName>
    <definedName name="_xlnm._FilterDatabase" localSheetId="4" hidden="1">'PS 02.2 - Vedlejší a osta...'!$C$84:$K$93</definedName>
    <definedName name="_xlnm.Print_Area" localSheetId="4">'PS 02.2 - Vedlejší a osta...'!$C$4:$J$41,'PS 02.2 - Vedlejší a osta...'!$C$47:$J$64,'PS 02.2 - Vedlejší a osta...'!$C$70:$K$93</definedName>
    <definedName name="_xlnm._FilterDatabase" localSheetId="5" hidden="1">'SO 01.1 - Stavební práce'!$C$103:$K$515</definedName>
    <definedName name="_xlnm.Print_Area" localSheetId="5">'SO 01.1 - Stavební práce'!$C$4:$J$41,'SO 01.1 - Stavební práce'!$C$47:$J$83,'SO 01.1 - Stavební práce'!$C$89:$K$515</definedName>
    <definedName name="_xlnm._FilterDatabase" localSheetId="6" hidden="1">'SO 01.2 - Montážní práce'!$C$84:$K$101</definedName>
    <definedName name="_xlnm.Print_Area" localSheetId="6">'SO 01.2 - Montážní práce'!$C$4:$J$41,'SO 01.2 - Montážní práce'!$C$47:$J$64,'SO 01.2 - Montážní práce'!$C$70:$K$101</definedName>
    <definedName name="_xlnm._FilterDatabase" localSheetId="7" hidden="1">'SO 01.3 - Vedlejší a osta...'!$C$89:$K$119</definedName>
    <definedName name="_xlnm.Print_Area" localSheetId="7">'SO 01.3 - Vedlejší a osta...'!$C$4:$J$41,'SO 01.3 - Vedlejší a osta...'!$C$47:$J$69,'SO 01.3 - Vedlejší a osta...'!$C$75:$K$119</definedName>
    <definedName name="_xlnm._FilterDatabase" localSheetId="8" hidden="1">'SO 02.1 - Zemní práce'!$C$84:$K$119</definedName>
    <definedName name="_xlnm.Print_Area" localSheetId="8">'SO 02.1 - Zemní práce'!$C$4:$J$41,'SO 02.1 - Zemní práce'!$C$47:$J$64,'SO 02.1 - Zemní práce'!$C$70:$K$119</definedName>
    <definedName name="_xlnm._FilterDatabase" localSheetId="9" hidden="1">'SO 02.2 - Montážní práce'!$C$84:$K$186</definedName>
    <definedName name="_xlnm.Print_Area" localSheetId="9">'SO 02.2 - Montážní práce'!$C$4:$J$41,'SO 02.2 - Montážní práce'!$C$47:$J$64,'SO 02.2 - Montážní práce'!$C$70:$K$186</definedName>
    <definedName name="_xlnm._FilterDatabase" localSheetId="10" hidden="1">'SO 02.3 - Vedlejší a osta...'!$C$84:$K$93</definedName>
    <definedName name="_xlnm.Print_Area" localSheetId="10">'SO 02.3 - Vedlejší a osta...'!$C$4:$J$41,'SO 02.3 - Vedlejší a osta...'!$C$47:$J$64,'SO 02.3 - Vedlejší a osta...'!$C$70:$K$93</definedName>
    <definedName name="_xlnm.Print_Area" localSheetId="11">'Pokyny pro vyplnění'!$B$2:$K$71,'Pokyny pro vyplnění'!$B$74:$K$118,'Pokyny pro vyplnění'!$B$121:$K$161,'Pokyny pro vyplnění'!$B$164:$K$218</definedName>
    <definedName name="_xlnm.Print_Titles" localSheetId="0">'Rekapitulace stavby'!$52:$52</definedName>
    <definedName name="_xlnm.Print_Titles" localSheetId="1">'PS 01.1 - Montážní práce'!$84:$84</definedName>
    <definedName name="_xlnm.Print_Titles" localSheetId="2">'PS 01.2 - Vedlejší a osta...'!$84:$84</definedName>
    <definedName name="_xlnm.Print_Titles" localSheetId="3">'PS 02.1 - Montážní práce'!$84:$84</definedName>
    <definedName name="_xlnm.Print_Titles" localSheetId="4">'PS 02.2 - Vedlejší a osta...'!$84:$84</definedName>
    <definedName name="_xlnm.Print_Titles" localSheetId="5">'SO 01.1 - Stavební práce'!$103:$103</definedName>
    <definedName name="_xlnm.Print_Titles" localSheetId="6">'SO 01.2 - Montážní práce'!$84:$84</definedName>
    <definedName name="_xlnm.Print_Titles" localSheetId="7">'SO 01.3 - Vedlejší a osta...'!$89:$89</definedName>
    <definedName name="_xlnm.Print_Titles" localSheetId="8">'SO 02.1 - Zemní práce'!$84:$84</definedName>
    <definedName name="_xlnm.Print_Titles" localSheetId="9">'SO 02.2 - Montážní práce'!$84:$84</definedName>
    <definedName name="_xlnm.Print_Titles" localSheetId="10">'SO 02.3 - Vedlejší a osta...'!$84:$84</definedName>
  </definedNames>
  <calcPr fullCalcOnLoad="1"/>
</workbook>
</file>

<file path=xl/sharedStrings.xml><?xml version="1.0" encoding="utf-8"?>
<sst xmlns="http://schemas.openxmlformats.org/spreadsheetml/2006/main" count="9086" uniqueCount="1443">
  <si>
    <t>Export Komplet</t>
  </si>
  <si>
    <t>VZ</t>
  </si>
  <si>
    <t>2.0</t>
  </si>
  <si>
    <t>ZAMOK</t>
  </si>
  <si>
    <t>False</t>
  </si>
  <si>
    <t>{929899ef-bbd1-44ec-9546-743447792398}</t>
  </si>
  <si>
    <t>0,01</t>
  </si>
  <si>
    <t>21</t>
  </si>
  <si>
    <t>15</t>
  </si>
  <si>
    <t>REKAPITULACE STAVBY</t>
  </si>
  <si>
    <t>v ---  níže se nacházejí doplnkové a pomocné údaje k sestavám  --- v</t>
  </si>
  <si>
    <t>Návod na vyplnění</t>
  </si>
  <si>
    <t>0,001</t>
  </si>
  <si>
    <t>Kód:</t>
  </si>
  <si>
    <t>21718126</t>
  </si>
  <si>
    <t>Měnit lze pouze buňky se žlutým podbarvením!
1) v Rekapitulaci stavby vyplňte údaje o Uchazeči (přenesou se do ostatních sestav i v jiných listech)
2) na vybraných listech vyplňte v sestavě Soupis prací ceny u položek</t>
  </si>
  <si>
    <t>Stavba:</t>
  </si>
  <si>
    <t>MVE Kadaň - generální oprava - rozvodna 22kV a 6kV</t>
  </si>
  <si>
    <t>KSO:</t>
  </si>
  <si>
    <t/>
  </si>
  <si>
    <t>CC-CZ:</t>
  </si>
  <si>
    <t>Místo:</t>
  </si>
  <si>
    <t>Kadaň</t>
  </si>
  <si>
    <t>Datum:</t>
  </si>
  <si>
    <t>2. 12. 2021</t>
  </si>
  <si>
    <t>Zadavatel:</t>
  </si>
  <si>
    <t>IČ:</t>
  </si>
  <si>
    <t>-</t>
  </si>
  <si>
    <t>Povodí Ohře, státní podnik</t>
  </si>
  <si>
    <t>DIČ:</t>
  </si>
  <si>
    <t>Uchazeč:</t>
  </si>
  <si>
    <t>Vyplň údaj</t>
  </si>
  <si>
    <t>Projektant:</t>
  </si>
  <si>
    <t>25552953</t>
  </si>
  <si>
    <t>Puttner, s.r.o.</t>
  </si>
  <si>
    <t>CZ25552953</t>
  </si>
  <si>
    <t>True</t>
  </si>
  <si>
    <t>Zpracovatel:</t>
  </si>
  <si>
    <t xml:space="preserve"> </t>
  </si>
  <si>
    <t>Poznámka:</t>
  </si>
  <si>
    <t>Soupis prací je sestaven za využití položek Cenové soustavy ÚRS.Cenové a technické podmínky položek Cenové soustavy ÚRS, které nejsou uvedeny v soupisu prací (tzv.úvodní části katalogů) jsou neomezeně dálkově k dispozici na www.cs-urs.cz. Položky soupisu prací, které nemají ve sloupci "Cenová soustava" uveden žádný údaj, nepochází z Cenové soustavy ÚRS, ale způsob tvorby ceny vychází z cenových a technických podmínek ÚRS. 
Kde je v projektové dokumentaci předepsaná konkrétní značka produktu či výrobku, má se za to, že je uvedena jako příklad vhodného (doporučeného) produktu. Nabízející je oprávněn zvolit jiné, srovnatelné materiály, jež zabezpečí shodnou anebo vyšší technickou hodnotu díla. Nabízené materiály předloží objednavateli ke schválení a dosažení požadovaných parametrů doloží hodnověrnými dokumenty (atesty, výsledky zkoušek, ověřitelné reference apod.). Tam,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včetně projektu, poskytnutí dat a výkresů, osvědčení a odsouhlasení, znovu předložení, modifikací a úprav díla.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</si>
  <si>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</si>
  <si>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</si>
  <si>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</si>
  <si>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</si>
  <si>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</si>
  <si>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</si>
  <si>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</si>
  <si>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</si>
  <si>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</si>
  <si>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</si>
  <si>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</si>
  <si>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</si>
  <si>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</si>
  <si>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</si>
  <si>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</si>
  <si>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</si>
  <si>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</si>
  <si>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</si>
  <si>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</si>
  <si>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</si>
  <si>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</si>
  <si>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</si>
  <si>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</si>
  <si>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</si>
  <si>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</si>
  <si>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</si>
  <si>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</si>
  <si>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</si>
  <si>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</si>
  <si>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</si>
  <si>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</si>
  <si>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</si>
  <si>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</si>
  <si>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</si>
  <si>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</si>
  <si>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</si>
  <si>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</si>
  <si>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</si>
  <si>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PS 01</t>
  </si>
  <si>
    <t>Technologie R22</t>
  </si>
  <si>
    <t>PRO</t>
  </si>
  <si>
    <t>1</t>
  </si>
  <si>
    <t>{59911ac4-e024-410e-8944-313ad61f1e33}</t>
  </si>
  <si>
    <t>2</t>
  </si>
  <si>
    <t>/</t>
  </si>
  <si>
    <t>PS 01.1</t>
  </si>
  <si>
    <t>Montážní práce</t>
  </si>
  <si>
    <t>Soupis</t>
  </si>
  <si>
    <t>{d383f821-daf2-4c1a-96f9-513a487213ac}</t>
  </si>
  <si>
    <t>PS 01.2</t>
  </si>
  <si>
    <t>Vedlejší a ostatní náklady</t>
  </si>
  <si>
    <t>{b4ab5a1a-19a6-4149-84ed-8f6c5ea98453}</t>
  </si>
  <si>
    <t>PS 02</t>
  </si>
  <si>
    <t>Technologie R06, R04</t>
  </si>
  <si>
    <t>{befc45a2-f7d0-4848-ba99-b07c9994075b}</t>
  </si>
  <si>
    <t>PS 02.1</t>
  </si>
  <si>
    <t>{bc5f1f17-a39a-4ec7-b5fe-66104e1eed5e}</t>
  </si>
  <si>
    <t>PS 02.2</t>
  </si>
  <si>
    <t>{026232a3-5d05-41dd-ad2c-87b428089d02}</t>
  </si>
  <si>
    <t>SO 01</t>
  </si>
  <si>
    <t>Stavební úpravy rozvodny 22kV</t>
  </si>
  <si>
    <t>STA</t>
  </si>
  <si>
    <t>{ac38846a-2c04-4d9d-bdc2-e71927cfdf3f}</t>
  </si>
  <si>
    <t>SO 01.1</t>
  </si>
  <si>
    <t>Stavební práce</t>
  </si>
  <si>
    <t>{eb607d21-efb7-459f-8dac-ded0c565d11d}</t>
  </si>
  <si>
    <t>SO 01.2</t>
  </si>
  <si>
    <t>{46fc4a42-b807-4a88-912f-75192e048719}</t>
  </si>
  <si>
    <t>SO 01.3</t>
  </si>
  <si>
    <t>{7dbdcbb0-2cc5-4e45-a147-6e7310b0c861}</t>
  </si>
  <si>
    <t>SO 02</t>
  </si>
  <si>
    <t>Venkovní rozvody 22kV</t>
  </si>
  <si>
    <t>{db9fd18f-22df-4388-90aa-f24978522df3}</t>
  </si>
  <si>
    <t>SO 02.1</t>
  </si>
  <si>
    <t>Zemní práce</t>
  </si>
  <si>
    <t>{c383c1a6-44a1-48bb-83e1-3d11217d72f3}</t>
  </si>
  <si>
    <t>SO 02.2</t>
  </si>
  <si>
    <t>{f03503ae-e611-4570-9d12-4a66692d8c70}</t>
  </si>
  <si>
    <t>SO 02.3</t>
  </si>
  <si>
    <t>{baff2935-9acd-433e-a5cb-ec2b62098a5f}</t>
  </si>
  <si>
    <t>KRYCÍ LIST SOUPISU PRACÍ</t>
  </si>
  <si>
    <t>Objekt:</t>
  </si>
  <si>
    <t>PS 01 - Technologie R22</t>
  </si>
  <si>
    <t>Soupis:</t>
  </si>
  <si>
    <t>PS 01.1 - Montážní práce</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</si>
  <si>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</si>
  <si>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</si>
  <si>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</si>
  <si>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</si>
  <si>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</si>
  <si>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</si>
  <si>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</si>
  <si>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</si>
  <si>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</si>
  <si>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</si>
  <si>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</si>
  <si>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</si>
  <si>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</si>
  <si>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</si>
  <si>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</si>
  <si>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</si>
  <si>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</si>
  <si>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M</t>
  </si>
  <si>
    <t>PTR025</t>
  </si>
  <si>
    <t>Rozvaděč VN 22kV</t>
  </si>
  <si>
    <t>sestava</t>
  </si>
  <si>
    <t>Vlastní</t>
  </si>
  <si>
    <t>ROZPOCET</t>
  </si>
  <si>
    <t>586056833</t>
  </si>
  <si>
    <t>PP</t>
  </si>
  <si>
    <t>Rozvaděč VN 22kV, pole č. 1-4, FAT, dodací parita se rozumí DAP ČR, v souladu s INCOTERMS 2010, viz. výkres č. D.2-04, specifikace viz. příloha D.2-10, blokády viz. příloha D.2-01 Tecdhnická zpráva odstavec 4.1</t>
  </si>
  <si>
    <t>K</t>
  </si>
  <si>
    <t>210190431</t>
  </si>
  <si>
    <t>Montáž rozvaděčů vn vnitřních ostatních do 400 kg bez zapojení vodičů</t>
  </si>
  <si>
    <t>kus</t>
  </si>
  <si>
    <t>CS ÚRS 2021 02</t>
  </si>
  <si>
    <t>-149940000</t>
  </si>
  <si>
    <t>Montáž rozváděčů vn bez zapojení vodičů vnitřních ostatních, hmotnosti do 400 kg</t>
  </si>
  <si>
    <t>Online PSC</t>
  </si>
  <si>
    <t>https://podminky.urs.cz/item/CS_URS_2021_02/210190431</t>
  </si>
  <si>
    <t>3</t>
  </si>
  <si>
    <t>210190433</t>
  </si>
  <si>
    <t>Montáž rozvaděčů vn vnitřních ostatních přes 600 do 800 kg bez zapojení vodičů</t>
  </si>
  <si>
    <t>-710580805</t>
  </si>
  <si>
    <t>Montáž rozváděčů vn bez zapojení vodičů vnitřních ostatních, hmotnosti přes 600 do 800 kg</t>
  </si>
  <si>
    <t>https://podminky.urs.cz/item/CS_URS_2021_02/210190433</t>
  </si>
  <si>
    <t>4</t>
  </si>
  <si>
    <t>PTR105</t>
  </si>
  <si>
    <t>Autojeřáb do 30t, včetně dopravy a 2 hod práce</t>
  </si>
  <si>
    <t>kpl</t>
  </si>
  <si>
    <t>Vlastnhí</t>
  </si>
  <si>
    <t>1173947011</t>
  </si>
  <si>
    <t>5</t>
  </si>
  <si>
    <t>V099</t>
  </si>
  <si>
    <t>Proměření a kontrola funkčnosti stávajích kabelů ŘS, včetně zjištění směrů</t>
  </si>
  <si>
    <t>1169006445</t>
  </si>
  <si>
    <t>6</t>
  </si>
  <si>
    <t>V005</t>
  </si>
  <si>
    <t>Rozvodnice 600x200x150mm, IP65, vč. 50ks propojovacích svorek do 4mm2</t>
  </si>
  <si>
    <t>8</t>
  </si>
  <si>
    <t>1390751263</t>
  </si>
  <si>
    <t>7</t>
  </si>
  <si>
    <t>Montáž rozvodnice 600x200x150mm</t>
  </si>
  <si>
    <t>2113879335</t>
  </si>
  <si>
    <t>34111130</t>
  </si>
  <si>
    <t>kabel instalační jádro Cu plné izolace PVC plášť PVC 450/750V (CYKY) 12x1,5mm2</t>
  </si>
  <si>
    <t>m</t>
  </si>
  <si>
    <t>-1325226241</t>
  </si>
  <si>
    <t>https://podminky.urs.cz/item/CS_URS_2021_02/34111130</t>
  </si>
  <si>
    <t>9</t>
  </si>
  <si>
    <t>741122241</t>
  </si>
  <si>
    <t>Montáž kabel Cu plný kulatý žíla 12x1,5 mm2 uložený volně (např. CYKY)</t>
  </si>
  <si>
    <t>64</t>
  </si>
  <si>
    <t>-1504787437</t>
  </si>
  <si>
    <t>Montáž kabelů měděných bez ukončení uložených volně nebo v liště plných kulatých (např. CYKY) počtu a průřezu žil 12x1,5 mm2</t>
  </si>
  <si>
    <t>https://podminky.urs.cz/item/CS_URS_2021_02/741122241</t>
  </si>
  <si>
    <t>10</t>
  </si>
  <si>
    <t>34111030</t>
  </si>
  <si>
    <t>kabel instalační jádro Cu plné izolace PVC plášť PVC 450/750V (CYKY) 3x1,5mm2</t>
  </si>
  <si>
    <t>1710309641</t>
  </si>
  <si>
    <t>https://podminky.urs.cz/item/CS_URS_2021_02/34111030</t>
  </si>
  <si>
    <t>11</t>
  </si>
  <si>
    <t>34111036</t>
  </si>
  <si>
    <t>kabel instalační jádro Cu plné izolace PVC plášť PVC 450/750V (CYKY) 3x2,5mm2</t>
  </si>
  <si>
    <t>-612684657</t>
  </si>
  <si>
    <t>https://podminky.urs.cz/item/CS_URS_2021_02/34111036</t>
  </si>
  <si>
    <t>12</t>
  </si>
  <si>
    <t>741122211</t>
  </si>
  <si>
    <t>Montáž kabel Cu plný kulatý žíla 3x1,5 až 6 mm2 uložený volně (např. CYKY)</t>
  </si>
  <si>
    <t>-1729868507</t>
  </si>
  <si>
    <t>Montáž kabelů měděných bez ukončení uložených volně nebo v liště plných kulatých (např. CYKY) počtu a průřezu žil 3x1,5 až 6 mm2</t>
  </si>
  <si>
    <t>https://podminky.urs.cz/item/CS_URS_2021_02/741122211</t>
  </si>
  <si>
    <t>13</t>
  </si>
  <si>
    <t>34111094</t>
  </si>
  <si>
    <t>kabel instalační jádro Cu plné izolace PVC plášť PVC 450/750V (CYKY) 5x2,5mm2</t>
  </si>
  <si>
    <t>128</t>
  </si>
  <si>
    <t>38588767</t>
  </si>
  <si>
    <t>https://podminky.urs.cz/item/CS_URS_2021_02/34111094</t>
  </si>
  <si>
    <t>14</t>
  </si>
  <si>
    <t>741122231</t>
  </si>
  <si>
    <t>Montáž kabel Cu plný kulatý žíla 5x1,5 až 2,5 mm2 uložený volně (např. CYKY)</t>
  </si>
  <si>
    <t>-736094479</t>
  </si>
  <si>
    <t>Montáž kabelů měděných bez ukončení uložených volně nebo v liště plných kulatých (např. CYKY) počtu a průřezu žil 5x1,5 až 2,5 mm2</t>
  </si>
  <si>
    <t>https://podminky.urs.cz/item/CS_URS_2021_02/741122231</t>
  </si>
  <si>
    <t>741130001</t>
  </si>
  <si>
    <t>Ukončení vodič izolovaný do 2,5 mm2 v rozváděči nebo na přístroji</t>
  </si>
  <si>
    <t>1494564773</t>
  </si>
  <si>
    <t>Ukončení vodičů izolovaných s označením a zapojením v rozváděči nebo na přístroji, průřezu žíly do 2,5 mm2</t>
  </si>
  <si>
    <t>https://podminky.urs.cz/item/CS_URS_2021_02/741130001</t>
  </si>
  <si>
    <t>16</t>
  </si>
  <si>
    <t>34571093</t>
  </si>
  <si>
    <t>trubka elektroinstalační tuhá z PVC D 22,1/25 mm, délka 3m</t>
  </si>
  <si>
    <t>-1287069559</t>
  </si>
  <si>
    <t>https://podminky.urs.cz/item/CS_URS_2021_02/34571093</t>
  </si>
  <si>
    <t>17</t>
  </si>
  <si>
    <t>741110002</t>
  </si>
  <si>
    <t>Montáž trubka plastová tuhá D přes 23 do 35 mm uložená pevně</t>
  </si>
  <si>
    <t>-829946667</t>
  </si>
  <si>
    <t>Montáž trubek elektroinstalačních s nasunutím nebo našroubováním do krabic plastových tuhých, uložených pevně, vnější Ø přes 23 do 35 mm</t>
  </si>
  <si>
    <t>https://podminky.urs.cz/item/CS_URS_2021_02/741110002</t>
  </si>
  <si>
    <t>18</t>
  </si>
  <si>
    <t>34571498</t>
  </si>
  <si>
    <t>krabice lištová PVC odbočná čtvercová 80x80mm s víčkem</t>
  </si>
  <si>
    <t>756288081</t>
  </si>
  <si>
    <t>https://podminky.urs.cz/item/CS_URS_2021_02/34571498</t>
  </si>
  <si>
    <t>19</t>
  </si>
  <si>
    <t>741112021</t>
  </si>
  <si>
    <t>Montáž krabice nástěnná plastová čtyřhranná do 100x100 mm</t>
  </si>
  <si>
    <t>-921992489</t>
  </si>
  <si>
    <t>Montáž krabic elektroinstalačních bez napojení na trubky a lišty, demontáže a montáže víčka a přístroje protahovacích nebo odbočných nástěnných plastových čtyřhranných, vel. do 100x100 mm</t>
  </si>
  <si>
    <t>https://podminky.urs.cz/item/CS_URS_2021_02/741112021</t>
  </si>
  <si>
    <t>20</t>
  </si>
  <si>
    <t>V017</t>
  </si>
  <si>
    <t>Zářivkové svítidlo stropní, IP65, 2x18W včetně zdrojů</t>
  </si>
  <si>
    <t>1490687635</t>
  </si>
  <si>
    <t>741371004</t>
  </si>
  <si>
    <t>Montáž svítidlo zářivkové bytové stropní přisazené 2 zdroje s krytem</t>
  </si>
  <si>
    <t>-2043641396</t>
  </si>
  <si>
    <t>Montáž svítidel zářivkových se zapojením vodičů bytových nebo společenských místností stropních přisazených 2 zdroje s krytem</t>
  </si>
  <si>
    <t>https://podminky.urs.cz/item/CS_URS_2021_02/741371004</t>
  </si>
  <si>
    <t>22</t>
  </si>
  <si>
    <t>35441986</t>
  </si>
  <si>
    <t>svorka odbočovací a spojovací pro pásek 30x4 mm, FeZn</t>
  </si>
  <si>
    <t>256</t>
  </si>
  <si>
    <t>500909848</t>
  </si>
  <si>
    <t>https://podminky.urs.cz/item/CS_URS_2021_02/35441986</t>
  </si>
  <si>
    <t>23</t>
  </si>
  <si>
    <t>35442062</t>
  </si>
  <si>
    <t>pás zemnící 30x4mm FeZn</t>
  </si>
  <si>
    <t>kg</t>
  </si>
  <si>
    <t>-429227995</t>
  </si>
  <si>
    <t>https://podminky.urs.cz/item/CS_URS_2021_02/35442062</t>
  </si>
  <si>
    <t>24</t>
  </si>
  <si>
    <t>35441660</t>
  </si>
  <si>
    <t>podpěra vedení FeZn na konstrukce pro zemní pásek 30x4mm</t>
  </si>
  <si>
    <t>1916636753</t>
  </si>
  <si>
    <t>https://podminky.urs.cz/item/CS_URS_2021_02/35441660</t>
  </si>
  <si>
    <t>25</t>
  </si>
  <si>
    <t>210220001</t>
  </si>
  <si>
    <t>Montáž uzemňovacího vedení vodičů FeZn pomocí svorek na povrchu páskou do 120 mm2</t>
  </si>
  <si>
    <t>-1710684680</t>
  </si>
  <si>
    <t>Montáž uzemňovacího vedení s upevněním, propojením a připojením pomocí svorek na povrchu vodičů FeZn páskou průřezu do 120 mm2</t>
  </si>
  <si>
    <t>https://podminky.urs.cz/item/CS_URS_2021_02/210220001</t>
  </si>
  <si>
    <t>26</t>
  </si>
  <si>
    <t>34141142</t>
  </si>
  <si>
    <t>vodič propojovací jádro Cu lanované izolace PVC 450/750V (H07V-R) 1x16mm2</t>
  </si>
  <si>
    <t>1040135219</t>
  </si>
  <si>
    <t>https://podminky.urs.cz/item/CS_URS_2021_02/34141142</t>
  </si>
  <si>
    <t>27</t>
  </si>
  <si>
    <t>741130061</t>
  </si>
  <si>
    <t>Ukončení vodič izolovaný do 25 mm2 nastřelení kabelového oka</t>
  </si>
  <si>
    <t>1862161901</t>
  </si>
  <si>
    <t>Ukončení vodičů izolovaných s označením a zapojením nastřelením kabelového oka se smršťovací záklopkou nebo páskou, průřezu žíly do 25 mm2</t>
  </si>
  <si>
    <t>https://podminky.urs.cz/item/CS_URS_2021_02/741130061</t>
  </si>
  <si>
    <t>28</t>
  </si>
  <si>
    <t>741120301</t>
  </si>
  <si>
    <t>Montáž vodič Cu izolovaný plný a laněný s PVC pláštěm žíla 0,55-16 mm2 pevně (např. CY, CHAH-V)</t>
  </si>
  <si>
    <t>-1359177453</t>
  </si>
  <si>
    <t>Montáž vodičů izolovaných měděných bez ukončení uložených pevně plných a laněných s PVC pláštěm, bezhalogenových, ohniodolných (např. CY, CHAH-V) průřezu žíly 0,55 až 16 mm2</t>
  </si>
  <si>
    <t>https://podminky.urs.cz/item/CS_URS_2021_02/741120301</t>
  </si>
  <si>
    <t>29</t>
  </si>
  <si>
    <t>34111198</t>
  </si>
  <si>
    <t>vodič silový jádro Cu izolace PVC plášť PVC 0,6/1kV (1-YY) 1x70mm2</t>
  </si>
  <si>
    <t>1487391361</t>
  </si>
  <si>
    <t>https://podminky.urs.cz/item/CS_URS_2021_02/34111198</t>
  </si>
  <si>
    <t>30</t>
  </si>
  <si>
    <t>741120305</t>
  </si>
  <si>
    <t>Montáž vodič Cu izolovaný plný a laněný s PVC pláštěm žíla 50-70 mm2 pevně (např. CY, CHAH-V)</t>
  </si>
  <si>
    <t>-217211095</t>
  </si>
  <si>
    <t>Montáž vodičů izolovaných měděných bez ukončení uložených pevně plných a laněných s PVC pláštěm, bezhalogenových, ohniodolných (např. CY, CHAH-V) průřezu žíly 50 až 70 mm2</t>
  </si>
  <si>
    <t>https://podminky.urs.cz/item/CS_URS_2021_02/741120305</t>
  </si>
  <si>
    <t>31</t>
  </si>
  <si>
    <t>741130064</t>
  </si>
  <si>
    <t>Ukončení vodič izolovaný do 70 mm2 nastřelení kabelového oka</t>
  </si>
  <si>
    <t>48401461</t>
  </si>
  <si>
    <t>Ukončení vodičů izolovaných s označením a zapojením nastřelením kabelového oka se smršťovací záklopkou nebo páskou, průřezu žíly do 70 mm2</t>
  </si>
  <si>
    <t>https://podminky.urs.cz/item/CS_URS_2021_02/741130064</t>
  </si>
  <si>
    <t>32</t>
  </si>
  <si>
    <t>34535000</t>
  </si>
  <si>
    <t>spínač jednopólový, řazení 1</t>
  </si>
  <si>
    <t>1901851490</t>
  </si>
  <si>
    <t>https://podminky.urs.cz/item/CS_URS_2021_02/34535000</t>
  </si>
  <si>
    <t>33</t>
  </si>
  <si>
    <t>741310001</t>
  </si>
  <si>
    <t>Montáž vypínač nástěnný 1-jednopólový prostředí normální se zapojením vodičů</t>
  </si>
  <si>
    <t>1761161189</t>
  </si>
  <si>
    <t>Montáž spínačů jedno nebo dvoupólových nástěnných se zapojením vodičů, pro prostředí normální vypínačů, řazení 1-jednopólových</t>
  </si>
  <si>
    <t>https://podminky.urs.cz/item/CS_URS_2021_02/741310001</t>
  </si>
  <si>
    <t>34</t>
  </si>
  <si>
    <t>35811477</t>
  </si>
  <si>
    <t>zásuvka nástěnná 16A - 5pól, řazení 3P+N+PE IP44, šroubové svorky</t>
  </si>
  <si>
    <t>-1239156038</t>
  </si>
  <si>
    <t>https://podminky.urs.cz/item/CS_URS_2021_02/35811477</t>
  </si>
  <si>
    <t>35</t>
  </si>
  <si>
    <t>741313052</t>
  </si>
  <si>
    <t>Montáž zásuvka nástěnná šroubové připojení 3P+N+PE se zapojením vodičů</t>
  </si>
  <si>
    <t>-1165200969</t>
  </si>
  <si>
    <t>Montáž zásuvek domovních se zapojením vodičů šroubové připojení nástěnných do 25 A, provedení 3P + N + PE</t>
  </si>
  <si>
    <t>https://podminky.urs.cz/item/CS_URS_2021_02/741313052</t>
  </si>
  <si>
    <t>36</t>
  </si>
  <si>
    <t>34567118</t>
  </si>
  <si>
    <t>oko kabelové Cu 1-36kV lisovací 16x6</t>
  </si>
  <si>
    <t>1708158218</t>
  </si>
  <si>
    <t>https://podminky.urs.cz/item/CS_URS_2021_02/34567118</t>
  </si>
  <si>
    <t>37</t>
  </si>
  <si>
    <t>34567130</t>
  </si>
  <si>
    <t>oko kabelové Cu 1-36kV lisovací 70x8</t>
  </si>
  <si>
    <t>1246097149</t>
  </si>
  <si>
    <t>https://podminky.urs.cz/item/CS_URS_2021_02/34567130</t>
  </si>
  <si>
    <t>38</t>
  </si>
  <si>
    <t>27251120</t>
  </si>
  <si>
    <t>koberec dielektrický do 26kV š 1200mm tl 4,5mm</t>
  </si>
  <si>
    <t>m2</t>
  </si>
  <si>
    <t>-2140933765</t>
  </si>
  <si>
    <t>https://podminky.urs.cz/item/CS_URS_2021_02/27251120</t>
  </si>
  <si>
    <t>39</t>
  </si>
  <si>
    <t>73534510</t>
  </si>
  <si>
    <t>tabulka bezpečnostní plastová s tiskem 2 barvy A4 210x297mm</t>
  </si>
  <si>
    <t>-2118515861</t>
  </si>
  <si>
    <t>https://podminky.urs.cz/item/CS_URS_2021_02/73534510</t>
  </si>
  <si>
    <t>40</t>
  </si>
  <si>
    <t>V006</t>
  </si>
  <si>
    <t>Podružný materiál (WAGO svorky, hmoždinky, vruty, sádra, příchytky)</t>
  </si>
  <si>
    <t>386594966</t>
  </si>
  <si>
    <t>41</t>
  </si>
  <si>
    <t>PTR021-D</t>
  </si>
  <si>
    <t>Demontáž stávajících silových, měřících, ovládacích a signalizačních kabelů</t>
  </si>
  <si>
    <t>1987121773</t>
  </si>
  <si>
    <t>Demontáž stávající silové, měřící, ovládací a signalizační kabeláže včetně koncovek, demontáž ukončení kabelů a zapojení vodičů ovládací, měřící a signalizační a pomocné kabeláže včetně označení stávajících kabelů. Přesný rozsah bude upřesněn v realizační dokumentaci</t>
  </si>
  <si>
    <t>42</t>
  </si>
  <si>
    <t>V049-D</t>
  </si>
  <si>
    <t>Demontáž stávajících kobek 22kV, včetně výzbroje, průchodek VN, podpěrných izolátorů a přípojnic</t>
  </si>
  <si>
    <t>-1575965976</t>
  </si>
  <si>
    <t>43</t>
  </si>
  <si>
    <t>V051-D</t>
  </si>
  <si>
    <t>Demontáž stávající elektroinstalace (svítidla, kabely, kabel pro čidlo EZS)</t>
  </si>
  <si>
    <t>-25605376</t>
  </si>
  <si>
    <t>44</t>
  </si>
  <si>
    <t>210190431-D</t>
  </si>
  <si>
    <t>Demontáž rozvaděčů vn vnitřních ostatních do 400 kg</t>
  </si>
  <si>
    <t>75635095</t>
  </si>
  <si>
    <t>Demontáž rozváděčů vn bez zapojení vodičů vnitřních ostatních, hmotnosti do 400 kg</t>
  </si>
  <si>
    <t>https://podminky.urs.cz/item/CS_URS_2021_02/210190431-D</t>
  </si>
  <si>
    <t>45</t>
  </si>
  <si>
    <t>V121</t>
  </si>
  <si>
    <t>Oceloplastový rozvaděč 500x400x210, IP40, vč. výzbroje, výměna stávajícího rozvaděče RM13, viz. výkres č. D.2.11 - Schéma RM13</t>
  </si>
  <si>
    <t>109301721</t>
  </si>
  <si>
    <t>46</t>
  </si>
  <si>
    <t>V122</t>
  </si>
  <si>
    <t>Oceloplechová nástěnná skříň 1000x800x300, montážní panel, plné dveře, viz. příloha D.2.10</t>
  </si>
  <si>
    <t>558752285</t>
  </si>
  <si>
    <t>47</t>
  </si>
  <si>
    <t>741210001</t>
  </si>
  <si>
    <t>Montáž rozvodnice oceloplechová nebo plastová běžná do 20 kg</t>
  </si>
  <si>
    <t>-988396958</t>
  </si>
  <si>
    <t>Montáž rozvodnic oceloplechových nebo plastových bez zapojení vodičů běžných, hmotnosti do 20 kg</t>
  </si>
  <si>
    <t>https://podminky.urs.cz/item/CS_URS_2021_02/741210001</t>
  </si>
  <si>
    <t>48</t>
  </si>
  <si>
    <t>741210833</t>
  </si>
  <si>
    <t>Demontáž rozvodnic plastových na povrchu s krytím do IPx4 plochou přes 0,2 m2</t>
  </si>
  <si>
    <t>788738901</t>
  </si>
  <si>
    <t>Demontáž rozvodnic plastových, uložených na povrchu, krytí do IPx 4, plochy přes 0,2 m2</t>
  </si>
  <si>
    <t>https://podminky.urs.cz/item/CS_URS_2021_02/741210833</t>
  </si>
  <si>
    <t>49</t>
  </si>
  <si>
    <t>468081112</t>
  </si>
  <si>
    <t>Vybourání otvorů pro elektroinstalace ve zdivu z lehkých betonů pl do 0,09 m2 tl přes 15 do 30 cm</t>
  </si>
  <si>
    <t>24338245</t>
  </si>
  <si>
    <t>Vybourání otvorů ve zdivu z lehkých betonů plochy do 0,09 m2 a tloušťky přes 15 do 30 cm</t>
  </si>
  <si>
    <t>https://podminky.urs.cz/item/CS_URS_2021_02/468081112</t>
  </si>
  <si>
    <t>50</t>
  </si>
  <si>
    <t>742121001</t>
  </si>
  <si>
    <t>Montáž kabelů sdělovacích pro vnitřní rozvody do 15 žil</t>
  </si>
  <si>
    <t>1774916061</t>
  </si>
  <si>
    <t>Montáž kabelů sdělovacích pro vnitřní rozvody počtu žil do 15</t>
  </si>
  <si>
    <t>https://podminky.urs.cz/item/CS_URS_2021_02/742121001</t>
  </si>
  <si>
    <t>PSC</t>
  </si>
  <si>
    <t xml:space="preserve">Poznámka k souboru cen:
1. Ceny lze použít i pro ocenění koaxiálních kabelů.
</t>
  </si>
  <si>
    <t>51</t>
  </si>
  <si>
    <t>34571355</t>
  </si>
  <si>
    <t>trubka elektroinstalační ohebná dvouplášťová korugovaná (chránička) D 94/110mm, HDPE+LDPE</t>
  </si>
  <si>
    <t>-1421268984</t>
  </si>
  <si>
    <t>https://podminky.urs.cz/item/CS_URS_2021_02/34571355</t>
  </si>
  <si>
    <t>52</t>
  </si>
  <si>
    <t>PR107</t>
  </si>
  <si>
    <t>Mechanická ochrana stávajícíh silových a signalizačních kabelů</t>
  </si>
  <si>
    <t>-2046475513</t>
  </si>
  <si>
    <t>53</t>
  </si>
  <si>
    <t>PR108</t>
  </si>
  <si>
    <t>Revize EZS</t>
  </si>
  <si>
    <t>-42432606</t>
  </si>
  <si>
    <t>54</t>
  </si>
  <si>
    <t>V105</t>
  </si>
  <si>
    <t>Přesun materiálu na staveništi</t>
  </si>
  <si>
    <t>1835508309</t>
  </si>
  <si>
    <t>55</t>
  </si>
  <si>
    <t>VON 4</t>
  </si>
  <si>
    <t>Sekundární nastavení a zkoušky ochran</t>
  </si>
  <si>
    <t>2107043114</t>
  </si>
  <si>
    <t>Paramerizace ochran dle výpočtu nastavení ochran a sekundární zkouška ochran</t>
  </si>
  <si>
    <t>56</t>
  </si>
  <si>
    <t>VON 5</t>
  </si>
  <si>
    <t>Primární zkoušky zařízení</t>
  </si>
  <si>
    <t>-2045259682</t>
  </si>
  <si>
    <t>Ověření kompletní funkce zařízení v provozních stavech.</t>
  </si>
  <si>
    <t>57</t>
  </si>
  <si>
    <t>VON 6</t>
  </si>
  <si>
    <t>Dokumentace skutečného provedení stavby</t>
  </si>
  <si>
    <t>988427006</t>
  </si>
  <si>
    <t>Dokumentace dle Vyhl. 499/2006 Sb., vyhotovená na základě paré dodavatelské dokumentace se změnami vyznačenými při montáži. Pro rozvaděč 22kV.</t>
  </si>
  <si>
    <t>58</t>
  </si>
  <si>
    <t>VON 7</t>
  </si>
  <si>
    <t>Výchozí revize</t>
  </si>
  <si>
    <t>-1061927648</t>
  </si>
  <si>
    <t>Výchozí revize včetně vystavení výchozí revizní zprávy</t>
  </si>
  <si>
    <t>59</t>
  </si>
  <si>
    <t>VON9</t>
  </si>
  <si>
    <t>Realizační dokumentace stavby</t>
  </si>
  <si>
    <t>985906370</t>
  </si>
  <si>
    <t>60</t>
  </si>
  <si>
    <t>R1</t>
  </si>
  <si>
    <t>Vodorovné přemístění demontovaného materiálu na skládku vč. uložení a poplatku za likvidaci dle platné legislativy</t>
  </si>
  <si>
    <t>t</t>
  </si>
  <si>
    <t>-1153404020</t>
  </si>
  <si>
    <t>PS 01.2 - Vedlejší a ostatní náklady</t>
  </si>
  <si>
    <t>VON 1</t>
  </si>
  <si>
    <t>Zařízení staveniště</t>
  </si>
  <si>
    <t>199225051</t>
  </si>
  <si>
    <t>1. Zařízení staveniště, vybavení staveniště, náklady na provoz a údržbu
2. Zařízení staveniště, zrušení zařízení staveniště</t>
  </si>
  <si>
    <t>VON 2</t>
  </si>
  <si>
    <t>Zajištění opatření vyplývajících z potřeb plnění opatření dle plánu BOZP</t>
  </si>
  <si>
    <t>soubor</t>
  </si>
  <si>
    <t>240243559</t>
  </si>
  <si>
    <t>Montáž zábran, výstražných cedulí, poučení osob - dle plánu BOZP, viz. též D.2-01 Technická zpráva odstavec 7</t>
  </si>
  <si>
    <t>VON 3</t>
  </si>
  <si>
    <t>Šéfmontáž</t>
  </si>
  <si>
    <t>-1449774497</t>
  </si>
  <si>
    <t>Dozor (supervize) dodavatele rozváděče při montáži rozváděče, zprovoznění a funkční zkoušky rozvaděče na stavbě.</t>
  </si>
  <si>
    <t>VON 8</t>
  </si>
  <si>
    <t>Návrh změny místního provozního předpisu</t>
  </si>
  <si>
    <t>-176991777</t>
  </si>
  <si>
    <t>Návrh změny provozního řádu a vytvoření místního provozního předpisu</t>
  </si>
  <si>
    <t>PS 02 - Technologie R06, R04</t>
  </si>
  <si>
    <t>PS 02.1 - Montážní práce</t>
  </si>
  <si>
    <t>Rozvaděč VN 6kV</t>
  </si>
  <si>
    <t>-1057627851</t>
  </si>
  <si>
    <t>Rozvaděč VN 6kV, pole č. 1-4, FAT, dodací parita se rozumí DAP ČR, v souladu s INCOTERMS 2010, viz. výkres č. D.2-03, specifikace viz. příloha D.2-07, blokády viz. příloha D.2-01 Tecdhnická zpráva odstavec 4.1</t>
  </si>
  <si>
    <t>-1953361317</t>
  </si>
  <si>
    <t>210190434.1</t>
  </si>
  <si>
    <t>Montáž rozvaděčů vn vnitřních ostatních do 1200 kg</t>
  </si>
  <si>
    <t>1137504209</t>
  </si>
  <si>
    <t>Montáž rozváděčů vn bez zapojení vodičů vnitřních ostatních, hmotnosti přes 1000 do 1200 kg</t>
  </si>
  <si>
    <t>34112434</t>
  </si>
  <si>
    <t>kabel energetický stíněný jádro Al izolace PVC plášť PVC 3,6/6kV (6-AYKCY) 3x150/25mm2</t>
  </si>
  <si>
    <t>1085720602</t>
  </si>
  <si>
    <t>https://podminky.urs.cz/item/CS_URS_2021_02/34112434</t>
  </si>
  <si>
    <t>210921053.1</t>
  </si>
  <si>
    <t xml:space="preserve">Montáž kabelů Al stíněný plný nebo laněný s XLPE izolací do 10 kV 3x150 mm2 uložených pevně </t>
  </si>
  <si>
    <t>-278508203</t>
  </si>
  <si>
    <t>Montáž kabelů hliníkových vn do 10 kV bez ukončení stíněných plných nebo laněných kulatých s izolací ze sítěného polyetylenu nebo bezhalogenových, uložených pevně, počtu a průřezu žil 3 x 150 mm2</t>
  </si>
  <si>
    <t>V050</t>
  </si>
  <si>
    <t>Vnitřní koncovka pro třížilový kabel VN, s plastovou izolací 3x150mm2</t>
  </si>
  <si>
    <t>1102226576</t>
  </si>
  <si>
    <t>210100902</t>
  </si>
  <si>
    <t>Ukončení vodičů celoplastových koncovkou do 6 kV staniční KSS soupravou žíly do 3x120 až 150 mm2</t>
  </si>
  <si>
    <t>-665720592</t>
  </si>
  <si>
    <t>Ukončení kabelů nebo vodičů koncovkou do 6 kV staniční soupravou s rozdělovací hlavou vodičů celoplastových, počtu a průřezu žil do 3 x 120 až 150 mm2</t>
  </si>
  <si>
    <t>https://podminky.urs.cz/item/CS_URS_2021_02/210100902</t>
  </si>
  <si>
    <t>34141137</t>
  </si>
  <si>
    <t>vodič propojovací se zvýšenou odolností jádro Cu lanované izolace pryž plášť pryž chloroprenová 3,6/6kV (6-CHBU) 1x150mm2</t>
  </si>
  <si>
    <t>2035416475</t>
  </si>
  <si>
    <t>https://podminky.urs.cz/item/CS_URS_2021_02/34141137</t>
  </si>
  <si>
    <t>210871116</t>
  </si>
  <si>
    <t>Montáž kabelů Cu stíněných plných nebo laněných s XLPE izolací nebo bezhalogenových do 35 kV žíla 1x150 mm2 (např. CXEKVCE-R) bez ukončení uložených pevně</t>
  </si>
  <si>
    <t>-414068061</t>
  </si>
  <si>
    <t>Montáž kabelů měděných vn 22 kV a 35 kV bez ukončení stíněných plných nebo laněných kulatých s izolací ze sítěného polyetylenu nebo bezhalogenových (např. CXEKCY, CXEKVCE-R) uložených pevně počtu a průřezu žil 1x150 mm2</t>
  </si>
  <si>
    <t>https://podminky.urs.cz/item/CS_URS_2021_02/210871116</t>
  </si>
  <si>
    <t>35436532</t>
  </si>
  <si>
    <t>koncovka kabelová vnitřní, 150-240mm2 dl 450mm</t>
  </si>
  <si>
    <t>-1804435157</t>
  </si>
  <si>
    <t>https://podminky.urs.cz/item/CS_URS_2021_02/35436532</t>
  </si>
  <si>
    <t>210100752</t>
  </si>
  <si>
    <t>Ukončení vodičů celoplastových koncovkou do 6 kV staniční KSJ žíly do 150 mm2</t>
  </si>
  <si>
    <t>59124059</t>
  </si>
  <si>
    <t>Ukončení kabelů nebo vodičů koncovkou do 6 kV staniční vodičů celoplastových průřezu žíly do 150 mm2</t>
  </si>
  <si>
    <t>https://podminky.urs.cz/item/CS_URS_2021_02/210100752</t>
  </si>
  <si>
    <t>V016</t>
  </si>
  <si>
    <t>Vnitřní příchytka kabelu VN, včetně materiálu pro uchycení</t>
  </si>
  <si>
    <t>1002302891</t>
  </si>
  <si>
    <t>Montáž vnitřní příchyty kabelu VN</t>
  </si>
  <si>
    <t>2073707635</t>
  </si>
  <si>
    <t>-1157014322</t>
  </si>
  <si>
    <t>663901888</t>
  </si>
  <si>
    <t>-1443767586</t>
  </si>
  <si>
    <t>-911099594</t>
  </si>
  <si>
    <t>-401049547</t>
  </si>
  <si>
    <t>496786313</t>
  </si>
  <si>
    <t>-553879179</t>
  </si>
  <si>
    <t>810703992</t>
  </si>
  <si>
    <t>-1038286004</t>
  </si>
  <si>
    <t>882157318</t>
  </si>
  <si>
    <t>2135236218</t>
  </si>
  <si>
    <t>-445609393</t>
  </si>
  <si>
    <t>-506934797</t>
  </si>
  <si>
    <t>1208658965</t>
  </si>
  <si>
    <t>-1786011620</t>
  </si>
  <si>
    <t>V004</t>
  </si>
  <si>
    <t>Přepojení stávajícího rozvaděče R04, včetně propojovacích vodičů</t>
  </si>
  <si>
    <t>-1613731570</t>
  </si>
  <si>
    <t>PTR101</t>
  </si>
  <si>
    <t>Kontrola stávajícího stavu rozvaděče R04</t>
  </si>
  <si>
    <t>hod</t>
  </si>
  <si>
    <t>288753667</t>
  </si>
  <si>
    <t>Proměření a kontrola funkčnosti stávajích kabelů ŘS</t>
  </si>
  <si>
    <t>114291662</t>
  </si>
  <si>
    <t>210190432-D</t>
  </si>
  <si>
    <t>Demontáž rozváděčů vn bez zapojení vodičů  vnitřních ostatních, hmotnosti přes 400 do 600 kg</t>
  </si>
  <si>
    <t>538720095</t>
  </si>
  <si>
    <t>Demontáž rozváděčů vn bez zapojení vodičů vnitřních ostatních, hmotnosti přes 400 do 600 kg</t>
  </si>
  <si>
    <t>https://podminky.urs.cz/item/CS_URS_2021_02/210190432-D</t>
  </si>
  <si>
    <t>Demontáž rozváděčů vn bez zapojení vodičů  vnitřních ostatních, hmotnosti do 400 kg</t>
  </si>
  <si>
    <t>-268636272</t>
  </si>
  <si>
    <t>-2078391947</t>
  </si>
  <si>
    <t>PTR99</t>
  </si>
  <si>
    <t>Demontáž a opětná montáž prosklené stěny v rozvodně R06, 2 pole</t>
  </si>
  <si>
    <t>571563670</t>
  </si>
  <si>
    <t>PTR102</t>
  </si>
  <si>
    <t>Zaplombování komponentů pro měření po přepojení rozvaděče R04</t>
  </si>
  <si>
    <t>310126909</t>
  </si>
  <si>
    <t>PTR103</t>
  </si>
  <si>
    <t>Lešení pro dopravu nového rozvaděče VN 6kV do rozvodny VN 6kV</t>
  </si>
  <si>
    <t>-888242797</t>
  </si>
  <si>
    <t>Lešení pro dopravu nového rozvaděče VN 6kV do rozvodny VN 6kV, cena dle nabídky firmy PERI, spol. s r.o.</t>
  </si>
  <si>
    <t>PTR104</t>
  </si>
  <si>
    <t>Vodorovný přesun nového rozvaděče VN 6kV</t>
  </si>
  <si>
    <t>-474857523</t>
  </si>
  <si>
    <t>Autojeřáb do 30t, včetně dopravy a 5 hod práce</t>
  </si>
  <si>
    <t>341555594</t>
  </si>
  <si>
    <t>-4109234</t>
  </si>
  <si>
    <t>VON 10</t>
  </si>
  <si>
    <t>1541082482</t>
  </si>
  <si>
    <t>-1169107776</t>
  </si>
  <si>
    <t>-1391341576</t>
  </si>
  <si>
    <t>-1885543406</t>
  </si>
  <si>
    <t>Dokumentace dle Vyhl. 499/2006 Sb., vyhotovená na základě paré dodavatelské dokumentace se změnami vyznačenými při montáži. Pro rozvaděč 6kV.</t>
  </si>
  <si>
    <t>-389570802</t>
  </si>
  <si>
    <t>R</t>
  </si>
  <si>
    <t>1143340628</t>
  </si>
  <si>
    <t>PS 02.2 - Vedlejší a ostatní náklady</t>
  </si>
  <si>
    <t>1952915771</t>
  </si>
  <si>
    <t>827265602</t>
  </si>
  <si>
    <t>2115179164</t>
  </si>
  <si>
    <t>1851918329</t>
  </si>
  <si>
    <t>SO 01 - Stavební úpravy rozvodny 22kV</t>
  </si>
  <si>
    <t>SO 01.1 - Stavební práce</t>
  </si>
  <si>
    <t>HSV - Práce a dodávky HSV</t>
  </si>
  <si>
    <t xml:space="preserve">    1 - Zemní práce</t>
  </si>
  <si>
    <t>PSV - Práce a dodávky PSV</t>
  </si>
  <si>
    <t xml:space="preserve">    711 - Izolace proti vodě, vlhkosti a plynům</t>
  </si>
  <si>
    <t xml:space="preserve">    2 - Zakládání</t>
  </si>
  <si>
    <t xml:space="preserve">    3 - Svislé a kompletní konstrukce</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</si>
  <si>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</si>
  <si>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</si>
  <si>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</si>
  <si>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</si>
  <si>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</si>
  <si>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</si>
  <si>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</si>
  <si>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</si>
  <si>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</si>
  <si>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 xml:space="preserve">    761 - Konstrukce prosvětlovací</t>
  </si>
  <si>
    <t xml:space="preserve">    767 - Konstrukce zámečnické</t>
  </si>
  <si>
    <t xml:space="preserve">    783 - Dokončovací práce - nátěry</t>
  </si>
  <si>
    <t xml:space="preserve">    784 - Dokončovací práce - malby a tapety</t>
  </si>
  <si>
    <t>HSV</t>
  </si>
  <si>
    <t>Práce a dodávky HSV</t>
  </si>
  <si>
    <t>131213101</t>
  </si>
  <si>
    <t>Hloubení jam v soudržných horninách třídy těžitelnosti I, skupiny 3 ručně</t>
  </si>
  <si>
    <t>m3</t>
  </si>
  <si>
    <t>883984360</t>
  </si>
  <si>
    <t>https://podminky.urs.cz/item/CS_URS_2021_02/131213101</t>
  </si>
  <si>
    <t>VV</t>
  </si>
  <si>
    <t xml:space="preserve">na -1,15 (SH podkladního betonu) : </t>
  </si>
  <si>
    <t>"plocha celkem "   3,75*2,90*(1,15-0,20)</t>
  </si>
  <si>
    <t>"odpočet kanálu" -(3,55+2,05)*0,40*(1,15-0,20)</t>
  </si>
  <si>
    <t>"pro bourání otvoru v základu "   1*1*0,9*2</t>
  </si>
  <si>
    <t>Součet</t>
  </si>
  <si>
    <t>161111502</t>
  </si>
  <si>
    <t>Svislé přemístění výkopku z horniny třídy těžitelnosti I, skupiny 1 až 3 hl výkopu přes 3 do 6 m nošením</t>
  </si>
  <si>
    <t>1279678098</t>
  </si>
  <si>
    <t>https://podminky.urs.cz/item/CS_URS_2021_02/161111502</t>
  </si>
  <si>
    <t>"plocha celkem " 3,75*2,90*(1,15-0,20)</t>
  </si>
  <si>
    <t>162211311</t>
  </si>
  <si>
    <t>Vodorovné přemístění výkopku z horniny třídy těžitelnosti I, skupiny 1 až 3 stavebním kolečkem do 10 m</t>
  </si>
  <si>
    <t>2108375007</t>
  </si>
  <si>
    <t>https://podminky.urs.cz/item/CS_URS_2021_02/162211311</t>
  </si>
  <si>
    <t xml:space="preserve">výkop na meziskládku : </t>
  </si>
  <si>
    <t>"odpočet kanálu " -(3,55+2,05)*0,40*(1,15-0,20)</t>
  </si>
  <si>
    <t>"pro bourání otvoru v základu" 1*1*0,9*2</t>
  </si>
  <si>
    <t>162751117</t>
  </si>
  <si>
    <t>Vodorovné přemístění do 10000 m výkopku/sypaniny z horniny třídy těžitelnosti I, skupiny 1 až 3</t>
  </si>
  <si>
    <t>-119320711</t>
  </si>
  <si>
    <t>https://podminky.urs.cz/item/CS_URS_2021_02/162751117</t>
  </si>
  <si>
    <t xml:space="preserve">výkopy : </t>
  </si>
  <si>
    <t>"plocha celkem" 3,75*2,90*(1,15-0,20)</t>
  </si>
  <si>
    <t>"odpočet zásypu" -1,80</t>
  </si>
  <si>
    <t>162751119</t>
  </si>
  <si>
    <t>Příplatek k vodorovnému přemístění výkopku/sypaniny z horniny třídy těžitelnosti I, skupiny 1 až 3 ZKD 1000 m přes 10000 m</t>
  </si>
  <si>
    <t>-360470868</t>
  </si>
  <si>
    <t>https://podminky.urs.cz/item/CS_URS_2021_02/162751119</t>
  </si>
  <si>
    <t>8,203*5</t>
  </si>
  <si>
    <t>167111101</t>
  </si>
  <si>
    <t>Nakládání výkopku z hornin třídy těžitelnosti I, skupiny 1 až 3 ručně</t>
  </si>
  <si>
    <t>949268912</t>
  </si>
  <si>
    <t>https://podminky.urs.cz/item/CS_URS_2021_02/167111101</t>
  </si>
  <si>
    <t>"Položka pořadí 6"    10,003</t>
  </si>
  <si>
    <t>171201221</t>
  </si>
  <si>
    <t>Poplatek za uložení na skládce (skládkovné) zeminy a kamení kód odpadu 17 05 04</t>
  </si>
  <si>
    <t>-924184040</t>
  </si>
  <si>
    <t>https://podminky.urs.cz/item/CS_URS_2021_02/171201221</t>
  </si>
  <si>
    <t>8,203*1,8</t>
  </si>
  <si>
    <t>174111102</t>
  </si>
  <si>
    <t>Zásyp v uzavřených prostorech sypaninou se zhutněním ručně</t>
  </si>
  <si>
    <t>2021816267</t>
  </si>
  <si>
    <t>https://podminky.urs.cz/item/CS_URS_2021_02/174111102</t>
  </si>
  <si>
    <t>"po bourání otvoru v základu"    1*1*0,9*2</t>
  </si>
  <si>
    <t>181912112</t>
  </si>
  <si>
    <t>Úprava pláně v hornině třídy těžitelnosti I, skupiny 3 se zhutněním ručně</t>
  </si>
  <si>
    <t>-873243668</t>
  </si>
  <si>
    <t>https://podminky.urs.cz/item/CS_URS_2021_02/181912112</t>
  </si>
  <si>
    <t>"v zářezech"   3,55*2,70</t>
  </si>
  <si>
    <t>416617429</t>
  </si>
  <si>
    <t>"násypech - zpětný zásyp"   2</t>
  </si>
  <si>
    <t>PSV</t>
  </si>
  <si>
    <t>Práce a dodávky PSV</t>
  </si>
  <si>
    <t>711</t>
  </si>
  <si>
    <t>Izolace proti vodě, vlhkosti a plynům</t>
  </si>
  <si>
    <t>711111001</t>
  </si>
  <si>
    <t>Provedení izolace proti zemní vlhkosti vodorovné za studena nátěrem penetračním</t>
  </si>
  <si>
    <t>-155608147</t>
  </si>
  <si>
    <t>https://podminky.urs.cz/item/CS_URS_2021_02/711111001</t>
  </si>
  <si>
    <t>3,55*2,70</t>
  </si>
  <si>
    <t>711112001</t>
  </si>
  <si>
    <t>Provedení izolace proti zemní vlhkosti svislé za studena nátěrem penetračním</t>
  </si>
  <si>
    <t>-2002302957</t>
  </si>
  <si>
    <t>https://podminky.urs.cz/item/CS_URS_2021_02/711112001</t>
  </si>
  <si>
    <t>(3,55+2,70)*2*1,10</t>
  </si>
  <si>
    <t>11163150</t>
  </si>
  <si>
    <t>lak penetrační asfaltový</t>
  </si>
  <si>
    <t>1716445391</t>
  </si>
  <si>
    <t>https://podminky.urs.cz/item/CS_URS_2021_02/11163150</t>
  </si>
  <si>
    <t>20,5882352941176*0,00034 "Přepočtené koeficientem množství</t>
  </si>
  <si>
    <t>711141559</t>
  </si>
  <si>
    <t>Provedení izolace proti zemní vlhkosti pásy přitavením vodorovné NAIP</t>
  </si>
  <si>
    <t>-451220475</t>
  </si>
  <si>
    <t>https://podminky.urs.cz/item/CS_URS_2021_02/711141559</t>
  </si>
  <si>
    <t>711142559</t>
  </si>
  <si>
    <t>Provedení izolace proti zemní vlhkosti pásy přitavením svislé NAIP</t>
  </si>
  <si>
    <t>78875896</t>
  </si>
  <si>
    <t>https://podminky.urs.cz/item/CS_URS_2021_02/711142559</t>
  </si>
  <si>
    <t>711747288</t>
  </si>
  <si>
    <t>Izolace proti vodě opracování trubních prostupů na přírubu tmelem do 200 mm přitavením NAIP</t>
  </si>
  <si>
    <t>443929730</t>
  </si>
  <si>
    <t>https://podminky.urs.cz/item/CS_URS_2021_02/711747288</t>
  </si>
  <si>
    <t>"svislý prostup COPOFLEX izolací"   2*3</t>
  </si>
  <si>
    <t>998711101</t>
  </si>
  <si>
    <t>Přesun hmot tonážní pro izolace proti vodě, vlhkosti a plynům v objektech výšky do 6 m</t>
  </si>
  <si>
    <t>695384516</t>
  </si>
  <si>
    <t>https://podminky.urs.cz/item/CS_URS_2021_02/998711101</t>
  </si>
  <si>
    <t>R7111901</t>
  </si>
  <si>
    <t>Napojení nové izolace nad stávající izolaci AIP</t>
  </si>
  <si>
    <t>-681672319</t>
  </si>
  <si>
    <t>https://podminky.urs.cz/item/CS_URS_2021_02/R7111901</t>
  </si>
  <si>
    <t>(3,55+2,70)*2</t>
  </si>
  <si>
    <t>62855001</t>
  </si>
  <si>
    <t>pás asfaltový natavitelný modifikovaný SBS tl 4,0mm s vložkou z polyesterové rohože a spalitelnou PE fólií nebo jemnozrnným minerálním posypem na horním povrchu</t>
  </si>
  <si>
    <t>-1793489640</t>
  </si>
  <si>
    <t>https://podminky.urs.cz/item/CS_URS_2021_02/62855001</t>
  </si>
  <si>
    <t>"vodorovná"  3,55*2,70*1,15</t>
  </si>
  <si>
    <t>"svislá"   (3,55+2,70)*2*1,10*1,2</t>
  </si>
  <si>
    <t>Zakládání</t>
  </si>
  <si>
    <t>273313511</t>
  </si>
  <si>
    <t>Základové desky z betonu tř. C 12/15</t>
  </si>
  <si>
    <t>-1398106529</t>
  </si>
  <si>
    <t>https://podminky.urs.cz/item/CS_URS_2021_02/273313511</t>
  </si>
  <si>
    <t>"podkladní beton " 3,55*2,70*0,10</t>
  </si>
  <si>
    <t>Svislé a kompletní konstrukce</t>
  </si>
  <si>
    <t>310238211</t>
  </si>
  <si>
    <t>Zazdívka otvorů pl do 1 m2 ve zdivu nadzákladovém cihlami pálenými na MVC</t>
  </si>
  <si>
    <t>-924509812</t>
  </si>
  <si>
    <t>https://podminky.urs.cz/item/CS_URS_2021_02/310238211</t>
  </si>
  <si>
    <t>1,00*0,80*0,30</t>
  </si>
  <si>
    <t>380321441</t>
  </si>
  <si>
    <t>Kompletní konstrukce ČOV, nádrží, vodojemů, žlabů nebo kanálů ze ŽB tř. C 25/30 tl 150 mm</t>
  </si>
  <si>
    <t>-668246198</t>
  </si>
  <si>
    <t>https://podminky.urs.cz/item/CS_URS_2021_02/380321441</t>
  </si>
  <si>
    <t>"dno"  3,55*2,70*0,15</t>
  </si>
  <si>
    <t>"stěny"  (3,55+2,50)*2*0,90*0,10</t>
  </si>
  <si>
    <t>380356231</t>
  </si>
  <si>
    <t>Bednění kompletních konstrukcí ČOV, nádrží nebo vodojemů neomítaných ploch rovinných zřízení</t>
  </si>
  <si>
    <t>-489522853</t>
  </si>
  <si>
    <t>https://podminky.urs.cz/item/CS_URS_2021_02/380356231</t>
  </si>
  <si>
    <t>"jednostranné,technologická výška bednění 1200mm"  (3,35+2,50)*1,20</t>
  </si>
  <si>
    <t>380356232</t>
  </si>
  <si>
    <t>Bednění kompletních konstrukcí ČOV, nádrží nebo vodojemů neomítaných ploch rovinných odstranění</t>
  </si>
  <si>
    <t>1356365102</t>
  </si>
  <si>
    <t>https://podminky.urs.cz/item/CS_URS_2021_02/380356232</t>
  </si>
  <si>
    <t>380361006</t>
  </si>
  <si>
    <t>Výztuž kompletních konstrukcí ČOV, nádrží nebo vodojemů z betonářské oceli 10 505</t>
  </si>
  <si>
    <t>-1692024719</t>
  </si>
  <si>
    <t>https://podminky.urs.cz/item/CS_URS_2021_02/380361006</t>
  </si>
  <si>
    <t>"dno "  3,55*2,70*4,44*1,20*0,001</t>
  </si>
  <si>
    <t>"stěny "   (3,55+2,50)*2*0,90*4,44*1,20*0,001</t>
  </si>
  <si>
    <t>388995214</t>
  </si>
  <si>
    <t>Chránička kabelů z trub HDPE DN 160</t>
  </si>
  <si>
    <t>503103772</t>
  </si>
  <si>
    <t>https://podminky.urs.cz/item/CS_URS_2021_02/388995214</t>
  </si>
  <si>
    <t>0,80*6</t>
  </si>
  <si>
    <t>61</t>
  </si>
  <si>
    <t>Úprava povrchů vnitřních</t>
  </si>
  <si>
    <t>611315422</t>
  </si>
  <si>
    <t>Oprava vnitřní vápenné štukové omítky stropů v rozsahu plochy do 30%</t>
  </si>
  <si>
    <t>218886791</t>
  </si>
  <si>
    <t>https://podminky.urs.cz/item/CS_URS_2021_02/611315422</t>
  </si>
  <si>
    <t>3,75*2,90</t>
  </si>
  <si>
    <t>612315223</t>
  </si>
  <si>
    <t>Vápenná štuková omítka malých ploch do 1,0 m2 na stěnách</t>
  </si>
  <si>
    <t>-368942690</t>
  </si>
  <si>
    <t>https://podminky.urs.cz/item/CS_URS_2021_02/612315223</t>
  </si>
  <si>
    <t>"zazdívka okna"   2</t>
  </si>
  <si>
    <t>612315302</t>
  </si>
  <si>
    <t>Vápenná štuková omítka ostění nebo nadpraží</t>
  </si>
  <si>
    <t>1075916698</t>
  </si>
  <si>
    <t>https://podminky.urs.cz/item/CS_URS_2021_02/612315302</t>
  </si>
  <si>
    <t>"ostění luxfer"   (1,00+0,80)*2*0,20</t>
  </si>
  <si>
    <t>612315422</t>
  </si>
  <si>
    <t>Oprava vnitřní vápenné štukové omítky stěn v rozsahu plochy do 30%</t>
  </si>
  <si>
    <t>1076155183</t>
  </si>
  <si>
    <t>https://podminky.urs.cz/item/CS_URS_2021_02/612315422</t>
  </si>
  <si>
    <t>(3,75+2,90)*2*3,50-1,00-1,00*0,80*2-1,45*2,48+(1,45+2*2,45)*0,25</t>
  </si>
  <si>
    <t>612331121</t>
  </si>
  <si>
    <t>Cementová omítka hladká jednovrstvá vnitřních stěn nanášená ručně</t>
  </si>
  <si>
    <t>1693660192</t>
  </si>
  <si>
    <t>https://podminky.urs.cz/item/CS_URS_2021_02/612331121</t>
  </si>
  <si>
    <t>"vyrovnání stávajícho základu MC"  (3,55+2,70)*2*1,05</t>
  </si>
  <si>
    <t>619991011</t>
  </si>
  <si>
    <t>Obalení konstrukcí a prvků fólií přilepenou lepící páskou</t>
  </si>
  <si>
    <t>-2102563269</t>
  </si>
  <si>
    <t>https://podminky.urs.cz/item/CS_URS_2021_02/619991011</t>
  </si>
  <si>
    <t>1,0*0,80*2+1,45*2,48</t>
  </si>
  <si>
    <t>62</t>
  </si>
  <si>
    <t>Úprava povrchů vnějších</t>
  </si>
  <si>
    <t>622131121</t>
  </si>
  <si>
    <t>Penetrační nátěr vnějších stěn nanášený ručně</t>
  </si>
  <si>
    <t>1153457972</t>
  </si>
  <si>
    <t>https://podminky.urs.cz/item/CS_URS_2021_02/622131121</t>
  </si>
  <si>
    <t>"vnější "   (4,35+3,50)*2*4,00</t>
  </si>
  <si>
    <t>"atika zevnitř"   (4,35*2+3,50)*0,30</t>
  </si>
  <si>
    <t>-1,0*0,8*2-1,45*2,48+(1,00+2*0,80)*0,20+(1,45+2*2,48)*0,20</t>
  </si>
  <si>
    <t>622321131</t>
  </si>
  <si>
    <t>Potažení vnějších stěn vápenocementovým aktivovaným štukem tloušťky do 3 mm</t>
  </si>
  <si>
    <t>-128083462</t>
  </si>
  <si>
    <t>https://podminky.urs.cz/item/CS_URS_2021_02/622321131</t>
  </si>
  <si>
    <t>např. weber dur</t>
  </si>
  <si>
    <t>"vnější "  (4,35+3,50)*2*4,00</t>
  </si>
  <si>
    <t>622325111</t>
  </si>
  <si>
    <t>Oprava vnější vápenné hladké omítky členitosti 1 stěn v rozsahu do 10%</t>
  </si>
  <si>
    <t>1297475618</t>
  </si>
  <si>
    <t>https://podminky.urs.cz/item/CS_URS_2021_02/622325111</t>
  </si>
  <si>
    <t>629991011</t>
  </si>
  <si>
    <t>Zakrytí výplní otvorů a svislých ploch fólií přilepenou lepící páskou</t>
  </si>
  <si>
    <t>-758265625</t>
  </si>
  <si>
    <t>https://podminky.urs.cz/item/CS_URS_2021_02/629991011</t>
  </si>
  <si>
    <t>1*0,80*2+1,45*2,48</t>
  </si>
  <si>
    <t>629995101</t>
  </si>
  <si>
    <t>Očištění vnějších ploch tlakovou vodou</t>
  </si>
  <si>
    <t>-215454687</t>
  </si>
  <si>
    <t>https://podminky.urs.cz/item/CS_URS_2021_02/629995101</t>
  </si>
  <si>
    <t>Očištění fasád tlakovou vodou složitost 1 - 2</t>
  </si>
  <si>
    <t>63</t>
  </si>
  <si>
    <t>Podlahy a podlahové konstrukce</t>
  </si>
  <si>
    <t>631312131</t>
  </si>
  <si>
    <t>Doplnění dosavadních mazanin betonem prostým plochy do 4 m2 tloušťky přes 80 mm</t>
  </si>
  <si>
    <t>-4072032</t>
  </si>
  <si>
    <t>https://podminky.urs.cz/item/CS_URS_2021_02/631312131</t>
  </si>
  <si>
    <t>"plocha celkem "   3,75*2,90*0,20</t>
  </si>
  <si>
    <t>-3,35*2,50*0,12</t>
  </si>
  <si>
    <t>Ostatní konstrukce a práce, bourání</t>
  </si>
  <si>
    <t>936457112</t>
  </si>
  <si>
    <t>Zálivka kotevních šroubů, ocelových konstrukcí a dutin betonem se zvýšenými nároky na prostředí objemu jednotlivě přes 0,01 do 0,25 m3</t>
  </si>
  <si>
    <t>1572131301</t>
  </si>
  <si>
    <t>https://podminky.urs.cz/item/CS_URS_2021_02/936457112</t>
  </si>
  <si>
    <t>985131311</t>
  </si>
  <si>
    <t>Ruční dočištění ploch stěn, rubu kleneb a podlah ocelových kartáči</t>
  </si>
  <si>
    <t>-374364052</t>
  </si>
  <si>
    <t>https://podminky.urs.cz/item/CS_URS_2021_02/985131311</t>
  </si>
  <si>
    <t>"dočištění obnaženého základu"   (3,55+2,70)*2*1,05</t>
  </si>
  <si>
    <t>94</t>
  </si>
  <si>
    <t>Lešení a stavební výtahy</t>
  </si>
  <si>
    <t>941111111</t>
  </si>
  <si>
    <t>Montáž lešení řadového trubkového lehkého s podlahami zatížení do 200 kg/m2 š do 0,9 m v do 10 m</t>
  </si>
  <si>
    <t>509442805</t>
  </si>
  <si>
    <t>https://podminky.urs.cz/item/CS_URS_2021_02/941111111</t>
  </si>
  <si>
    <t>"vnější fasádní lešení"   ((4,35+2*1,00)+(3,50+1,00))*2*4,30</t>
  </si>
  <si>
    <t>"pro zazdívky,luxfery - z venku ,zevnitř"    3*3,50*2</t>
  </si>
  <si>
    <t>941111211</t>
  </si>
  <si>
    <t>Příplatek k lešení řadovému trubkovému lehkému s podlahami š 0,9 m v 10 m za první a ZKD den použití</t>
  </si>
  <si>
    <t>-734452841</t>
  </si>
  <si>
    <t>https://podminky.urs.cz/item/CS_URS_2021_02/941111211</t>
  </si>
  <si>
    <t>114,31*30</t>
  </si>
  <si>
    <t>941111811</t>
  </si>
  <si>
    <t>Demontáž lešení řadového trubkového lehkého s podlahami zatížení do 200 kg/m2 š do 0,9 m v do 10 m</t>
  </si>
  <si>
    <t>-790557003</t>
  </si>
  <si>
    <t>https://podminky.urs.cz/item/CS_URS_2021_02/941111811</t>
  </si>
  <si>
    <t>95</t>
  </si>
  <si>
    <t>Různé dokončovací konstrukce a práce pozemních staveb</t>
  </si>
  <si>
    <t>952901411</t>
  </si>
  <si>
    <t>Vyčištění ostatních objektů (kanálů, zásobníků, kůlen) při jakékoliv výšce podlaží</t>
  </si>
  <si>
    <t>-460374153</t>
  </si>
  <si>
    <t>https://podminky.urs.cz/item/CS_URS_2021_02/952901411</t>
  </si>
  <si>
    <t>4,35*3,50</t>
  </si>
  <si>
    <t>96</t>
  </si>
  <si>
    <t>Bourání konstrukcí</t>
  </si>
  <si>
    <t>961055111</t>
  </si>
  <si>
    <t>Bourání základů ze ŽB</t>
  </si>
  <si>
    <t>-1583735129</t>
  </si>
  <si>
    <t>https://podminky.urs.cz/item/CS_URS_2021_02/961055111</t>
  </si>
  <si>
    <t>"kanál-dno" (3,55+2,05)*0,40*0,15</t>
  </si>
  <si>
    <t>"stěny" (5,60+0,40)*2*0,10*0,60</t>
  </si>
  <si>
    <t>"otvory v základu " 0,60*0,30*0,50*2</t>
  </si>
  <si>
    <t>965042241</t>
  </si>
  <si>
    <t>Bourání podkladů pod dlažby nebo mazanin betonových nebo z litého asfaltu tl přes 100 mm pl přes 4 m2</t>
  </si>
  <si>
    <t>779127254</t>
  </si>
  <si>
    <t>https://podminky.urs.cz/item/CS_URS_2021_02/965042241</t>
  </si>
  <si>
    <t>"plocha celkem"   3,75*2,90*0,20</t>
  </si>
  <si>
    <t>"odpočet kanálu"  -(3,55+2,05)*0,40*0,20</t>
  </si>
  <si>
    <t>965049112</t>
  </si>
  <si>
    <t>Příplatek k bourání betonových mazanin za bourání mazanin se svařovanou sítí tl přes 100 mm</t>
  </si>
  <si>
    <t>-692658187</t>
  </si>
  <si>
    <t>https://podminky.urs.cz/item/CS_URS_2021_02/965049112</t>
  </si>
  <si>
    <t>971052231</t>
  </si>
  <si>
    <t>Vybourání nebo prorážení otvorů v ŽB příčkách a zdech pl do 0,0225 m2 tl do 150 mm</t>
  </si>
  <si>
    <t>1693591535</t>
  </si>
  <si>
    <t>https://podminky.urs.cz/item/CS_URS_2021_02/971052231</t>
  </si>
  <si>
    <t>976084111</t>
  </si>
  <si>
    <t>Vybourání ochranných úhelníků s vysekáním kotev</t>
  </si>
  <si>
    <t>-1727387052</t>
  </si>
  <si>
    <t>https://podminky.urs.cz/item/CS_URS_2021_02/976084111</t>
  </si>
  <si>
    <t>3,15*2+0,40+2,05+0,40+0,40</t>
  </si>
  <si>
    <t>978011141</t>
  </si>
  <si>
    <t>Otlučení (osekání) vnitřní vápenné nebo vápenocementové omítky stropů v rozsahu do 30 %</t>
  </si>
  <si>
    <t>-347306043</t>
  </si>
  <si>
    <t>https://podminky.urs.cz/item/CS_URS_2021_02/978011141</t>
  </si>
  <si>
    <t>978013141</t>
  </si>
  <si>
    <t>Otlučení (osekání) vnitřní vápenné nebo vápenocementové omítky stěn v rozsahu do 30 %</t>
  </si>
  <si>
    <t>-327242274</t>
  </si>
  <si>
    <t>https://podminky.urs.cz/item/CS_URS_2021_02/978013141</t>
  </si>
  <si>
    <t>978015321</t>
  </si>
  <si>
    <t>Otlučení (osekání) vnější vápenné nebo vápenocementové omítky stupně členitosti 1 a 2 rozsahu do 10%</t>
  </si>
  <si>
    <t>1762059541</t>
  </si>
  <si>
    <t>https://podminky.urs.cz/item/CS_URS_2021_02/978015321</t>
  </si>
  <si>
    <t>997</t>
  </si>
  <si>
    <t>Přesun sutě</t>
  </si>
  <si>
    <t>997002511</t>
  </si>
  <si>
    <t>Vodorovné přemístění suti a vybouraných hmot bez naložení ale se složením a urovnáním do 1 km</t>
  </si>
  <si>
    <t>1173234413</t>
  </si>
  <si>
    <t>https://podminky.urs.cz/item/CS_URS_2021_02/997002511</t>
  </si>
  <si>
    <t>997002519</t>
  </si>
  <si>
    <t>Příplatek ZKD 1 km přemístění suti a vybouraných hmot</t>
  </si>
  <si>
    <t>1956950324</t>
  </si>
  <si>
    <t>https://podminky.urs.cz/item/CS_URS_2021_02/997002519</t>
  </si>
  <si>
    <t>997013111</t>
  </si>
  <si>
    <t>Vnitrostaveništní doprava suti a vybouraných hmot pro budovy v do 6 m</t>
  </si>
  <si>
    <t>-854904504</t>
  </si>
  <si>
    <t>https://podminky.urs.cz/item/CS_URS_2021_02/997013111</t>
  </si>
  <si>
    <t>997013219</t>
  </si>
  <si>
    <t>Příplatek k vnitrostaveništní dopravě suti a vybouraných hmot za zvětšenou dopravu suti ZKD 5 m</t>
  </si>
  <si>
    <t>-1818136770</t>
  </si>
  <si>
    <t>https://podminky.urs.cz/item/CS_URS_2021_02/997013219</t>
  </si>
  <si>
    <t>997013609</t>
  </si>
  <si>
    <t>Poplatek za uložení na skládce (skládkovné) stavebního odpadu ze směsí nebo oddělených frakcí betonu, cihel a keramických výrobků kód odpadu 17 01 07</t>
  </si>
  <si>
    <t>-174339936</t>
  </si>
  <si>
    <t>https://podminky.urs.cz/item/CS_URS_2021_02/997013609</t>
  </si>
  <si>
    <t>R997001</t>
  </si>
  <si>
    <t>Výkup kovů - železný šrot tl. do 4 mm</t>
  </si>
  <si>
    <t>2021498161</t>
  </si>
  <si>
    <t>https://podminky.urs.cz/item/CS_URS_2021_02/R997001</t>
  </si>
  <si>
    <t>96,88*0,001</t>
  </si>
  <si>
    <t>998</t>
  </si>
  <si>
    <t>Přesun hmot</t>
  </si>
  <si>
    <t>998001123</t>
  </si>
  <si>
    <t>Přesun hmot pro opravy a demolice objektů v do 21 m</t>
  </si>
  <si>
    <t>-916000671</t>
  </si>
  <si>
    <t>https://podminky.urs.cz/item/CS_URS_2021_02/998001123</t>
  </si>
  <si>
    <t>761</t>
  </si>
  <si>
    <t>Konstrukce prosvětlovací</t>
  </si>
  <si>
    <t>761611111</t>
  </si>
  <si>
    <t>Okno zděné ze skleněných tvárnic tl.80 mm čiré</t>
  </si>
  <si>
    <t>-1889926924</t>
  </si>
  <si>
    <t>https://podminky.urs.cz/item/CS_URS_2021_02/761611111</t>
  </si>
  <si>
    <t>tvár. 2412/W čiré</t>
  </si>
  <si>
    <t>1,00*0,80</t>
  </si>
  <si>
    <t>998761102</t>
  </si>
  <si>
    <t>Přesun hmot tonážní pro konstrukce sklobetonové v objektech v do 12 m</t>
  </si>
  <si>
    <t>1637987240</t>
  </si>
  <si>
    <t>https://podminky.urs.cz/item/CS_URS_2021_02/998761102</t>
  </si>
  <si>
    <t>767</t>
  </si>
  <si>
    <t>Konstrukce zámečnické</t>
  </si>
  <si>
    <t>767996802</t>
  </si>
  <si>
    <t>Demontáž atypických zámečnických konstrukcí rozebráním hmotnosti jednotlivých dílů do 100 kg</t>
  </si>
  <si>
    <t>2108256230</t>
  </si>
  <si>
    <t>https://podminky.urs.cz/item/CS_URS_2021_02/767996802</t>
  </si>
  <si>
    <t>"kanálový kryt "  (3,55+2,05)*0,40*43,25</t>
  </si>
  <si>
    <t>Z/1</t>
  </si>
  <si>
    <t>Nosná OK a kce zakrytí kanálu - dodávka,montáž,příprava,osazení, včetně potřebných stavebních připomocí</t>
  </si>
  <si>
    <t>-1110206798</t>
  </si>
  <si>
    <t>https://podminky.urs.cz/item/CS_URS_2021_02/Z/1</t>
  </si>
  <si>
    <t>"viz výpis Z/1"   746</t>
  </si>
  <si>
    <t>783</t>
  </si>
  <si>
    <t>Dokončovací práce - nátěry</t>
  </si>
  <si>
    <t>783301303</t>
  </si>
  <si>
    <t>Bezoplachové odrezivění zámečnických konstrukcí</t>
  </si>
  <si>
    <t>388401015</t>
  </si>
  <si>
    <t>https://podminky.urs.cz/item/CS_URS_2021_02/783301303</t>
  </si>
  <si>
    <t>"U100 "   0,372*(2,355+7,60)</t>
  </si>
  <si>
    <t>"U80"   0,312*(8,20+4,47+4,32)</t>
  </si>
  <si>
    <t>"L50/50/5"    0,210*7,10</t>
  </si>
  <si>
    <t>"L40/40/4 " 0,170*9,00</t>
  </si>
  <si>
    <t>"pásovina" 0,20*9+0,16*7,52+0,12*3,0+0,08*12,30</t>
  </si>
  <si>
    <t>"plech " 0,60*2+5,65*2</t>
  </si>
  <si>
    <t>65</t>
  </si>
  <si>
    <t>783301311</t>
  </si>
  <si>
    <t>Odmaštění zámečnických konstrukcí vodou ředitelným odmašťovačem</t>
  </si>
  <si>
    <t>2125548289</t>
  </si>
  <si>
    <t>https://podminky.urs.cz/item/CS_URS_2021_02/783301311</t>
  </si>
  <si>
    <t>66</t>
  </si>
  <si>
    <t>783314201</t>
  </si>
  <si>
    <t>Základní antikorozní jednonásobný syntetický standardní nátěr zámečnických konstrukcí</t>
  </si>
  <si>
    <t>2013953538</t>
  </si>
  <si>
    <t>https://podminky.urs.cz/item/CS_URS_2021_02/783314201</t>
  </si>
  <si>
    <t>67</t>
  </si>
  <si>
    <t>783317105</t>
  </si>
  <si>
    <t>Krycí dvojnásobný syntetický nátěr zámečnických konstrukcí</t>
  </si>
  <si>
    <t>-2063978504</t>
  </si>
  <si>
    <t>https://podminky.urs.cz/item/CS_URS_2021_02/783317105</t>
  </si>
  <si>
    <t>68</t>
  </si>
  <si>
    <t>783827425</t>
  </si>
  <si>
    <t>Krycí dvojnásobný silikonový nátěr omítek stupně členitosti 1 a 2</t>
  </si>
  <si>
    <t>567991538</t>
  </si>
  <si>
    <t>https://podminky.urs.cz/item/CS_URS_2021_02/783827425</t>
  </si>
  <si>
    <t>Penetrace podkladu v jedné vrstvě a nátěr silikonový ve dvou vrstvách. Bez nákladů na lešení.</t>
  </si>
  <si>
    <t>784</t>
  </si>
  <si>
    <t>Dokončovací práce - malby a tapety</t>
  </si>
  <si>
    <t>69</t>
  </si>
  <si>
    <t>784181101</t>
  </si>
  <si>
    <t>Základní  jednonásobná bezbarvá penetrace podkladu v místnostech výšky do 3,80 m</t>
  </si>
  <si>
    <t>112595135</t>
  </si>
  <si>
    <t>Základní jednonásobná bezbarvá penetrace podkladu v místnostech výšky do 3,80 m</t>
  </si>
  <si>
    <t>https://podminky.urs.cz/item/CS_URS_2021_02/784181101</t>
  </si>
  <si>
    <t>"stěny" (3,75+2,90)*2*3,50</t>
  </si>
  <si>
    <t>"strop"  3,75*2,90</t>
  </si>
  <si>
    <t>70</t>
  </si>
  <si>
    <t>784221101</t>
  </si>
  <si>
    <t>Dvojnásobné bílé malby ze směsí za sucha dobře otěruvzdorných v místnostech do 3,80 m</t>
  </si>
  <si>
    <t>-753637189</t>
  </si>
  <si>
    <t>https://podminky.urs.cz/item/CS_URS_2021_02/784221101</t>
  </si>
  <si>
    <t>SO 01.2 - Montážní práce</t>
  </si>
  <si>
    <t>1816892159</t>
  </si>
  <si>
    <t>-1571631105</t>
  </si>
  <si>
    <t>35441895</t>
  </si>
  <si>
    <t>svorka připojovací k připojení kovových částí</t>
  </si>
  <si>
    <t>-1301991328</t>
  </si>
  <si>
    <t>https://podminky.urs.cz/item/CS_URS_2021_02/35441895</t>
  </si>
  <si>
    <t>210220020</t>
  </si>
  <si>
    <t>Montáž uzemňovacího vedení vodičů FeZn pomocí svorek v zemi páskou do 120 mm2 ve městské zástavbě</t>
  </si>
  <si>
    <t>1289636927</t>
  </si>
  <si>
    <t>Montáž uzemňovacího vedení s upevněním, propojením a připojením pomocí svorek v zemi s izolací spojů vodičů FeZn páskou průřezu do 120 mm2 v městské zástavbě</t>
  </si>
  <si>
    <t>https://podminky.urs.cz/item/CS_URS_2021_02/210220020</t>
  </si>
  <si>
    <t>V048</t>
  </si>
  <si>
    <t>Protikorozní ochrana, gumoasfaltová hydroizolace, 10kg</t>
  </si>
  <si>
    <t>1259355242</t>
  </si>
  <si>
    <t>Nanesení protikorozní ochrany na  uzemnění</t>
  </si>
  <si>
    <t>711272053</t>
  </si>
  <si>
    <t>Nanesení protikorozní ochrany na uzemnění</t>
  </si>
  <si>
    <t>SO 01.3 -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</si>
  <si>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</si>
  <si>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</si>
  <si>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</si>
  <si>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</si>
  <si>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</si>
  <si>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VRN</t>
  </si>
  <si>
    <t>Vedlejší rozpočtové náklady</t>
  </si>
  <si>
    <t>VRN1</t>
  </si>
  <si>
    <t>Průzkumné, geodetické a projektové práce</t>
  </si>
  <si>
    <t>013254000</t>
  </si>
  <si>
    <t>-473893646</t>
  </si>
  <si>
    <t>https://podminky.urs.cz/item/CS_URS_2021_02/013254000</t>
  </si>
  <si>
    <t>VRN3</t>
  </si>
  <si>
    <t>030001000</t>
  </si>
  <si>
    <t>1411165041</t>
  </si>
  <si>
    <t>https://podminky.urs.cz/item/CS_URS_2021_02/030001000</t>
  </si>
  <si>
    <t>032903000</t>
  </si>
  <si>
    <t>Náklady na provoz a údržbu vybavení staveniště</t>
  </si>
  <si>
    <t>1248035938</t>
  </si>
  <si>
    <t>https://podminky.urs.cz/item/CS_URS_2021_02/032903000</t>
  </si>
  <si>
    <t xml:space="preserve">Bezpečnostní a hygienická opatření na staveništi </t>
  </si>
  <si>
    <t>VRN4</t>
  </si>
  <si>
    <t>Inženýrská činnost</t>
  </si>
  <si>
    <t>041903000</t>
  </si>
  <si>
    <t>Dozor jiné osoby</t>
  </si>
  <si>
    <t>-2121332062</t>
  </si>
  <si>
    <t>https://podminky.urs.cz/item/CS_URS_2021_02/041903000</t>
  </si>
  <si>
    <t>Dozor dle Vyhl.50 Energetického zákona</t>
  </si>
  <si>
    <t>VRN5</t>
  </si>
  <si>
    <t>Finanční náklady</t>
  </si>
  <si>
    <t>051303000</t>
  </si>
  <si>
    <t>Pojištění proti zpoždění</t>
  </si>
  <si>
    <t>-902916448</t>
  </si>
  <si>
    <t>https://podminky.urs.cz/item/CS_URS_2021_02/051303000</t>
  </si>
  <si>
    <t>Pojištění dodavatele a pojištění díla</t>
  </si>
  <si>
    <t>SO 02 - Venkovní rozvody 22kV</t>
  </si>
  <si>
    <t>SO 02.1 - Zemní práce</t>
  </si>
  <si>
    <t>460171482</t>
  </si>
  <si>
    <t>Hloubení kabelových nezapažených rýh strojně š 65 cm hl 120 cm v hornině tř I skupiny 3</t>
  </si>
  <si>
    <t>705521033</t>
  </si>
  <si>
    <t>Hloubení nezapažených kabelových rýh strojně včetně urovnání dna s přemístěním výkopku do vzdálenosti 3 m od okraje jámy nebo s naložením na dopravní prostředek šířky 65 cm hloubky 120 cm v hornině třídy těžitelnosti I skupiny 3</t>
  </si>
  <si>
    <t>https://podminky.urs.cz/item/CS_URS_2021_02/460171482</t>
  </si>
  <si>
    <t>460161482</t>
  </si>
  <si>
    <t>Hloubení kabelových rýh ručně š 65 cm hl 120 cm v hornině tř I skupiny 3</t>
  </si>
  <si>
    <t>1290810144</t>
  </si>
  <si>
    <t>Hloubení zapažených i nezapažených kabelových rýh ručně včetně urovnání dna s přemístěním výkopku do vzdálenosti 3 m od okraje jámy nebo s naložením na dopravní prostředek šířky 65 cm hloubky 120 cm v hornině třídy těžitelnosti I skupiny 3</t>
  </si>
  <si>
    <t>https://podminky.urs.cz/item/CS_URS_2021_02/460161482</t>
  </si>
  <si>
    <t>460451482</t>
  </si>
  <si>
    <t>Zásyp kabelových rýh strojně se zhutněním š 65 cm hl 100 cm z horniny tř I skupiny 3</t>
  </si>
  <si>
    <t>-1751457291</t>
  </si>
  <si>
    <t>Zásyp kabelových rýh strojně s přemístěním sypaniny ze vzdálenosti do 10 m, s uložením výkopku ve vrstvách včetně zhutnění a urovnání povrchu šířky 65 cm hloubky 100 cm z horniny třídy těžitelnosti I skupiny 3</t>
  </si>
  <si>
    <t>https://podminky.urs.cz/item/CS_URS_2021_02/460451482</t>
  </si>
  <si>
    <t>460431482</t>
  </si>
  <si>
    <t>Zásyp kabelových rýh ručně se zhutněním š 65 cm hl 100 cm z horniny tř I skupiny 3</t>
  </si>
  <si>
    <t>1942477690</t>
  </si>
  <si>
    <t>Zásyp kabelových rýh ručně s přemístění sypaniny ze vzdálenosti do 10 m, s uložením výkopku ve vrstvách včetně zhutnění a úpravy povrchu šířky 65 cm hloubky 100 cm z horniny třídy těžitelnosti I skupiny 3</t>
  </si>
  <si>
    <t>https://podminky.urs.cz/item/CS_URS_2021_02/460431482</t>
  </si>
  <si>
    <t xml:space="preserve">Poznámka k souboru cen:
1. Příplatek za prohození sypaniny se oceňuje cenou 460 38-1251 souboru cen 460 38- Násyp horniny.
</t>
  </si>
  <si>
    <t>460581121</t>
  </si>
  <si>
    <t>Zatravnění včetně zalití vodou na rovině</t>
  </si>
  <si>
    <t>-892453799</t>
  </si>
  <si>
    <t>Úprava terénu zatravnění, včetně dodání osiva a zalití vodou na rovině</t>
  </si>
  <si>
    <t>https://podminky.urs.cz/item/CS_URS_2021_02/460581121</t>
  </si>
  <si>
    <t xml:space="preserve">Poznámka k souboru cen:
1. V cenách -1111 až -1112 nejsou zahrnuty náklady na dodávku drnů. Tato se oceňuje ve specifikaci.
</t>
  </si>
  <si>
    <t>460662412</t>
  </si>
  <si>
    <t>Kabelové lože z písku pro kabely vn a vvn kryté plastovou deskou š lože přes 25 do 50 cm</t>
  </si>
  <si>
    <t>-782493048</t>
  </si>
  <si>
    <t>Kabelové lože z písku včetně podsypu, zhutnění a urovnání povrchu pro kabely vn a vvn zakryté plastovými deskami (materiál ve specifikaci), šířky přes 25 do 50 cm</t>
  </si>
  <si>
    <t>https://podminky.urs.cz/item/CS_URS_2021_02/460662412</t>
  </si>
  <si>
    <t xml:space="preserve">Poznámka k souboru cen:
1. V cenách -1311 až -1412 a -2311 až -2412 nejsou započteny náklady na dodávku betonových a plastových desek. Tato dodávka se oceňuje ve specifikaci.
</t>
  </si>
  <si>
    <t>460671113</t>
  </si>
  <si>
    <t>Výstražná fólie pro krytí kabelů šířky 34 cm</t>
  </si>
  <si>
    <t>1151578326</t>
  </si>
  <si>
    <t>Výstražná fólie z PVC pro krytí kabelů včetně vyrovnání povrchu rýhy, rozvinutí a uložení fólie šířky do 34 cm</t>
  </si>
  <si>
    <t>https://podminky.urs.cz/item/CS_URS_2021_02/460671113</t>
  </si>
  <si>
    <t>34575103</t>
  </si>
  <si>
    <t>deska kabelová krycí PVC červená, 200x2mm</t>
  </si>
  <si>
    <t>-439023995</t>
  </si>
  <si>
    <t>https://podminky.urs.cz/item/CS_URS_2021_02/34575103</t>
  </si>
  <si>
    <t>59213009</t>
  </si>
  <si>
    <t>žlab kabelový betonový k ochraně zemního drátovodného vedení 100x17x14cm</t>
  </si>
  <si>
    <t>1034853631</t>
  </si>
  <si>
    <t>https://podminky.urs.cz/item/CS_URS_2021_02/59213009</t>
  </si>
  <si>
    <t>460751111</t>
  </si>
  <si>
    <t>Osazení kabelových kanálů do rýhy z prefabrikovaných betonových žlabů vnější šířky do 20 cm</t>
  </si>
  <si>
    <t>1851653339</t>
  </si>
  <si>
    <t>Osazení kabelových kanálů včetně utěsnění, vyspárování a zakrytí víkem z prefabrikovaných betonových žlabů do rýhy, bez výkopových prací vnější šířky do 20 cm</t>
  </si>
  <si>
    <t>https://podminky.urs.cz/item/CS_URS_2021_02/460751111</t>
  </si>
  <si>
    <t xml:space="preserve">Poznámka k souboru cen:
1. V cenách nejsou započteny náklady na dodávku žlabů a vík. Tato dodávka se oceňuje ve specifikaci.
</t>
  </si>
  <si>
    <t>SO 02.2 - Montážní práce</t>
  </si>
  <si>
    <t>34115062</t>
  </si>
  <si>
    <t>kabel energetický stíněný s ochranou proti podélnému šíření vody pod pláštěm jádro Al izolace XLPE plášť PVC 12,7/22kV (22-AXEKVCY) 1x240/25 mm2</t>
  </si>
  <si>
    <t>-579227206</t>
  </si>
  <si>
    <t>https://podminky.urs.cz/item/CS_URS_2021_02/34115062</t>
  </si>
  <si>
    <t>210931018</t>
  </si>
  <si>
    <t>Montáž kabelů Al stíněných plných nebo laněných s XLPE izolací nebo bezhalogenových do 35 kV žíla 1x240 mm2 uložených volně (např. AXEKCE)</t>
  </si>
  <si>
    <t>-1984152378</t>
  </si>
  <si>
    <t>Montáž kabelů hliníkových vn 22 kV a 35 kV bez ukončení stíněných plných nebo laněných kulatých s izolací ze sítěného polyetylenu nebo bezhalogenových (např. AXEKVCE, AXEKCE) uložených volně, počtu a průřezu žil 1x240 mm2</t>
  </si>
  <si>
    <t>https://podminky.urs.cz/item/CS_URS_2021_02/210931018</t>
  </si>
  <si>
    <t>210931038</t>
  </si>
  <si>
    <t>Montáž kabelů Al stíněných plných nebo laněných s XLPE izolací nebo bezhalogenových do 35 kV žíla 1x240 mm2 uložených pevně (např. AXEKCE)</t>
  </si>
  <si>
    <t>-1930142927</t>
  </si>
  <si>
    <t>Montáž kabelů hliníkových vn 22 kV a 35 kV bez ukončení stíněných plných nebo laněných kulatých s izolací ze sítěného polyetylenu nebo bezhalogenových (např. AXEKVCE, AXEKCE) uložených pevně, počtu a průřezu žil 1x240 mm2</t>
  </si>
  <si>
    <t>https://podminky.urs.cz/item/CS_URS_2021_02/210931038</t>
  </si>
  <si>
    <t>35436536</t>
  </si>
  <si>
    <t>koncovka kabelová vnitřní, 150-240mm2 dl 650mm</t>
  </si>
  <si>
    <t>-895805362</t>
  </si>
  <si>
    <t>https://podminky.urs.cz/item/CS_URS_2021_02/35436536</t>
  </si>
  <si>
    <t>210100773</t>
  </si>
  <si>
    <t>Ukončení vodičů celoplastových koncovkou do 22 kV staniční KSJ průřezu žíly do 240 mm2</t>
  </si>
  <si>
    <t>-315115403</t>
  </si>
  <si>
    <t>Ukončení kabelů nebo vodičů koncovkou do 22 kV staniční vodičů celoplastových , průřezu žíly do 240 mm2</t>
  </si>
  <si>
    <t>https://podminky.urs.cz/item/CS_URS_2021_02/210100773</t>
  </si>
  <si>
    <t>35436554</t>
  </si>
  <si>
    <t>koncovka kabelová venkovní, 150-240mm2 dl 650mm</t>
  </si>
  <si>
    <t>-398090399</t>
  </si>
  <si>
    <t>https://podminky.urs.cz/item/CS_URS_2021_02/35436554</t>
  </si>
  <si>
    <t>210101053</t>
  </si>
  <si>
    <t>Ukončení vodičů celoplastových koncovkou do 22 kV venkovní KVJK průřezu žíly do 240 mm2</t>
  </si>
  <si>
    <t>-846603397</t>
  </si>
  <si>
    <t>Ukončení kabelů nebo vodičů koncovkou do 22 kV venkovní vodičů celoplastových , průřezu žíly do 240 mm2</t>
  </si>
  <si>
    <t>https://podminky.urs.cz/item/CS_URS_2021_02/210101053</t>
  </si>
  <si>
    <t>210950111</t>
  </si>
  <si>
    <t>Svazkování jednožilových kabelů vn</t>
  </si>
  <si>
    <t>646220391</t>
  </si>
  <si>
    <t>Ostatní práce při montáži vodičů, šňůr a kabelů svazkování jednožilových kabelů vn</t>
  </si>
  <si>
    <t>https://podminky.urs.cz/item/CS_URS_2021_02/210950111</t>
  </si>
  <si>
    <t>V023</t>
  </si>
  <si>
    <t>Držák omezovačů přepětí, montáž na sloup</t>
  </si>
  <si>
    <t>-2070525274</t>
  </si>
  <si>
    <t>Montáž držáku omezovačů přepětí</t>
  </si>
  <si>
    <t>803544278</t>
  </si>
  <si>
    <t>V012</t>
  </si>
  <si>
    <t>Omezovač přepětí HDA 24, včetně příslušenství a proudových propojů na úsekový odpojovač</t>
  </si>
  <si>
    <t>-1620618285</t>
  </si>
  <si>
    <t>Montáž omezovačů přepětí HDA 24 a prodových propojů na úsekový odpojovač</t>
  </si>
  <si>
    <t>-421511700</t>
  </si>
  <si>
    <t>V013</t>
  </si>
  <si>
    <t>Venkovní příchytka kabelu VN, včetně materiálu pro uchycení</t>
  </si>
  <si>
    <t>-1512968273</t>
  </si>
  <si>
    <t>Montáž venkovní příchyty kabelu VN</t>
  </si>
  <si>
    <t>568673505</t>
  </si>
  <si>
    <t>V101</t>
  </si>
  <si>
    <t>Montážní plošina do 3,5t pro demontáž a montáž vedení na stávajícím sloupu</t>
  </si>
  <si>
    <t>h</t>
  </si>
  <si>
    <t>-565170371</t>
  </si>
  <si>
    <t>1948341757</t>
  </si>
  <si>
    <t>2141913004</t>
  </si>
  <si>
    <t>V014</t>
  </si>
  <si>
    <t>Kabelový kryt, včetně objímky pro uchycení na sloup</t>
  </si>
  <si>
    <t>172704671</t>
  </si>
  <si>
    <t>Montáž kabelového krytu</t>
  </si>
  <si>
    <t>-185514610</t>
  </si>
  <si>
    <t>V021</t>
  </si>
  <si>
    <t xml:space="preserve">Stíněný omezovač přepětí pro paralelní připojení </t>
  </si>
  <si>
    <t>sada</t>
  </si>
  <si>
    <t>1832324696</t>
  </si>
  <si>
    <t>Montáž stíněného omezovače přepětí pro T-adaptér</t>
  </si>
  <si>
    <t>-353988669</t>
  </si>
  <si>
    <t>13010514</t>
  </si>
  <si>
    <t>úhelník ocelový nerovnostranný jakost S235JR (11 375) 80x60x6mm</t>
  </si>
  <si>
    <t>1685252848</t>
  </si>
  <si>
    <t>https://podminky.urs.cz/item/CS_URS_2021_02/13010514</t>
  </si>
  <si>
    <t>13010910</t>
  </si>
  <si>
    <t>ocel profilová jakost S235JR (11 375) průřez UE 100</t>
  </si>
  <si>
    <t>-599007224</t>
  </si>
  <si>
    <t>https://podminky.urs.cz/item/CS_URS_2021_02/13010910</t>
  </si>
  <si>
    <t>210020681</t>
  </si>
  <si>
    <t>Montáž konstrukce pro rozvodny z profilů ocelových</t>
  </si>
  <si>
    <t>419250414</t>
  </si>
  <si>
    <t>Montáž kovových a doplňkových konstrukcí pro rozvodny bez zhotovení z profilů ocelových</t>
  </si>
  <si>
    <t>https://podminky.urs.cz/item/CS_URS_2021_02/210020681</t>
  </si>
  <si>
    <t>V001</t>
  </si>
  <si>
    <t>Těsnící vak pr. 160 vč. příslušenství, utěsnění kabelových prostupů</t>
  </si>
  <si>
    <t>1528331067</t>
  </si>
  <si>
    <t>Montáž těsnícího vaku pr. 160 vč. příslušenství</t>
  </si>
  <si>
    <t>-1311097310</t>
  </si>
  <si>
    <t>V002</t>
  </si>
  <si>
    <t>Těsnicí manžeta pr.160 pro 2x kabel NN pr. 14,6mm</t>
  </si>
  <si>
    <t>-1343746931</t>
  </si>
  <si>
    <t>Montáž těsnící manžety pr. 160</t>
  </si>
  <si>
    <t>-753194410</t>
  </si>
  <si>
    <t>210100311</t>
  </si>
  <si>
    <t>Příplatek k ukončení kabelů za ukončení a připojení stínění v plášti žíly</t>
  </si>
  <si>
    <t>509771689</t>
  </si>
  <si>
    <t>Ukončení kabelů smršťovací záklopkou nebo páskou se zapojením Příplatek k cenám za ukončení a připojení stínění v plášti žíly</t>
  </si>
  <si>
    <t>https://podminky.urs.cz/item/CS_URS_2021_02/210100311</t>
  </si>
  <si>
    <t>V050-D</t>
  </si>
  <si>
    <t>Demontáž stávajících venkovních přípojnic včetně podpěrných izolátorů</t>
  </si>
  <si>
    <t>1430164459</t>
  </si>
  <si>
    <t>Tahový kompozitní  izolátor, 25-36 kV, 70 kN</t>
  </si>
  <si>
    <t>-6898948</t>
  </si>
  <si>
    <t>V102</t>
  </si>
  <si>
    <t>Montáž tahových izolátorů 25-36kV, 70kN</t>
  </si>
  <si>
    <t>1591576070</t>
  </si>
  <si>
    <t>210021351</t>
  </si>
  <si>
    <t>100% odrezivění kartáčováním konstrukcí rozvoden</t>
  </si>
  <si>
    <t>2028346085</t>
  </si>
  <si>
    <t>Montáž ocelových konstrukcí rozvoden vvn nátěry v rozvodnách vvn 100 % odrezivění kartáčováním</t>
  </si>
  <si>
    <t>https://podminky.urs.cz/item/CS_URS_2021_02/210021351</t>
  </si>
  <si>
    <t>210021354</t>
  </si>
  <si>
    <t>Nátěr konstrukcí rozvoden základní jednosložkový</t>
  </si>
  <si>
    <t>-1081742677</t>
  </si>
  <si>
    <t>Montáž ocelových konstrukcí rozvoden vvn nátěry v rozvodnách vvn nátěr jednosložkový základní</t>
  </si>
  <si>
    <t>https://podminky.urs.cz/item/CS_URS_2021_02/210021354</t>
  </si>
  <si>
    <t>210021355</t>
  </si>
  <si>
    <t>Nátěr konstrukcí rozvoden vrchní jednosložkový</t>
  </si>
  <si>
    <t>-678459913</t>
  </si>
  <si>
    <t>Montáž ocelových konstrukcí rozvoden vvn nátěry v rozvodnách vvn nátěr jednosložkový vrchní</t>
  </si>
  <si>
    <t>https://podminky.urs.cz/item/CS_URS_2021_02/210021355</t>
  </si>
  <si>
    <t>PR040</t>
  </si>
  <si>
    <t>Základní barva na kov, syntetická</t>
  </si>
  <si>
    <t>110114392</t>
  </si>
  <si>
    <t>PR041</t>
  </si>
  <si>
    <t>Barva na kov, syntetická, vrchní</t>
  </si>
  <si>
    <t>-12402905</t>
  </si>
  <si>
    <t>1479631438</t>
  </si>
  <si>
    <t>Dokumentace dle Vyhl. 499/2006 Sb., vyhotovená na základě paré dodavatelské dokumentace se změnami vyznačenými při montáži.</t>
  </si>
  <si>
    <t>959528460</t>
  </si>
  <si>
    <t>Vodorovné přemístění výkopku na skládku vč. uložení a poplatku dle platné legislativy</t>
  </si>
  <si>
    <t>567249371</t>
  </si>
  <si>
    <t>R2</t>
  </si>
  <si>
    <t>Vodorovné přemístění demontovaného materiálu na skládku vč. uložení a poplatku dle platné legislativy</t>
  </si>
  <si>
    <t>-1618150166</t>
  </si>
  <si>
    <t>043002000</t>
  </si>
  <si>
    <t>Zkoušky a ostatní měření</t>
  </si>
  <si>
    <t>1024</t>
  </si>
  <si>
    <t>1860570142</t>
  </si>
  <si>
    <t>https://podminky.urs.cz/item/CS_URS_2021_02/043002000</t>
  </si>
  <si>
    <t xml:space="preserve">Poznámka k souboru cen:
1. Více informací o volbě, obsahu a způsobu ocenění jednotlivých titulů viz příslušné Přílohy 01 až 09.
</t>
  </si>
  <si>
    <t>SO 02.3 - Vedlejší a ostatní náklady</t>
  </si>
  <si>
    <t>774767260</t>
  </si>
  <si>
    <t>330362485</t>
  </si>
  <si>
    <t>-1501664137</t>
  </si>
  <si>
    <t>2051512852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</si>
  <si>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</si>
  <si>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</si>
  <si>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</si>
  <si>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</si>
  <si>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</si>
  <si>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</si>
  <si>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</si>
  <si>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</si>
  <si>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</si>
  <si>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</si>
  <si>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</si>
  <si>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</si>
  <si>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</si>
  <si>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</si>
  <si>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</si>
  <si>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VON</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</si>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</sst>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42"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4" fillId="0" borderId="28" xfId="0" applyFont="1" applyBorder="1" applyAlignment="1">
      <alignment horizontal="left" wrapText="1"/>
    </xf>
    <xf numFmtId="0" fontId="13"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6"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3" fillId="0" borderId="0" xfId="0" applyFont="1" applyBorder="1" applyAlignment="1">
      <alignment horizontal="center" vertical="center"/>
    </xf>
    <xf numFmtId="0" fontId="13"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6"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3"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1_02/34115062" TargetMode="External" /><Relationship Id="rId2" Type="http://schemas.openxmlformats.org/officeDocument/2006/relationships/hyperlink" Target="https://podminky.urs.cz/item/CS_URS_2021_02/210931018" TargetMode="External" /><Relationship Id="rId3" Type="http://schemas.openxmlformats.org/officeDocument/2006/relationships/hyperlink" Target="https://podminky.urs.cz/item/CS_URS_2021_02/210931038" TargetMode="External" /><Relationship Id="rId4" Type="http://schemas.openxmlformats.org/officeDocument/2006/relationships/hyperlink" Target="https://podminky.urs.cz/item/CS_URS_2021_02/35436536" TargetMode="External" /><Relationship Id="rId5" Type="http://schemas.openxmlformats.org/officeDocument/2006/relationships/hyperlink" Target="https://podminky.urs.cz/item/CS_URS_2021_02/210100773" TargetMode="External" /><Relationship Id="rId6" Type="http://schemas.openxmlformats.org/officeDocument/2006/relationships/hyperlink" Target="https://podminky.urs.cz/item/CS_URS_2021_02/35436554" TargetMode="External" /><Relationship Id="rId7" Type="http://schemas.openxmlformats.org/officeDocument/2006/relationships/hyperlink" Target="https://podminky.urs.cz/item/CS_URS_2021_02/210101053" TargetMode="External" /><Relationship Id="rId8" Type="http://schemas.openxmlformats.org/officeDocument/2006/relationships/hyperlink" Target="https://podminky.urs.cz/item/CS_URS_2021_02/210950111" TargetMode="External" /><Relationship Id="rId9" Type="http://schemas.openxmlformats.org/officeDocument/2006/relationships/hyperlink" Target="https://podminky.urs.cz/item/CS_URS_2021_02/13010514" TargetMode="External" /><Relationship Id="rId10" Type="http://schemas.openxmlformats.org/officeDocument/2006/relationships/hyperlink" Target="https://podminky.urs.cz/item/CS_URS_2021_02/13010910" TargetMode="External" /><Relationship Id="rId11" Type="http://schemas.openxmlformats.org/officeDocument/2006/relationships/hyperlink" Target="https://podminky.urs.cz/item/CS_URS_2021_02/210020681" TargetMode="External" /><Relationship Id="rId12" Type="http://schemas.openxmlformats.org/officeDocument/2006/relationships/hyperlink" Target="https://podminky.urs.cz/item/CS_URS_2021_02/210100311" TargetMode="External" /><Relationship Id="rId13" Type="http://schemas.openxmlformats.org/officeDocument/2006/relationships/hyperlink" Target="https://podminky.urs.cz/item/CS_URS_2021_02/210021351" TargetMode="External" /><Relationship Id="rId14" Type="http://schemas.openxmlformats.org/officeDocument/2006/relationships/hyperlink" Target="https://podminky.urs.cz/item/CS_URS_2021_02/210021354" TargetMode="External" /><Relationship Id="rId15" Type="http://schemas.openxmlformats.org/officeDocument/2006/relationships/hyperlink" Target="https://podminky.urs.cz/item/CS_URS_2021_02/210021355" TargetMode="External" /><Relationship Id="rId16" Type="http://schemas.openxmlformats.org/officeDocument/2006/relationships/hyperlink" Target="https://podminky.urs.cz/item/CS_URS_2021_02/043002000" TargetMode="External" /><Relationship Id="rId17"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210190431" TargetMode="External" /><Relationship Id="rId2" Type="http://schemas.openxmlformats.org/officeDocument/2006/relationships/hyperlink" Target="https://podminky.urs.cz/item/CS_URS_2021_02/210190433" TargetMode="External" /><Relationship Id="rId3" Type="http://schemas.openxmlformats.org/officeDocument/2006/relationships/hyperlink" Target="https://podminky.urs.cz/item/CS_URS_2021_02/34111130" TargetMode="External" /><Relationship Id="rId4" Type="http://schemas.openxmlformats.org/officeDocument/2006/relationships/hyperlink" Target="https://podminky.urs.cz/item/CS_URS_2021_02/741122241" TargetMode="External" /><Relationship Id="rId5" Type="http://schemas.openxmlformats.org/officeDocument/2006/relationships/hyperlink" Target="https://podminky.urs.cz/item/CS_URS_2021_02/34111030" TargetMode="External" /><Relationship Id="rId6" Type="http://schemas.openxmlformats.org/officeDocument/2006/relationships/hyperlink" Target="https://podminky.urs.cz/item/CS_URS_2021_02/34111036" TargetMode="External" /><Relationship Id="rId7" Type="http://schemas.openxmlformats.org/officeDocument/2006/relationships/hyperlink" Target="https://podminky.urs.cz/item/CS_URS_2021_02/741122211" TargetMode="External" /><Relationship Id="rId8" Type="http://schemas.openxmlformats.org/officeDocument/2006/relationships/hyperlink" Target="https://podminky.urs.cz/item/CS_URS_2021_02/34111094" TargetMode="External" /><Relationship Id="rId9" Type="http://schemas.openxmlformats.org/officeDocument/2006/relationships/hyperlink" Target="https://podminky.urs.cz/item/CS_URS_2021_02/741122231" TargetMode="External" /><Relationship Id="rId10" Type="http://schemas.openxmlformats.org/officeDocument/2006/relationships/hyperlink" Target="https://podminky.urs.cz/item/CS_URS_2021_02/741130001" TargetMode="External" /><Relationship Id="rId11" Type="http://schemas.openxmlformats.org/officeDocument/2006/relationships/hyperlink" Target="https://podminky.urs.cz/item/CS_URS_2021_02/34571093" TargetMode="External" /><Relationship Id="rId12" Type="http://schemas.openxmlformats.org/officeDocument/2006/relationships/hyperlink" Target="https://podminky.urs.cz/item/CS_URS_2021_02/741110002" TargetMode="External" /><Relationship Id="rId13" Type="http://schemas.openxmlformats.org/officeDocument/2006/relationships/hyperlink" Target="https://podminky.urs.cz/item/CS_URS_2021_02/34571498" TargetMode="External" /><Relationship Id="rId14" Type="http://schemas.openxmlformats.org/officeDocument/2006/relationships/hyperlink" Target="https://podminky.urs.cz/item/CS_URS_2021_02/741112021" TargetMode="External" /><Relationship Id="rId15" Type="http://schemas.openxmlformats.org/officeDocument/2006/relationships/hyperlink" Target="https://podminky.urs.cz/item/CS_URS_2021_02/741371004" TargetMode="External" /><Relationship Id="rId16" Type="http://schemas.openxmlformats.org/officeDocument/2006/relationships/hyperlink" Target="https://podminky.urs.cz/item/CS_URS_2021_02/35441986" TargetMode="External" /><Relationship Id="rId17" Type="http://schemas.openxmlformats.org/officeDocument/2006/relationships/hyperlink" Target="https://podminky.urs.cz/item/CS_URS_2021_02/35442062" TargetMode="External" /><Relationship Id="rId18" Type="http://schemas.openxmlformats.org/officeDocument/2006/relationships/hyperlink" Target="https://podminky.urs.cz/item/CS_URS_2021_02/35441660" TargetMode="External" /><Relationship Id="rId19" Type="http://schemas.openxmlformats.org/officeDocument/2006/relationships/hyperlink" Target="https://podminky.urs.cz/item/CS_URS_2021_02/210220001" TargetMode="External" /><Relationship Id="rId20" Type="http://schemas.openxmlformats.org/officeDocument/2006/relationships/hyperlink" Target="https://podminky.urs.cz/item/CS_URS_2021_02/34141142" TargetMode="External" /><Relationship Id="rId21" Type="http://schemas.openxmlformats.org/officeDocument/2006/relationships/hyperlink" Target="https://podminky.urs.cz/item/CS_URS_2021_02/741130061" TargetMode="External" /><Relationship Id="rId22" Type="http://schemas.openxmlformats.org/officeDocument/2006/relationships/hyperlink" Target="https://podminky.urs.cz/item/CS_URS_2021_02/741120301" TargetMode="External" /><Relationship Id="rId23" Type="http://schemas.openxmlformats.org/officeDocument/2006/relationships/hyperlink" Target="https://podminky.urs.cz/item/CS_URS_2021_02/34111198" TargetMode="External" /><Relationship Id="rId24" Type="http://schemas.openxmlformats.org/officeDocument/2006/relationships/hyperlink" Target="https://podminky.urs.cz/item/CS_URS_2021_02/741120305" TargetMode="External" /><Relationship Id="rId25" Type="http://schemas.openxmlformats.org/officeDocument/2006/relationships/hyperlink" Target="https://podminky.urs.cz/item/CS_URS_2021_02/741130064" TargetMode="External" /><Relationship Id="rId26" Type="http://schemas.openxmlformats.org/officeDocument/2006/relationships/hyperlink" Target="https://podminky.urs.cz/item/CS_URS_2021_02/34535000" TargetMode="External" /><Relationship Id="rId27" Type="http://schemas.openxmlformats.org/officeDocument/2006/relationships/hyperlink" Target="https://podminky.urs.cz/item/CS_URS_2021_02/741310001" TargetMode="External" /><Relationship Id="rId28" Type="http://schemas.openxmlformats.org/officeDocument/2006/relationships/hyperlink" Target="https://podminky.urs.cz/item/CS_URS_2021_02/35811477" TargetMode="External" /><Relationship Id="rId29" Type="http://schemas.openxmlformats.org/officeDocument/2006/relationships/hyperlink" Target="https://podminky.urs.cz/item/CS_URS_2021_02/741313052" TargetMode="External" /><Relationship Id="rId30" Type="http://schemas.openxmlformats.org/officeDocument/2006/relationships/hyperlink" Target="https://podminky.urs.cz/item/CS_URS_2021_02/34567118" TargetMode="External" /><Relationship Id="rId31" Type="http://schemas.openxmlformats.org/officeDocument/2006/relationships/hyperlink" Target="https://podminky.urs.cz/item/CS_URS_2021_02/34567130" TargetMode="External" /><Relationship Id="rId32" Type="http://schemas.openxmlformats.org/officeDocument/2006/relationships/hyperlink" Target="https://podminky.urs.cz/item/CS_URS_2021_02/27251120" TargetMode="External" /><Relationship Id="rId33" Type="http://schemas.openxmlformats.org/officeDocument/2006/relationships/hyperlink" Target="https://podminky.urs.cz/item/CS_URS_2021_02/73534510" TargetMode="External" /><Relationship Id="rId34" Type="http://schemas.openxmlformats.org/officeDocument/2006/relationships/hyperlink" Target="https://podminky.urs.cz/item/CS_URS_2021_02/210190431-D" TargetMode="External" /><Relationship Id="rId35" Type="http://schemas.openxmlformats.org/officeDocument/2006/relationships/hyperlink" Target="https://podminky.urs.cz/item/CS_URS_2021_02/741210001" TargetMode="External" /><Relationship Id="rId36" Type="http://schemas.openxmlformats.org/officeDocument/2006/relationships/hyperlink" Target="https://podminky.urs.cz/item/CS_URS_2021_02/741210833" TargetMode="External" /><Relationship Id="rId37" Type="http://schemas.openxmlformats.org/officeDocument/2006/relationships/hyperlink" Target="https://podminky.urs.cz/item/CS_URS_2021_02/468081112" TargetMode="External" /><Relationship Id="rId38" Type="http://schemas.openxmlformats.org/officeDocument/2006/relationships/hyperlink" Target="https://podminky.urs.cz/item/CS_URS_2021_02/742121001" TargetMode="External" /><Relationship Id="rId39" Type="http://schemas.openxmlformats.org/officeDocument/2006/relationships/hyperlink" Target="https://podminky.urs.cz/item/CS_URS_2021_02/34571355" TargetMode="External" /><Relationship Id="rId4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2/210190433" TargetMode="External" /><Relationship Id="rId2" Type="http://schemas.openxmlformats.org/officeDocument/2006/relationships/hyperlink" Target="https://podminky.urs.cz/item/CS_URS_2021_02/34112434" TargetMode="External" /><Relationship Id="rId3" Type="http://schemas.openxmlformats.org/officeDocument/2006/relationships/hyperlink" Target="https://podminky.urs.cz/item/CS_URS_2021_02/210100902" TargetMode="External" /><Relationship Id="rId4" Type="http://schemas.openxmlformats.org/officeDocument/2006/relationships/hyperlink" Target="https://podminky.urs.cz/item/CS_URS_2021_02/34141137" TargetMode="External" /><Relationship Id="rId5" Type="http://schemas.openxmlformats.org/officeDocument/2006/relationships/hyperlink" Target="https://podminky.urs.cz/item/CS_URS_2021_02/210871116" TargetMode="External" /><Relationship Id="rId6" Type="http://schemas.openxmlformats.org/officeDocument/2006/relationships/hyperlink" Target="https://podminky.urs.cz/item/CS_URS_2021_02/35436532" TargetMode="External" /><Relationship Id="rId7" Type="http://schemas.openxmlformats.org/officeDocument/2006/relationships/hyperlink" Target="https://podminky.urs.cz/item/CS_URS_2021_02/210100752" TargetMode="External" /><Relationship Id="rId8" Type="http://schemas.openxmlformats.org/officeDocument/2006/relationships/hyperlink" Target="https://podminky.urs.cz/item/CS_URS_2021_02/34141142" TargetMode="External" /><Relationship Id="rId9" Type="http://schemas.openxmlformats.org/officeDocument/2006/relationships/hyperlink" Target="https://podminky.urs.cz/item/CS_URS_2021_02/741120301" TargetMode="External" /><Relationship Id="rId10" Type="http://schemas.openxmlformats.org/officeDocument/2006/relationships/hyperlink" Target="https://podminky.urs.cz/item/CS_URS_2021_02/34567118" TargetMode="External" /><Relationship Id="rId11" Type="http://schemas.openxmlformats.org/officeDocument/2006/relationships/hyperlink" Target="https://podminky.urs.cz/item/CS_URS_2021_02/741130061" TargetMode="External" /><Relationship Id="rId12" Type="http://schemas.openxmlformats.org/officeDocument/2006/relationships/hyperlink" Target="https://podminky.urs.cz/item/CS_URS_2021_02/34111198" TargetMode="External" /><Relationship Id="rId13" Type="http://schemas.openxmlformats.org/officeDocument/2006/relationships/hyperlink" Target="https://podminky.urs.cz/item/CS_URS_2021_02/741120305" TargetMode="External" /><Relationship Id="rId14" Type="http://schemas.openxmlformats.org/officeDocument/2006/relationships/hyperlink" Target="https://podminky.urs.cz/item/CS_URS_2021_02/34567130" TargetMode="External" /><Relationship Id="rId15" Type="http://schemas.openxmlformats.org/officeDocument/2006/relationships/hyperlink" Target="https://podminky.urs.cz/item/CS_URS_2021_02/741130064" TargetMode="External" /><Relationship Id="rId16" Type="http://schemas.openxmlformats.org/officeDocument/2006/relationships/hyperlink" Target="https://podminky.urs.cz/item/CS_URS_2021_02/27251120" TargetMode="External" /><Relationship Id="rId17" Type="http://schemas.openxmlformats.org/officeDocument/2006/relationships/hyperlink" Target="https://podminky.urs.cz/item/CS_URS_2021_02/73534510" TargetMode="External" /><Relationship Id="rId18" Type="http://schemas.openxmlformats.org/officeDocument/2006/relationships/hyperlink" Target="https://podminky.urs.cz/item/CS_URS_2021_02/35441986" TargetMode="External" /><Relationship Id="rId19" Type="http://schemas.openxmlformats.org/officeDocument/2006/relationships/hyperlink" Target="https://podminky.urs.cz/item/CS_URS_2021_02/35442062" TargetMode="External" /><Relationship Id="rId20" Type="http://schemas.openxmlformats.org/officeDocument/2006/relationships/hyperlink" Target="https://podminky.urs.cz/item/CS_URS_2021_02/35441660" TargetMode="External" /><Relationship Id="rId21" Type="http://schemas.openxmlformats.org/officeDocument/2006/relationships/hyperlink" Target="https://podminky.urs.cz/item/CS_URS_2021_02/210220001" TargetMode="External" /><Relationship Id="rId22" Type="http://schemas.openxmlformats.org/officeDocument/2006/relationships/hyperlink" Target="https://podminky.urs.cz/item/CS_URS_2021_02/210190432-D" TargetMode="External" /><Relationship Id="rId23" Type="http://schemas.openxmlformats.org/officeDocument/2006/relationships/hyperlink" Target="https://podminky.urs.cz/item/CS_URS_2021_02/210190431-D" TargetMode="External" /><Relationship Id="rId2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1213101" TargetMode="External" /><Relationship Id="rId2" Type="http://schemas.openxmlformats.org/officeDocument/2006/relationships/hyperlink" Target="https://podminky.urs.cz/item/CS_URS_2021_02/161111502" TargetMode="External" /><Relationship Id="rId3" Type="http://schemas.openxmlformats.org/officeDocument/2006/relationships/hyperlink" Target="https://podminky.urs.cz/item/CS_URS_2021_02/162211311"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62751119" TargetMode="External" /><Relationship Id="rId6" Type="http://schemas.openxmlformats.org/officeDocument/2006/relationships/hyperlink" Target="https://podminky.urs.cz/item/CS_URS_2021_02/167111101" TargetMode="External" /><Relationship Id="rId7" Type="http://schemas.openxmlformats.org/officeDocument/2006/relationships/hyperlink" Target="https://podminky.urs.cz/item/CS_URS_2021_02/171201221" TargetMode="External" /><Relationship Id="rId8" Type="http://schemas.openxmlformats.org/officeDocument/2006/relationships/hyperlink" Target="https://podminky.urs.cz/item/CS_URS_2021_02/174111102" TargetMode="External" /><Relationship Id="rId9" Type="http://schemas.openxmlformats.org/officeDocument/2006/relationships/hyperlink" Target="https://podminky.urs.cz/item/CS_URS_2021_02/181912112" TargetMode="External" /><Relationship Id="rId10" Type="http://schemas.openxmlformats.org/officeDocument/2006/relationships/hyperlink" Target="https://podminky.urs.cz/item/CS_URS_2021_02/181912112" TargetMode="External" /><Relationship Id="rId11" Type="http://schemas.openxmlformats.org/officeDocument/2006/relationships/hyperlink" Target="https://podminky.urs.cz/item/CS_URS_2021_02/711111001" TargetMode="External" /><Relationship Id="rId12" Type="http://schemas.openxmlformats.org/officeDocument/2006/relationships/hyperlink" Target="https://podminky.urs.cz/item/CS_URS_2021_02/711112001" TargetMode="External" /><Relationship Id="rId13" Type="http://schemas.openxmlformats.org/officeDocument/2006/relationships/hyperlink" Target="https://podminky.urs.cz/item/CS_URS_2021_02/11163150" TargetMode="External" /><Relationship Id="rId14" Type="http://schemas.openxmlformats.org/officeDocument/2006/relationships/hyperlink" Target="https://podminky.urs.cz/item/CS_URS_2021_02/711141559" TargetMode="External" /><Relationship Id="rId15" Type="http://schemas.openxmlformats.org/officeDocument/2006/relationships/hyperlink" Target="https://podminky.urs.cz/item/CS_URS_2021_02/711142559" TargetMode="External" /><Relationship Id="rId16" Type="http://schemas.openxmlformats.org/officeDocument/2006/relationships/hyperlink" Target="https://podminky.urs.cz/item/CS_URS_2021_02/711747288" TargetMode="External" /><Relationship Id="rId17" Type="http://schemas.openxmlformats.org/officeDocument/2006/relationships/hyperlink" Target="https://podminky.urs.cz/item/CS_URS_2021_02/998711101" TargetMode="External" /><Relationship Id="rId18" Type="http://schemas.openxmlformats.org/officeDocument/2006/relationships/hyperlink" Target="https://podminky.urs.cz/item/CS_URS_2021_02/R7111901" TargetMode="External" /><Relationship Id="rId19" Type="http://schemas.openxmlformats.org/officeDocument/2006/relationships/hyperlink" Target="https://podminky.urs.cz/item/CS_URS_2021_02/62855001" TargetMode="External" /><Relationship Id="rId20" Type="http://schemas.openxmlformats.org/officeDocument/2006/relationships/hyperlink" Target="https://podminky.urs.cz/item/CS_URS_2021_02/273313511" TargetMode="External" /><Relationship Id="rId21" Type="http://schemas.openxmlformats.org/officeDocument/2006/relationships/hyperlink" Target="https://podminky.urs.cz/item/CS_URS_2021_02/310238211" TargetMode="External" /><Relationship Id="rId22" Type="http://schemas.openxmlformats.org/officeDocument/2006/relationships/hyperlink" Target="https://podminky.urs.cz/item/CS_URS_2021_02/380321441" TargetMode="External" /><Relationship Id="rId23" Type="http://schemas.openxmlformats.org/officeDocument/2006/relationships/hyperlink" Target="https://podminky.urs.cz/item/CS_URS_2021_02/380356231" TargetMode="External" /><Relationship Id="rId24" Type="http://schemas.openxmlformats.org/officeDocument/2006/relationships/hyperlink" Target="https://podminky.urs.cz/item/CS_URS_2021_02/380356232" TargetMode="External" /><Relationship Id="rId25" Type="http://schemas.openxmlformats.org/officeDocument/2006/relationships/hyperlink" Target="https://podminky.urs.cz/item/CS_URS_2021_02/380361006" TargetMode="External" /><Relationship Id="rId26" Type="http://schemas.openxmlformats.org/officeDocument/2006/relationships/hyperlink" Target="https://podminky.urs.cz/item/CS_URS_2021_02/388995214" TargetMode="External" /><Relationship Id="rId27" Type="http://schemas.openxmlformats.org/officeDocument/2006/relationships/hyperlink" Target="https://podminky.urs.cz/item/CS_URS_2021_02/611315422" TargetMode="External" /><Relationship Id="rId28" Type="http://schemas.openxmlformats.org/officeDocument/2006/relationships/hyperlink" Target="https://podminky.urs.cz/item/CS_URS_2021_02/612315223" TargetMode="External" /><Relationship Id="rId29" Type="http://schemas.openxmlformats.org/officeDocument/2006/relationships/hyperlink" Target="https://podminky.urs.cz/item/CS_URS_2021_02/612315302" TargetMode="External" /><Relationship Id="rId30" Type="http://schemas.openxmlformats.org/officeDocument/2006/relationships/hyperlink" Target="https://podminky.urs.cz/item/CS_URS_2021_02/612315422" TargetMode="External" /><Relationship Id="rId31" Type="http://schemas.openxmlformats.org/officeDocument/2006/relationships/hyperlink" Target="https://podminky.urs.cz/item/CS_URS_2021_02/612331121" TargetMode="External" /><Relationship Id="rId32" Type="http://schemas.openxmlformats.org/officeDocument/2006/relationships/hyperlink" Target="https://podminky.urs.cz/item/CS_URS_2021_02/619991011" TargetMode="External" /><Relationship Id="rId33" Type="http://schemas.openxmlformats.org/officeDocument/2006/relationships/hyperlink" Target="https://podminky.urs.cz/item/CS_URS_2021_02/622131121" TargetMode="External" /><Relationship Id="rId34" Type="http://schemas.openxmlformats.org/officeDocument/2006/relationships/hyperlink" Target="https://podminky.urs.cz/item/CS_URS_2021_02/622321131" TargetMode="External" /><Relationship Id="rId35" Type="http://schemas.openxmlformats.org/officeDocument/2006/relationships/hyperlink" Target="https://podminky.urs.cz/item/CS_URS_2021_02/622325111" TargetMode="External" /><Relationship Id="rId36" Type="http://schemas.openxmlformats.org/officeDocument/2006/relationships/hyperlink" Target="https://podminky.urs.cz/item/CS_URS_2021_02/629991011" TargetMode="External" /><Relationship Id="rId37" Type="http://schemas.openxmlformats.org/officeDocument/2006/relationships/hyperlink" Target="https://podminky.urs.cz/item/CS_URS_2021_02/629995101" TargetMode="External" /><Relationship Id="rId38" Type="http://schemas.openxmlformats.org/officeDocument/2006/relationships/hyperlink" Target="https://podminky.urs.cz/item/CS_URS_2021_02/631312131" TargetMode="External" /><Relationship Id="rId39" Type="http://schemas.openxmlformats.org/officeDocument/2006/relationships/hyperlink" Target="https://podminky.urs.cz/item/CS_URS_2021_02/936457112" TargetMode="External" /><Relationship Id="rId40" Type="http://schemas.openxmlformats.org/officeDocument/2006/relationships/hyperlink" Target="https://podminky.urs.cz/item/CS_URS_2021_02/985131311" TargetMode="External" /><Relationship Id="rId41" Type="http://schemas.openxmlformats.org/officeDocument/2006/relationships/hyperlink" Target="https://podminky.urs.cz/item/CS_URS_2021_02/941111111" TargetMode="External" /><Relationship Id="rId42" Type="http://schemas.openxmlformats.org/officeDocument/2006/relationships/hyperlink" Target="https://podminky.urs.cz/item/CS_URS_2021_02/941111211" TargetMode="External" /><Relationship Id="rId43" Type="http://schemas.openxmlformats.org/officeDocument/2006/relationships/hyperlink" Target="https://podminky.urs.cz/item/CS_URS_2021_02/941111811" TargetMode="External" /><Relationship Id="rId44" Type="http://schemas.openxmlformats.org/officeDocument/2006/relationships/hyperlink" Target="https://podminky.urs.cz/item/CS_URS_2021_02/952901411" TargetMode="External" /><Relationship Id="rId45" Type="http://schemas.openxmlformats.org/officeDocument/2006/relationships/hyperlink" Target="https://podminky.urs.cz/item/CS_URS_2021_02/961055111" TargetMode="External" /><Relationship Id="rId46" Type="http://schemas.openxmlformats.org/officeDocument/2006/relationships/hyperlink" Target="https://podminky.urs.cz/item/CS_URS_2021_02/965042241" TargetMode="External" /><Relationship Id="rId47" Type="http://schemas.openxmlformats.org/officeDocument/2006/relationships/hyperlink" Target="https://podminky.urs.cz/item/CS_URS_2021_02/965049112" TargetMode="External" /><Relationship Id="rId48" Type="http://schemas.openxmlformats.org/officeDocument/2006/relationships/hyperlink" Target="https://podminky.urs.cz/item/CS_URS_2021_02/971052231" TargetMode="External" /><Relationship Id="rId49" Type="http://schemas.openxmlformats.org/officeDocument/2006/relationships/hyperlink" Target="https://podminky.urs.cz/item/CS_URS_2021_02/976084111" TargetMode="External" /><Relationship Id="rId50" Type="http://schemas.openxmlformats.org/officeDocument/2006/relationships/hyperlink" Target="https://podminky.urs.cz/item/CS_URS_2021_02/978011141" TargetMode="External" /><Relationship Id="rId51" Type="http://schemas.openxmlformats.org/officeDocument/2006/relationships/hyperlink" Target="https://podminky.urs.cz/item/CS_URS_2021_02/978013141" TargetMode="External" /><Relationship Id="rId52" Type="http://schemas.openxmlformats.org/officeDocument/2006/relationships/hyperlink" Target="https://podminky.urs.cz/item/CS_URS_2021_02/978015321" TargetMode="External" /><Relationship Id="rId53" Type="http://schemas.openxmlformats.org/officeDocument/2006/relationships/hyperlink" Target="https://podminky.urs.cz/item/CS_URS_2021_02/997002511" TargetMode="External" /><Relationship Id="rId54" Type="http://schemas.openxmlformats.org/officeDocument/2006/relationships/hyperlink" Target="https://podminky.urs.cz/item/CS_URS_2021_02/997002519" TargetMode="External" /><Relationship Id="rId55" Type="http://schemas.openxmlformats.org/officeDocument/2006/relationships/hyperlink" Target="https://podminky.urs.cz/item/CS_URS_2021_02/997013111" TargetMode="External" /><Relationship Id="rId56" Type="http://schemas.openxmlformats.org/officeDocument/2006/relationships/hyperlink" Target="https://podminky.urs.cz/item/CS_URS_2021_02/997013219" TargetMode="External" /><Relationship Id="rId57" Type="http://schemas.openxmlformats.org/officeDocument/2006/relationships/hyperlink" Target="https://podminky.urs.cz/item/CS_URS_2021_02/997013609" TargetMode="External" /><Relationship Id="rId58" Type="http://schemas.openxmlformats.org/officeDocument/2006/relationships/hyperlink" Target="https://podminky.urs.cz/item/CS_URS_2021_02/R997001" TargetMode="External" /><Relationship Id="rId59" Type="http://schemas.openxmlformats.org/officeDocument/2006/relationships/hyperlink" Target="https://podminky.urs.cz/item/CS_URS_2021_02/998001123" TargetMode="External" /><Relationship Id="rId60" Type="http://schemas.openxmlformats.org/officeDocument/2006/relationships/hyperlink" Target="https://podminky.urs.cz/item/CS_URS_2021_02/761611111" TargetMode="External" /><Relationship Id="rId61" Type="http://schemas.openxmlformats.org/officeDocument/2006/relationships/hyperlink" Target="https://podminky.urs.cz/item/CS_URS_2021_02/998761102" TargetMode="External" /><Relationship Id="rId62" Type="http://schemas.openxmlformats.org/officeDocument/2006/relationships/hyperlink" Target="https://podminky.urs.cz/item/CS_URS_2021_02/767996802" TargetMode="External" /><Relationship Id="rId63" Type="http://schemas.openxmlformats.org/officeDocument/2006/relationships/hyperlink" Target="https://podminky.urs.cz/item/CS_URS_2021_02/Z/1" TargetMode="External" /><Relationship Id="rId64" Type="http://schemas.openxmlformats.org/officeDocument/2006/relationships/hyperlink" Target="https://podminky.urs.cz/item/CS_URS_2021_02/783301303" TargetMode="External" /><Relationship Id="rId65" Type="http://schemas.openxmlformats.org/officeDocument/2006/relationships/hyperlink" Target="https://podminky.urs.cz/item/CS_URS_2021_02/783301311" TargetMode="External" /><Relationship Id="rId66" Type="http://schemas.openxmlformats.org/officeDocument/2006/relationships/hyperlink" Target="https://podminky.urs.cz/item/CS_URS_2021_02/783314201" TargetMode="External" /><Relationship Id="rId67" Type="http://schemas.openxmlformats.org/officeDocument/2006/relationships/hyperlink" Target="https://podminky.urs.cz/item/CS_URS_2021_02/783317105" TargetMode="External" /><Relationship Id="rId68" Type="http://schemas.openxmlformats.org/officeDocument/2006/relationships/hyperlink" Target="https://podminky.urs.cz/item/CS_URS_2021_02/783827425" TargetMode="External" /><Relationship Id="rId69" Type="http://schemas.openxmlformats.org/officeDocument/2006/relationships/hyperlink" Target="https://podminky.urs.cz/item/CS_URS_2021_02/784181101" TargetMode="External" /><Relationship Id="rId70" Type="http://schemas.openxmlformats.org/officeDocument/2006/relationships/hyperlink" Target="https://podminky.urs.cz/item/CS_URS_2021_02/784221101" TargetMode="External" /><Relationship Id="rId7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2/35442062" TargetMode="External" /><Relationship Id="rId2" Type="http://schemas.openxmlformats.org/officeDocument/2006/relationships/hyperlink" Target="https://podminky.urs.cz/item/CS_URS_2021_02/35441986" TargetMode="External" /><Relationship Id="rId3" Type="http://schemas.openxmlformats.org/officeDocument/2006/relationships/hyperlink" Target="https://podminky.urs.cz/item/CS_URS_2021_02/35441895" TargetMode="External" /><Relationship Id="rId4" Type="http://schemas.openxmlformats.org/officeDocument/2006/relationships/hyperlink" Target="https://podminky.urs.cz/item/CS_URS_2021_02/210220020" TargetMode="External" /><Relationship Id="rId5"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1_02/013254000" TargetMode="External" /><Relationship Id="rId2" Type="http://schemas.openxmlformats.org/officeDocument/2006/relationships/hyperlink" Target="https://podminky.urs.cz/item/CS_URS_2021_02/030001000" TargetMode="External" /><Relationship Id="rId3" Type="http://schemas.openxmlformats.org/officeDocument/2006/relationships/hyperlink" Target="https://podminky.urs.cz/item/CS_URS_2021_02/032903000" TargetMode="External" /><Relationship Id="rId4" Type="http://schemas.openxmlformats.org/officeDocument/2006/relationships/hyperlink" Target="https://podminky.urs.cz/item/CS_URS_2021_02/041903000" TargetMode="External" /><Relationship Id="rId5" Type="http://schemas.openxmlformats.org/officeDocument/2006/relationships/hyperlink" Target="https://podminky.urs.cz/item/CS_URS_2021_02/051303000" TargetMode="External" /><Relationship Id="rId6"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2/460171482" TargetMode="External" /><Relationship Id="rId2" Type="http://schemas.openxmlformats.org/officeDocument/2006/relationships/hyperlink" Target="https://podminky.urs.cz/item/CS_URS_2021_02/460161482" TargetMode="External" /><Relationship Id="rId3" Type="http://schemas.openxmlformats.org/officeDocument/2006/relationships/hyperlink" Target="https://podminky.urs.cz/item/CS_URS_2021_02/460451482" TargetMode="External" /><Relationship Id="rId4" Type="http://schemas.openxmlformats.org/officeDocument/2006/relationships/hyperlink" Target="https://podminky.urs.cz/item/CS_URS_2021_02/460431482" TargetMode="External" /><Relationship Id="rId5" Type="http://schemas.openxmlformats.org/officeDocument/2006/relationships/hyperlink" Target="https://podminky.urs.cz/item/CS_URS_2021_02/460581121" TargetMode="External" /><Relationship Id="rId6" Type="http://schemas.openxmlformats.org/officeDocument/2006/relationships/hyperlink" Target="https://podminky.urs.cz/item/CS_URS_2021_02/460662412" TargetMode="External" /><Relationship Id="rId7" Type="http://schemas.openxmlformats.org/officeDocument/2006/relationships/hyperlink" Target="https://podminky.urs.cz/item/CS_URS_2021_02/460671113" TargetMode="External" /><Relationship Id="rId8" Type="http://schemas.openxmlformats.org/officeDocument/2006/relationships/hyperlink" Target="https://podminky.urs.cz/item/CS_URS_2021_02/34575103" TargetMode="External" /><Relationship Id="rId9" Type="http://schemas.openxmlformats.org/officeDocument/2006/relationships/hyperlink" Target="https://podminky.urs.cz/item/CS_URS_2021_02/59213009" TargetMode="External" /><Relationship Id="rId10" Type="http://schemas.openxmlformats.org/officeDocument/2006/relationships/hyperlink" Target="https://podminky.urs.cz/item/CS_URS_2021_02/460751111" TargetMode="External" /><Relationship Id="rId1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27</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35</v>
      </c>
      <c r="AO17" s="23"/>
      <c r="AP17" s="23"/>
      <c r="AQ17" s="23"/>
      <c r="AR17" s="21"/>
      <c r="BE17" s="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36</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55.2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pans="1:57" s="3" customFormat="1" ht="14.4" customHeight="1">
      <c r="A29" s="3"/>
      <c r="B29" s="47"/>
      <c r="C29" s="48"/>
      <c r="D29" s="33" t="s">
        <v>45</v>
      </c>
      <c r="E29" s="48"/>
      <c r="F29" s="33" t="s">
        <v>46</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47</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48</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49</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50</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54</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21718126</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MVE Kadaň - generální oprava - rozvodna 22kV a 6kV</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Kadaň</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2. 12. 2021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Povodí Ohře, státní podnik</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Puttner, s.r.o.</v>
      </c>
      <c r="AN49" s="65"/>
      <c r="AO49" s="65"/>
      <c r="AP49" s="65"/>
      <c r="AQ49" s="41"/>
      <c r="AR49" s="45"/>
      <c r="AS49" s="75" t="s">
        <v>55</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37</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56</v>
      </c>
      <c r="D52" s="88"/>
      <c r="E52" s="88"/>
      <c r="F52" s="88"/>
      <c r="G52" s="88"/>
      <c r="H52" s="89"/>
      <c r="I52" s="90" t="s">
        <v>57</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58</v>
      </c>
      <c r="AH52" s="88"/>
      <c r="AI52" s="88"/>
      <c r="AJ52" s="88"/>
      <c r="AK52" s="88"/>
      <c r="AL52" s="88"/>
      <c r="AM52" s="88"/>
      <c r="AN52" s="90" t="s">
        <v>59</v>
      </c>
      <c r="AO52" s="88"/>
      <c r="AP52" s="88"/>
      <c r="AQ52" s="92" t="s">
        <v>60</v>
      </c>
      <c r="AR52" s="45"/>
      <c r="AS52" s="93" t="s">
        <v>61</v>
      </c>
      <c r="AT52" s="94" t="s">
        <v>62</v>
      </c>
      <c r="AU52" s="94" t="s">
        <v>63</v>
      </c>
      <c r="AV52" s="94" t="s">
        <v>64</v>
      </c>
      <c r="AW52" s="94" t="s">
        <v>65</v>
      </c>
      <c r="AX52" s="94" t="s">
        <v>66</v>
      </c>
      <c r="AY52" s="94" t="s">
        <v>67</v>
      </c>
      <c r="AZ52" s="94" t="s">
        <v>68</v>
      </c>
      <c r="BA52" s="94" t="s">
        <v>69</v>
      </c>
      <c r="BB52" s="94" t="s">
        <v>70</v>
      </c>
      <c r="BC52" s="94" t="s">
        <v>71</v>
      </c>
      <c r="BD52" s="95" t="s">
        <v>72</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73</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ROUND(AG55+AG58+AG61+AG65,2)</f>
        <v>0</v>
      </c>
      <c r="AH54" s="102"/>
      <c r="AI54" s="102"/>
      <c r="AJ54" s="102"/>
      <c r="AK54" s="102"/>
      <c r="AL54" s="102"/>
      <c r="AM54" s="102"/>
      <c r="AN54" s="103">
        <f>SUM(AG54,AT54)</f>
        <v>0</v>
      </c>
      <c r="AO54" s="103"/>
      <c r="AP54" s="103"/>
      <c r="AQ54" s="104" t="s">
        <v>19</v>
      </c>
      <c r="AR54" s="105"/>
      <c r="AS54" s="106">
        <f>ROUND(AS55+AS58+AS61+AS65,2)</f>
        <v>0</v>
      </c>
      <c r="AT54" s="107">
        <f>ROUND(SUM(AV54:AW54),2)</f>
        <v>0</v>
      </c>
      <c r="AU54" s="108">
        <f>ROUND(AU55+AU58+AU61+AU65,5)</f>
        <v>0</v>
      </c>
      <c r="AV54" s="107">
        <f>ROUND(AZ54*L29,2)</f>
        <v>0</v>
      </c>
      <c r="AW54" s="107">
        <f>ROUND(BA54*L30,2)</f>
        <v>0</v>
      </c>
      <c r="AX54" s="107">
        <f>ROUND(BB54*L29,2)</f>
        <v>0</v>
      </c>
      <c r="AY54" s="107">
        <f>ROUND(BC54*L30,2)</f>
        <v>0</v>
      </c>
      <c r="AZ54" s="107">
        <f>ROUND(AZ55+AZ58+AZ61+AZ65,2)</f>
        <v>0</v>
      </c>
      <c r="BA54" s="107">
        <f>ROUND(BA55+BA58+BA61+BA65,2)</f>
        <v>0</v>
      </c>
      <c r="BB54" s="107">
        <f>ROUND(BB55+BB58+BB61+BB65,2)</f>
        <v>0</v>
      </c>
      <c r="BC54" s="107">
        <f>ROUND(BC55+BC58+BC61+BC65,2)</f>
        <v>0</v>
      </c>
      <c r="BD54" s="109">
        <f>ROUND(BD55+BD58+BD61+BD65,2)</f>
        <v>0</v>
      </c>
      <c r="BE54" s="6"/>
      <c r="BS54" s="110" t="s">
        <v>74</v>
      </c>
      <c r="BT54" s="110" t="s">
        <v>75</v>
      </c>
      <c r="BU54" s="111" t="s">
        <v>76</v>
      </c>
      <c r="BV54" s="110" t="s">
        <v>77</v>
      </c>
      <c r="BW54" s="110" t="s">
        <v>5</v>
      </c>
      <c r="BX54" s="110" t="s">
        <v>78</v>
      </c>
      <c r="CL54" s="110" t="s">
        <v>19</v>
      </c>
    </row>
    <row r="55" spans="1:91" s="7" customFormat="1" ht="16.5" customHeight="1">
      <c r="A55" s="7"/>
      <c r="B55" s="112"/>
      <c r="C55" s="113"/>
      <c r="D55" s="114" t="s">
        <v>79</v>
      </c>
      <c r="E55" s="114"/>
      <c r="F55" s="114"/>
      <c r="G55" s="114"/>
      <c r="H55" s="114"/>
      <c r="I55" s="115"/>
      <c r="J55" s="114" t="s">
        <v>80</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ROUND(SUM(AG56:AG57),2)</f>
        <v>0</v>
      </c>
      <c r="AH55" s="115"/>
      <c r="AI55" s="115"/>
      <c r="AJ55" s="115"/>
      <c r="AK55" s="115"/>
      <c r="AL55" s="115"/>
      <c r="AM55" s="115"/>
      <c r="AN55" s="117">
        <f>SUM(AG55,AT55)</f>
        <v>0</v>
      </c>
      <c r="AO55" s="115"/>
      <c r="AP55" s="115"/>
      <c r="AQ55" s="118" t="s">
        <v>81</v>
      </c>
      <c r="AR55" s="119"/>
      <c r="AS55" s="120">
        <f>ROUND(SUM(AS56:AS57),2)</f>
        <v>0</v>
      </c>
      <c r="AT55" s="121">
        <f>ROUND(SUM(AV55:AW55),2)</f>
        <v>0</v>
      </c>
      <c r="AU55" s="122">
        <f>ROUND(SUM(AU56:AU57),5)</f>
        <v>0</v>
      </c>
      <c r="AV55" s="121">
        <f>ROUND(AZ55*L29,2)</f>
        <v>0</v>
      </c>
      <c r="AW55" s="121">
        <f>ROUND(BA55*L30,2)</f>
        <v>0</v>
      </c>
      <c r="AX55" s="121">
        <f>ROUND(BB55*L29,2)</f>
        <v>0</v>
      </c>
      <c r="AY55" s="121">
        <f>ROUND(BC55*L30,2)</f>
        <v>0</v>
      </c>
      <c r="AZ55" s="121">
        <f>ROUND(SUM(AZ56:AZ57),2)</f>
        <v>0</v>
      </c>
      <c r="BA55" s="121">
        <f>ROUND(SUM(BA56:BA57),2)</f>
        <v>0</v>
      </c>
      <c r="BB55" s="121">
        <f>ROUND(SUM(BB56:BB57),2)</f>
        <v>0</v>
      </c>
      <c r="BC55" s="121">
        <f>ROUND(SUM(BC56:BC57),2)</f>
        <v>0</v>
      </c>
      <c r="BD55" s="123">
        <f>ROUND(SUM(BD56:BD57),2)</f>
        <v>0</v>
      </c>
      <c r="BE55" s="7"/>
      <c r="BS55" s="124" t="s">
        <v>74</v>
      </c>
      <c r="BT55" s="124" t="s">
        <v>82</v>
      </c>
      <c r="BU55" s="124" t="s">
        <v>76</v>
      </c>
      <c r="BV55" s="124" t="s">
        <v>77</v>
      </c>
      <c r="BW55" s="124" t="s">
        <v>83</v>
      </c>
      <c r="BX55" s="124" t="s">
        <v>5</v>
      </c>
      <c r="CL55" s="124" t="s">
        <v>19</v>
      </c>
      <c r="CM55" s="124" t="s">
        <v>84</v>
      </c>
    </row>
    <row r="56" spans="1:90" s="4" customFormat="1" ht="16.5" customHeight="1">
      <c r="A56" s="125" t="s">
        <v>85</v>
      </c>
      <c r="B56" s="64"/>
      <c r="C56" s="126"/>
      <c r="D56" s="126"/>
      <c r="E56" s="127" t="s">
        <v>86</v>
      </c>
      <c r="F56" s="127"/>
      <c r="G56" s="127"/>
      <c r="H56" s="127"/>
      <c r="I56" s="127"/>
      <c r="J56" s="126"/>
      <c r="K56" s="127" t="s">
        <v>87</v>
      </c>
      <c r="L56" s="127"/>
      <c r="M56" s="127"/>
      <c r="N56" s="127"/>
      <c r="O56" s="127"/>
      <c r="P56" s="127"/>
      <c r="Q56" s="127"/>
      <c r="R56" s="127"/>
      <c r="S56" s="127"/>
      <c r="T56" s="127"/>
      <c r="U56" s="127"/>
      <c r="V56" s="127"/>
      <c r="W56" s="127"/>
      <c r="X56" s="127"/>
      <c r="Y56" s="127"/>
      <c r="Z56" s="127"/>
      <c r="AA56" s="127"/>
      <c r="AB56" s="127"/>
      <c r="AC56" s="127"/>
      <c r="AD56" s="127"/>
      <c r="AE56" s="127"/>
      <c r="AF56" s="127"/>
      <c r="AG56" s="128">
        <f>'PS 01.1 - Montážní práce'!J32</f>
        <v>0</v>
      </c>
      <c r="AH56" s="126"/>
      <c r="AI56" s="126"/>
      <c r="AJ56" s="126"/>
      <c r="AK56" s="126"/>
      <c r="AL56" s="126"/>
      <c r="AM56" s="126"/>
      <c r="AN56" s="128">
        <f>SUM(AG56,AT56)</f>
        <v>0</v>
      </c>
      <c r="AO56" s="126"/>
      <c r="AP56" s="126"/>
      <c r="AQ56" s="129" t="s">
        <v>88</v>
      </c>
      <c r="AR56" s="66"/>
      <c r="AS56" s="130">
        <v>0</v>
      </c>
      <c r="AT56" s="131">
        <f>ROUND(SUM(AV56:AW56),2)</f>
        <v>0</v>
      </c>
      <c r="AU56" s="132">
        <f>'PS 01.1 - Montážní práce'!P85</f>
        <v>0</v>
      </c>
      <c r="AV56" s="131">
        <f>'PS 01.1 - Montážní práce'!J35</f>
        <v>0</v>
      </c>
      <c r="AW56" s="131">
        <f>'PS 01.1 - Montážní práce'!J36</f>
        <v>0</v>
      </c>
      <c r="AX56" s="131">
        <f>'PS 01.1 - Montážní práce'!J37</f>
        <v>0</v>
      </c>
      <c r="AY56" s="131">
        <f>'PS 01.1 - Montážní práce'!J38</f>
        <v>0</v>
      </c>
      <c r="AZ56" s="131">
        <f>'PS 01.1 - Montážní práce'!F35</f>
        <v>0</v>
      </c>
      <c r="BA56" s="131">
        <f>'PS 01.1 - Montážní práce'!F36</f>
        <v>0</v>
      </c>
      <c r="BB56" s="131">
        <f>'PS 01.1 - Montážní práce'!F37</f>
        <v>0</v>
      </c>
      <c r="BC56" s="131">
        <f>'PS 01.1 - Montážní práce'!F38</f>
        <v>0</v>
      </c>
      <c r="BD56" s="133">
        <f>'PS 01.1 - Montážní práce'!F39</f>
        <v>0</v>
      </c>
      <c r="BE56" s="4"/>
      <c r="BT56" s="134" t="s">
        <v>84</v>
      </c>
      <c r="BV56" s="134" t="s">
        <v>77</v>
      </c>
      <c r="BW56" s="134" t="s">
        <v>89</v>
      </c>
      <c r="BX56" s="134" t="s">
        <v>83</v>
      </c>
      <c r="CL56" s="134" t="s">
        <v>19</v>
      </c>
    </row>
    <row r="57" spans="1:90" s="4" customFormat="1" ht="16.5" customHeight="1">
      <c r="A57" s="125" t="s">
        <v>85</v>
      </c>
      <c r="B57" s="64"/>
      <c r="C57" s="126"/>
      <c r="D57" s="126"/>
      <c r="E57" s="127" t="s">
        <v>90</v>
      </c>
      <c r="F57" s="127"/>
      <c r="G57" s="127"/>
      <c r="H57" s="127"/>
      <c r="I57" s="127"/>
      <c r="J57" s="126"/>
      <c r="K57" s="127" t="s">
        <v>91</v>
      </c>
      <c r="L57" s="127"/>
      <c r="M57" s="127"/>
      <c r="N57" s="127"/>
      <c r="O57" s="127"/>
      <c r="P57" s="127"/>
      <c r="Q57" s="127"/>
      <c r="R57" s="127"/>
      <c r="S57" s="127"/>
      <c r="T57" s="127"/>
      <c r="U57" s="127"/>
      <c r="V57" s="127"/>
      <c r="W57" s="127"/>
      <c r="X57" s="127"/>
      <c r="Y57" s="127"/>
      <c r="Z57" s="127"/>
      <c r="AA57" s="127"/>
      <c r="AB57" s="127"/>
      <c r="AC57" s="127"/>
      <c r="AD57" s="127"/>
      <c r="AE57" s="127"/>
      <c r="AF57" s="127"/>
      <c r="AG57" s="128">
        <f>'PS 01.2 - Vedlejší a osta...'!J32</f>
        <v>0</v>
      </c>
      <c r="AH57" s="126"/>
      <c r="AI57" s="126"/>
      <c r="AJ57" s="126"/>
      <c r="AK57" s="126"/>
      <c r="AL57" s="126"/>
      <c r="AM57" s="126"/>
      <c r="AN57" s="128">
        <f>SUM(AG57,AT57)</f>
        <v>0</v>
      </c>
      <c r="AO57" s="126"/>
      <c r="AP57" s="126"/>
      <c r="AQ57" s="129" t="s">
        <v>88</v>
      </c>
      <c r="AR57" s="66"/>
      <c r="AS57" s="130">
        <v>0</v>
      </c>
      <c r="AT57" s="131">
        <f>ROUND(SUM(AV57:AW57),2)</f>
        <v>0</v>
      </c>
      <c r="AU57" s="132">
        <f>'PS 01.2 - Vedlejší a osta...'!P85</f>
        <v>0</v>
      </c>
      <c r="AV57" s="131">
        <f>'PS 01.2 - Vedlejší a osta...'!J35</f>
        <v>0</v>
      </c>
      <c r="AW57" s="131">
        <f>'PS 01.2 - Vedlejší a osta...'!J36</f>
        <v>0</v>
      </c>
      <c r="AX57" s="131">
        <f>'PS 01.2 - Vedlejší a osta...'!J37</f>
        <v>0</v>
      </c>
      <c r="AY57" s="131">
        <f>'PS 01.2 - Vedlejší a osta...'!J38</f>
        <v>0</v>
      </c>
      <c r="AZ57" s="131">
        <f>'PS 01.2 - Vedlejší a osta...'!F35</f>
        <v>0</v>
      </c>
      <c r="BA57" s="131">
        <f>'PS 01.2 - Vedlejší a osta...'!F36</f>
        <v>0</v>
      </c>
      <c r="BB57" s="131">
        <f>'PS 01.2 - Vedlejší a osta...'!F37</f>
        <v>0</v>
      </c>
      <c r="BC57" s="131">
        <f>'PS 01.2 - Vedlejší a osta...'!F38</f>
        <v>0</v>
      </c>
      <c r="BD57" s="133">
        <f>'PS 01.2 - Vedlejší a osta...'!F39</f>
        <v>0</v>
      </c>
      <c r="BE57" s="4"/>
      <c r="BT57" s="134" t="s">
        <v>84</v>
      </c>
      <c r="BV57" s="134" t="s">
        <v>77</v>
      </c>
      <c r="BW57" s="134" t="s">
        <v>92</v>
      </c>
      <c r="BX57" s="134" t="s">
        <v>83</v>
      </c>
      <c r="CL57" s="134" t="s">
        <v>19</v>
      </c>
    </row>
    <row r="58" spans="1:91" s="7" customFormat="1" ht="16.5" customHeight="1">
      <c r="A58" s="7"/>
      <c r="B58" s="112"/>
      <c r="C58" s="113"/>
      <c r="D58" s="114" t="s">
        <v>93</v>
      </c>
      <c r="E58" s="114"/>
      <c r="F58" s="114"/>
      <c r="G58" s="114"/>
      <c r="H58" s="114"/>
      <c r="I58" s="115"/>
      <c r="J58" s="114" t="s">
        <v>94</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ROUND(SUM(AG59:AG60),2)</f>
        <v>0</v>
      </c>
      <c r="AH58" s="115"/>
      <c r="AI58" s="115"/>
      <c r="AJ58" s="115"/>
      <c r="AK58" s="115"/>
      <c r="AL58" s="115"/>
      <c r="AM58" s="115"/>
      <c r="AN58" s="117">
        <f>SUM(AG58,AT58)</f>
        <v>0</v>
      </c>
      <c r="AO58" s="115"/>
      <c r="AP58" s="115"/>
      <c r="AQ58" s="118" t="s">
        <v>81</v>
      </c>
      <c r="AR58" s="119"/>
      <c r="AS58" s="120">
        <f>ROUND(SUM(AS59:AS60),2)</f>
        <v>0</v>
      </c>
      <c r="AT58" s="121">
        <f>ROUND(SUM(AV58:AW58),2)</f>
        <v>0</v>
      </c>
      <c r="AU58" s="122">
        <f>ROUND(SUM(AU59:AU60),5)</f>
        <v>0</v>
      </c>
      <c r="AV58" s="121">
        <f>ROUND(AZ58*L29,2)</f>
        <v>0</v>
      </c>
      <c r="AW58" s="121">
        <f>ROUND(BA58*L30,2)</f>
        <v>0</v>
      </c>
      <c r="AX58" s="121">
        <f>ROUND(BB58*L29,2)</f>
        <v>0</v>
      </c>
      <c r="AY58" s="121">
        <f>ROUND(BC58*L30,2)</f>
        <v>0</v>
      </c>
      <c r="AZ58" s="121">
        <f>ROUND(SUM(AZ59:AZ60),2)</f>
        <v>0</v>
      </c>
      <c r="BA58" s="121">
        <f>ROUND(SUM(BA59:BA60),2)</f>
        <v>0</v>
      </c>
      <c r="BB58" s="121">
        <f>ROUND(SUM(BB59:BB60),2)</f>
        <v>0</v>
      </c>
      <c r="BC58" s="121">
        <f>ROUND(SUM(BC59:BC60),2)</f>
        <v>0</v>
      </c>
      <c r="BD58" s="123">
        <f>ROUND(SUM(BD59:BD60),2)</f>
        <v>0</v>
      </c>
      <c r="BE58" s="7"/>
      <c r="BS58" s="124" t="s">
        <v>74</v>
      </c>
      <c r="BT58" s="124" t="s">
        <v>82</v>
      </c>
      <c r="BU58" s="124" t="s">
        <v>76</v>
      </c>
      <c r="BV58" s="124" t="s">
        <v>77</v>
      </c>
      <c r="BW58" s="124" t="s">
        <v>95</v>
      </c>
      <c r="BX58" s="124" t="s">
        <v>5</v>
      </c>
      <c r="CL58" s="124" t="s">
        <v>19</v>
      </c>
      <c r="CM58" s="124" t="s">
        <v>84</v>
      </c>
    </row>
    <row r="59" spans="1:90" s="4" customFormat="1" ht="16.5" customHeight="1">
      <c r="A59" s="125" t="s">
        <v>85</v>
      </c>
      <c r="B59" s="64"/>
      <c r="C59" s="126"/>
      <c r="D59" s="126"/>
      <c r="E59" s="127" t="s">
        <v>96</v>
      </c>
      <c r="F59" s="127"/>
      <c r="G59" s="127"/>
      <c r="H59" s="127"/>
      <c r="I59" s="127"/>
      <c r="J59" s="126"/>
      <c r="K59" s="127" t="s">
        <v>87</v>
      </c>
      <c r="L59" s="127"/>
      <c r="M59" s="127"/>
      <c r="N59" s="127"/>
      <c r="O59" s="127"/>
      <c r="P59" s="127"/>
      <c r="Q59" s="127"/>
      <c r="R59" s="127"/>
      <c r="S59" s="127"/>
      <c r="T59" s="127"/>
      <c r="U59" s="127"/>
      <c r="V59" s="127"/>
      <c r="W59" s="127"/>
      <c r="X59" s="127"/>
      <c r="Y59" s="127"/>
      <c r="Z59" s="127"/>
      <c r="AA59" s="127"/>
      <c r="AB59" s="127"/>
      <c r="AC59" s="127"/>
      <c r="AD59" s="127"/>
      <c r="AE59" s="127"/>
      <c r="AF59" s="127"/>
      <c r="AG59" s="128">
        <f>'PS 02.1 - Montážní práce'!J32</f>
        <v>0</v>
      </c>
      <c r="AH59" s="126"/>
      <c r="AI59" s="126"/>
      <c r="AJ59" s="126"/>
      <c r="AK59" s="126"/>
      <c r="AL59" s="126"/>
      <c r="AM59" s="126"/>
      <c r="AN59" s="128">
        <f>SUM(AG59,AT59)</f>
        <v>0</v>
      </c>
      <c r="AO59" s="126"/>
      <c r="AP59" s="126"/>
      <c r="AQ59" s="129" t="s">
        <v>88</v>
      </c>
      <c r="AR59" s="66"/>
      <c r="AS59" s="130">
        <v>0</v>
      </c>
      <c r="AT59" s="131">
        <f>ROUND(SUM(AV59:AW59),2)</f>
        <v>0</v>
      </c>
      <c r="AU59" s="132">
        <f>'PS 02.1 - Montážní práce'!P85</f>
        <v>0</v>
      </c>
      <c r="AV59" s="131">
        <f>'PS 02.1 - Montážní práce'!J35</f>
        <v>0</v>
      </c>
      <c r="AW59" s="131">
        <f>'PS 02.1 - Montážní práce'!J36</f>
        <v>0</v>
      </c>
      <c r="AX59" s="131">
        <f>'PS 02.1 - Montážní práce'!J37</f>
        <v>0</v>
      </c>
      <c r="AY59" s="131">
        <f>'PS 02.1 - Montážní práce'!J38</f>
        <v>0</v>
      </c>
      <c r="AZ59" s="131">
        <f>'PS 02.1 - Montážní práce'!F35</f>
        <v>0</v>
      </c>
      <c r="BA59" s="131">
        <f>'PS 02.1 - Montážní práce'!F36</f>
        <v>0</v>
      </c>
      <c r="BB59" s="131">
        <f>'PS 02.1 - Montážní práce'!F37</f>
        <v>0</v>
      </c>
      <c r="BC59" s="131">
        <f>'PS 02.1 - Montážní práce'!F38</f>
        <v>0</v>
      </c>
      <c r="BD59" s="133">
        <f>'PS 02.1 - Montážní práce'!F39</f>
        <v>0</v>
      </c>
      <c r="BE59" s="4"/>
      <c r="BT59" s="134" t="s">
        <v>84</v>
      </c>
      <c r="BV59" s="134" t="s">
        <v>77</v>
      </c>
      <c r="BW59" s="134" t="s">
        <v>97</v>
      </c>
      <c r="BX59" s="134" t="s">
        <v>95</v>
      </c>
      <c r="CL59" s="134" t="s">
        <v>19</v>
      </c>
    </row>
    <row r="60" spans="1:90" s="4" customFormat="1" ht="16.5" customHeight="1">
      <c r="A60" s="125" t="s">
        <v>85</v>
      </c>
      <c r="B60" s="64"/>
      <c r="C60" s="126"/>
      <c r="D60" s="126"/>
      <c r="E60" s="127" t="s">
        <v>98</v>
      </c>
      <c r="F60" s="127"/>
      <c r="G60" s="127"/>
      <c r="H60" s="127"/>
      <c r="I60" s="127"/>
      <c r="J60" s="126"/>
      <c r="K60" s="127" t="s">
        <v>91</v>
      </c>
      <c r="L60" s="127"/>
      <c r="M60" s="127"/>
      <c r="N60" s="127"/>
      <c r="O60" s="127"/>
      <c r="P60" s="127"/>
      <c r="Q60" s="127"/>
      <c r="R60" s="127"/>
      <c r="S60" s="127"/>
      <c r="T60" s="127"/>
      <c r="U60" s="127"/>
      <c r="V60" s="127"/>
      <c r="W60" s="127"/>
      <c r="X60" s="127"/>
      <c r="Y60" s="127"/>
      <c r="Z60" s="127"/>
      <c r="AA60" s="127"/>
      <c r="AB60" s="127"/>
      <c r="AC60" s="127"/>
      <c r="AD60" s="127"/>
      <c r="AE60" s="127"/>
      <c r="AF60" s="127"/>
      <c r="AG60" s="128">
        <f>'PS 02.2 - Vedlejší a osta...'!J32</f>
        <v>0</v>
      </c>
      <c r="AH60" s="126"/>
      <c r="AI60" s="126"/>
      <c r="AJ60" s="126"/>
      <c r="AK60" s="126"/>
      <c r="AL60" s="126"/>
      <c r="AM60" s="126"/>
      <c r="AN60" s="128">
        <f>SUM(AG60,AT60)</f>
        <v>0</v>
      </c>
      <c r="AO60" s="126"/>
      <c r="AP60" s="126"/>
      <c r="AQ60" s="129" t="s">
        <v>88</v>
      </c>
      <c r="AR60" s="66"/>
      <c r="AS60" s="130">
        <v>0</v>
      </c>
      <c r="AT60" s="131">
        <f>ROUND(SUM(AV60:AW60),2)</f>
        <v>0</v>
      </c>
      <c r="AU60" s="132">
        <f>'PS 02.2 - Vedlejší a osta...'!P85</f>
        <v>0</v>
      </c>
      <c r="AV60" s="131">
        <f>'PS 02.2 - Vedlejší a osta...'!J35</f>
        <v>0</v>
      </c>
      <c r="AW60" s="131">
        <f>'PS 02.2 - Vedlejší a osta...'!J36</f>
        <v>0</v>
      </c>
      <c r="AX60" s="131">
        <f>'PS 02.2 - Vedlejší a osta...'!J37</f>
        <v>0</v>
      </c>
      <c r="AY60" s="131">
        <f>'PS 02.2 - Vedlejší a osta...'!J38</f>
        <v>0</v>
      </c>
      <c r="AZ60" s="131">
        <f>'PS 02.2 - Vedlejší a osta...'!F35</f>
        <v>0</v>
      </c>
      <c r="BA60" s="131">
        <f>'PS 02.2 - Vedlejší a osta...'!F36</f>
        <v>0</v>
      </c>
      <c r="BB60" s="131">
        <f>'PS 02.2 - Vedlejší a osta...'!F37</f>
        <v>0</v>
      </c>
      <c r="BC60" s="131">
        <f>'PS 02.2 - Vedlejší a osta...'!F38</f>
        <v>0</v>
      </c>
      <c r="BD60" s="133">
        <f>'PS 02.2 - Vedlejší a osta...'!F39</f>
        <v>0</v>
      </c>
      <c r="BE60" s="4"/>
      <c r="BT60" s="134" t="s">
        <v>84</v>
      </c>
      <c r="BV60" s="134" t="s">
        <v>77</v>
      </c>
      <c r="BW60" s="134" t="s">
        <v>99</v>
      </c>
      <c r="BX60" s="134" t="s">
        <v>95</v>
      </c>
      <c r="CL60" s="134" t="s">
        <v>19</v>
      </c>
    </row>
    <row r="61" spans="1:91" s="7" customFormat="1" ht="16.5" customHeight="1">
      <c r="A61" s="7"/>
      <c r="B61" s="112"/>
      <c r="C61" s="113"/>
      <c r="D61" s="114" t="s">
        <v>100</v>
      </c>
      <c r="E61" s="114"/>
      <c r="F61" s="114"/>
      <c r="G61" s="114"/>
      <c r="H61" s="114"/>
      <c r="I61" s="115"/>
      <c r="J61" s="114" t="s">
        <v>101</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ROUND(SUM(AG62:AG64),2)</f>
        <v>0</v>
      </c>
      <c r="AH61" s="115"/>
      <c r="AI61" s="115"/>
      <c r="AJ61" s="115"/>
      <c r="AK61" s="115"/>
      <c r="AL61" s="115"/>
      <c r="AM61" s="115"/>
      <c r="AN61" s="117">
        <f>SUM(AG61,AT61)</f>
        <v>0</v>
      </c>
      <c r="AO61" s="115"/>
      <c r="AP61" s="115"/>
      <c r="AQ61" s="118" t="s">
        <v>102</v>
      </c>
      <c r="AR61" s="119"/>
      <c r="AS61" s="120">
        <f>ROUND(SUM(AS62:AS64),2)</f>
        <v>0</v>
      </c>
      <c r="AT61" s="121">
        <f>ROUND(SUM(AV61:AW61),2)</f>
        <v>0</v>
      </c>
      <c r="AU61" s="122">
        <f>ROUND(SUM(AU62:AU64),5)</f>
        <v>0</v>
      </c>
      <c r="AV61" s="121">
        <f>ROUND(AZ61*L29,2)</f>
        <v>0</v>
      </c>
      <c r="AW61" s="121">
        <f>ROUND(BA61*L30,2)</f>
        <v>0</v>
      </c>
      <c r="AX61" s="121">
        <f>ROUND(BB61*L29,2)</f>
        <v>0</v>
      </c>
      <c r="AY61" s="121">
        <f>ROUND(BC61*L30,2)</f>
        <v>0</v>
      </c>
      <c r="AZ61" s="121">
        <f>ROUND(SUM(AZ62:AZ64),2)</f>
        <v>0</v>
      </c>
      <c r="BA61" s="121">
        <f>ROUND(SUM(BA62:BA64),2)</f>
        <v>0</v>
      </c>
      <c r="BB61" s="121">
        <f>ROUND(SUM(BB62:BB64),2)</f>
        <v>0</v>
      </c>
      <c r="BC61" s="121">
        <f>ROUND(SUM(BC62:BC64),2)</f>
        <v>0</v>
      </c>
      <c r="BD61" s="123">
        <f>ROUND(SUM(BD62:BD64),2)</f>
        <v>0</v>
      </c>
      <c r="BE61" s="7"/>
      <c r="BS61" s="124" t="s">
        <v>74</v>
      </c>
      <c r="BT61" s="124" t="s">
        <v>82</v>
      </c>
      <c r="BU61" s="124" t="s">
        <v>76</v>
      </c>
      <c r="BV61" s="124" t="s">
        <v>77</v>
      </c>
      <c r="BW61" s="124" t="s">
        <v>103</v>
      </c>
      <c r="BX61" s="124" t="s">
        <v>5</v>
      </c>
      <c r="CL61" s="124" t="s">
        <v>19</v>
      </c>
      <c r="CM61" s="124" t="s">
        <v>84</v>
      </c>
    </row>
    <row r="62" spans="1:90" s="4" customFormat="1" ht="16.5" customHeight="1">
      <c r="A62" s="125" t="s">
        <v>85</v>
      </c>
      <c r="B62" s="64"/>
      <c r="C62" s="126"/>
      <c r="D62" s="126"/>
      <c r="E62" s="127" t="s">
        <v>104</v>
      </c>
      <c r="F62" s="127"/>
      <c r="G62" s="127"/>
      <c r="H62" s="127"/>
      <c r="I62" s="127"/>
      <c r="J62" s="126"/>
      <c r="K62" s="127" t="s">
        <v>105</v>
      </c>
      <c r="L62" s="127"/>
      <c r="M62" s="127"/>
      <c r="N62" s="127"/>
      <c r="O62" s="127"/>
      <c r="P62" s="127"/>
      <c r="Q62" s="127"/>
      <c r="R62" s="127"/>
      <c r="S62" s="127"/>
      <c r="T62" s="127"/>
      <c r="U62" s="127"/>
      <c r="V62" s="127"/>
      <c r="W62" s="127"/>
      <c r="X62" s="127"/>
      <c r="Y62" s="127"/>
      <c r="Z62" s="127"/>
      <c r="AA62" s="127"/>
      <c r="AB62" s="127"/>
      <c r="AC62" s="127"/>
      <c r="AD62" s="127"/>
      <c r="AE62" s="127"/>
      <c r="AF62" s="127"/>
      <c r="AG62" s="128">
        <f>'SO 01.1 - Stavební práce'!J32</f>
        <v>0</v>
      </c>
      <c r="AH62" s="126"/>
      <c r="AI62" s="126"/>
      <c r="AJ62" s="126"/>
      <c r="AK62" s="126"/>
      <c r="AL62" s="126"/>
      <c r="AM62" s="126"/>
      <c r="AN62" s="128">
        <f>SUM(AG62,AT62)</f>
        <v>0</v>
      </c>
      <c r="AO62" s="126"/>
      <c r="AP62" s="126"/>
      <c r="AQ62" s="129" t="s">
        <v>88</v>
      </c>
      <c r="AR62" s="66"/>
      <c r="AS62" s="130">
        <v>0</v>
      </c>
      <c r="AT62" s="131">
        <f>ROUND(SUM(AV62:AW62),2)</f>
        <v>0</v>
      </c>
      <c r="AU62" s="132">
        <f>'SO 01.1 - Stavební práce'!P104</f>
        <v>0</v>
      </c>
      <c r="AV62" s="131">
        <f>'SO 01.1 - Stavební práce'!J35</f>
        <v>0</v>
      </c>
      <c r="AW62" s="131">
        <f>'SO 01.1 - Stavební práce'!J36</f>
        <v>0</v>
      </c>
      <c r="AX62" s="131">
        <f>'SO 01.1 - Stavební práce'!J37</f>
        <v>0</v>
      </c>
      <c r="AY62" s="131">
        <f>'SO 01.1 - Stavební práce'!J38</f>
        <v>0</v>
      </c>
      <c r="AZ62" s="131">
        <f>'SO 01.1 - Stavební práce'!F35</f>
        <v>0</v>
      </c>
      <c r="BA62" s="131">
        <f>'SO 01.1 - Stavební práce'!F36</f>
        <v>0</v>
      </c>
      <c r="BB62" s="131">
        <f>'SO 01.1 - Stavební práce'!F37</f>
        <v>0</v>
      </c>
      <c r="BC62" s="131">
        <f>'SO 01.1 - Stavební práce'!F38</f>
        <v>0</v>
      </c>
      <c r="BD62" s="133">
        <f>'SO 01.1 - Stavební práce'!F39</f>
        <v>0</v>
      </c>
      <c r="BE62" s="4"/>
      <c r="BT62" s="134" t="s">
        <v>84</v>
      </c>
      <c r="BV62" s="134" t="s">
        <v>77</v>
      </c>
      <c r="BW62" s="134" t="s">
        <v>106</v>
      </c>
      <c r="BX62" s="134" t="s">
        <v>103</v>
      </c>
      <c r="CL62" s="134" t="s">
        <v>19</v>
      </c>
    </row>
    <row r="63" spans="1:90" s="4" customFormat="1" ht="16.5" customHeight="1">
      <c r="A63" s="125" t="s">
        <v>85</v>
      </c>
      <c r="B63" s="64"/>
      <c r="C63" s="126"/>
      <c r="D63" s="126"/>
      <c r="E63" s="127" t="s">
        <v>107</v>
      </c>
      <c r="F63" s="127"/>
      <c r="G63" s="127"/>
      <c r="H63" s="127"/>
      <c r="I63" s="127"/>
      <c r="J63" s="126"/>
      <c r="K63" s="127" t="s">
        <v>87</v>
      </c>
      <c r="L63" s="127"/>
      <c r="M63" s="127"/>
      <c r="N63" s="127"/>
      <c r="O63" s="127"/>
      <c r="P63" s="127"/>
      <c r="Q63" s="127"/>
      <c r="R63" s="127"/>
      <c r="S63" s="127"/>
      <c r="T63" s="127"/>
      <c r="U63" s="127"/>
      <c r="V63" s="127"/>
      <c r="W63" s="127"/>
      <c r="X63" s="127"/>
      <c r="Y63" s="127"/>
      <c r="Z63" s="127"/>
      <c r="AA63" s="127"/>
      <c r="AB63" s="127"/>
      <c r="AC63" s="127"/>
      <c r="AD63" s="127"/>
      <c r="AE63" s="127"/>
      <c r="AF63" s="127"/>
      <c r="AG63" s="128">
        <f>'SO 01.2 - Montážní práce'!J32</f>
        <v>0</v>
      </c>
      <c r="AH63" s="126"/>
      <c r="AI63" s="126"/>
      <c r="AJ63" s="126"/>
      <c r="AK63" s="126"/>
      <c r="AL63" s="126"/>
      <c r="AM63" s="126"/>
      <c r="AN63" s="128">
        <f>SUM(AG63,AT63)</f>
        <v>0</v>
      </c>
      <c r="AO63" s="126"/>
      <c r="AP63" s="126"/>
      <c r="AQ63" s="129" t="s">
        <v>88</v>
      </c>
      <c r="AR63" s="66"/>
      <c r="AS63" s="130">
        <v>0</v>
      </c>
      <c r="AT63" s="131">
        <f>ROUND(SUM(AV63:AW63),2)</f>
        <v>0</v>
      </c>
      <c r="AU63" s="132">
        <f>'SO 01.2 - Montážní práce'!P85</f>
        <v>0</v>
      </c>
      <c r="AV63" s="131">
        <f>'SO 01.2 - Montážní práce'!J35</f>
        <v>0</v>
      </c>
      <c r="AW63" s="131">
        <f>'SO 01.2 - Montážní práce'!J36</f>
        <v>0</v>
      </c>
      <c r="AX63" s="131">
        <f>'SO 01.2 - Montážní práce'!J37</f>
        <v>0</v>
      </c>
      <c r="AY63" s="131">
        <f>'SO 01.2 - Montážní práce'!J38</f>
        <v>0</v>
      </c>
      <c r="AZ63" s="131">
        <f>'SO 01.2 - Montážní práce'!F35</f>
        <v>0</v>
      </c>
      <c r="BA63" s="131">
        <f>'SO 01.2 - Montážní práce'!F36</f>
        <v>0</v>
      </c>
      <c r="BB63" s="131">
        <f>'SO 01.2 - Montážní práce'!F37</f>
        <v>0</v>
      </c>
      <c r="BC63" s="131">
        <f>'SO 01.2 - Montážní práce'!F38</f>
        <v>0</v>
      </c>
      <c r="BD63" s="133">
        <f>'SO 01.2 - Montážní práce'!F39</f>
        <v>0</v>
      </c>
      <c r="BE63" s="4"/>
      <c r="BT63" s="134" t="s">
        <v>84</v>
      </c>
      <c r="BV63" s="134" t="s">
        <v>77</v>
      </c>
      <c r="BW63" s="134" t="s">
        <v>108</v>
      </c>
      <c r="BX63" s="134" t="s">
        <v>103</v>
      </c>
      <c r="CL63" s="134" t="s">
        <v>19</v>
      </c>
    </row>
    <row r="64" spans="1:90" s="4" customFormat="1" ht="16.5" customHeight="1">
      <c r="A64" s="125" t="s">
        <v>85</v>
      </c>
      <c r="B64" s="64"/>
      <c r="C64" s="126"/>
      <c r="D64" s="126"/>
      <c r="E64" s="127" t="s">
        <v>109</v>
      </c>
      <c r="F64" s="127"/>
      <c r="G64" s="127"/>
      <c r="H64" s="127"/>
      <c r="I64" s="127"/>
      <c r="J64" s="126"/>
      <c r="K64" s="127" t="s">
        <v>91</v>
      </c>
      <c r="L64" s="127"/>
      <c r="M64" s="127"/>
      <c r="N64" s="127"/>
      <c r="O64" s="127"/>
      <c r="P64" s="127"/>
      <c r="Q64" s="127"/>
      <c r="R64" s="127"/>
      <c r="S64" s="127"/>
      <c r="T64" s="127"/>
      <c r="U64" s="127"/>
      <c r="V64" s="127"/>
      <c r="W64" s="127"/>
      <c r="X64" s="127"/>
      <c r="Y64" s="127"/>
      <c r="Z64" s="127"/>
      <c r="AA64" s="127"/>
      <c r="AB64" s="127"/>
      <c r="AC64" s="127"/>
      <c r="AD64" s="127"/>
      <c r="AE64" s="127"/>
      <c r="AF64" s="127"/>
      <c r="AG64" s="128">
        <f>'SO 01.3 - Vedlejší a osta...'!J32</f>
        <v>0</v>
      </c>
      <c r="AH64" s="126"/>
      <c r="AI64" s="126"/>
      <c r="AJ64" s="126"/>
      <c r="AK64" s="126"/>
      <c r="AL64" s="126"/>
      <c r="AM64" s="126"/>
      <c r="AN64" s="128">
        <f>SUM(AG64,AT64)</f>
        <v>0</v>
      </c>
      <c r="AO64" s="126"/>
      <c r="AP64" s="126"/>
      <c r="AQ64" s="129" t="s">
        <v>88</v>
      </c>
      <c r="AR64" s="66"/>
      <c r="AS64" s="130">
        <v>0</v>
      </c>
      <c r="AT64" s="131">
        <f>ROUND(SUM(AV64:AW64),2)</f>
        <v>0</v>
      </c>
      <c r="AU64" s="132">
        <f>'SO 01.3 - Vedlejší a osta...'!P90</f>
        <v>0</v>
      </c>
      <c r="AV64" s="131">
        <f>'SO 01.3 - Vedlejší a osta...'!J35</f>
        <v>0</v>
      </c>
      <c r="AW64" s="131">
        <f>'SO 01.3 - Vedlejší a osta...'!J36</f>
        <v>0</v>
      </c>
      <c r="AX64" s="131">
        <f>'SO 01.3 - Vedlejší a osta...'!J37</f>
        <v>0</v>
      </c>
      <c r="AY64" s="131">
        <f>'SO 01.3 - Vedlejší a osta...'!J38</f>
        <v>0</v>
      </c>
      <c r="AZ64" s="131">
        <f>'SO 01.3 - Vedlejší a osta...'!F35</f>
        <v>0</v>
      </c>
      <c r="BA64" s="131">
        <f>'SO 01.3 - Vedlejší a osta...'!F36</f>
        <v>0</v>
      </c>
      <c r="BB64" s="131">
        <f>'SO 01.3 - Vedlejší a osta...'!F37</f>
        <v>0</v>
      </c>
      <c r="BC64" s="131">
        <f>'SO 01.3 - Vedlejší a osta...'!F38</f>
        <v>0</v>
      </c>
      <c r="BD64" s="133">
        <f>'SO 01.3 - Vedlejší a osta...'!F39</f>
        <v>0</v>
      </c>
      <c r="BE64" s="4"/>
      <c r="BT64" s="134" t="s">
        <v>84</v>
      </c>
      <c r="BV64" s="134" t="s">
        <v>77</v>
      </c>
      <c r="BW64" s="134" t="s">
        <v>110</v>
      </c>
      <c r="BX64" s="134" t="s">
        <v>103</v>
      </c>
      <c r="CL64" s="134" t="s">
        <v>19</v>
      </c>
    </row>
    <row r="65" spans="1:91" s="7" customFormat="1" ht="16.5" customHeight="1">
      <c r="A65" s="7"/>
      <c r="B65" s="112"/>
      <c r="C65" s="113"/>
      <c r="D65" s="114" t="s">
        <v>111</v>
      </c>
      <c r="E65" s="114"/>
      <c r="F65" s="114"/>
      <c r="G65" s="114"/>
      <c r="H65" s="114"/>
      <c r="I65" s="115"/>
      <c r="J65" s="114" t="s">
        <v>112</v>
      </c>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6">
        <f>ROUND(SUM(AG66:AG68),2)</f>
        <v>0</v>
      </c>
      <c r="AH65" s="115"/>
      <c r="AI65" s="115"/>
      <c r="AJ65" s="115"/>
      <c r="AK65" s="115"/>
      <c r="AL65" s="115"/>
      <c r="AM65" s="115"/>
      <c r="AN65" s="117">
        <f>SUM(AG65,AT65)</f>
        <v>0</v>
      </c>
      <c r="AO65" s="115"/>
      <c r="AP65" s="115"/>
      <c r="AQ65" s="118" t="s">
        <v>102</v>
      </c>
      <c r="AR65" s="119"/>
      <c r="AS65" s="120">
        <f>ROUND(SUM(AS66:AS68),2)</f>
        <v>0</v>
      </c>
      <c r="AT65" s="121">
        <f>ROUND(SUM(AV65:AW65),2)</f>
        <v>0</v>
      </c>
      <c r="AU65" s="122">
        <f>ROUND(SUM(AU66:AU68),5)</f>
        <v>0</v>
      </c>
      <c r="AV65" s="121">
        <f>ROUND(AZ65*L29,2)</f>
        <v>0</v>
      </c>
      <c r="AW65" s="121">
        <f>ROUND(BA65*L30,2)</f>
        <v>0</v>
      </c>
      <c r="AX65" s="121">
        <f>ROUND(BB65*L29,2)</f>
        <v>0</v>
      </c>
      <c r="AY65" s="121">
        <f>ROUND(BC65*L30,2)</f>
        <v>0</v>
      </c>
      <c r="AZ65" s="121">
        <f>ROUND(SUM(AZ66:AZ68),2)</f>
        <v>0</v>
      </c>
      <c r="BA65" s="121">
        <f>ROUND(SUM(BA66:BA68),2)</f>
        <v>0</v>
      </c>
      <c r="BB65" s="121">
        <f>ROUND(SUM(BB66:BB68),2)</f>
        <v>0</v>
      </c>
      <c r="BC65" s="121">
        <f>ROUND(SUM(BC66:BC68),2)</f>
        <v>0</v>
      </c>
      <c r="BD65" s="123">
        <f>ROUND(SUM(BD66:BD68),2)</f>
        <v>0</v>
      </c>
      <c r="BE65" s="7"/>
      <c r="BS65" s="124" t="s">
        <v>74</v>
      </c>
      <c r="BT65" s="124" t="s">
        <v>82</v>
      </c>
      <c r="BU65" s="124" t="s">
        <v>76</v>
      </c>
      <c r="BV65" s="124" t="s">
        <v>77</v>
      </c>
      <c r="BW65" s="124" t="s">
        <v>113</v>
      </c>
      <c r="BX65" s="124" t="s">
        <v>5</v>
      </c>
      <c r="CL65" s="124" t="s">
        <v>19</v>
      </c>
      <c r="CM65" s="124" t="s">
        <v>84</v>
      </c>
    </row>
    <row r="66" spans="1:90" s="4" customFormat="1" ht="16.5" customHeight="1">
      <c r="A66" s="125" t="s">
        <v>85</v>
      </c>
      <c r="B66" s="64"/>
      <c r="C66" s="126"/>
      <c r="D66" s="126"/>
      <c r="E66" s="127" t="s">
        <v>114</v>
      </c>
      <c r="F66" s="127"/>
      <c r="G66" s="127"/>
      <c r="H66" s="127"/>
      <c r="I66" s="127"/>
      <c r="J66" s="126"/>
      <c r="K66" s="127" t="s">
        <v>115</v>
      </c>
      <c r="L66" s="127"/>
      <c r="M66" s="127"/>
      <c r="N66" s="127"/>
      <c r="O66" s="127"/>
      <c r="P66" s="127"/>
      <c r="Q66" s="127"/>
      <c r="R66" s="127"/>
      <c r="S66" s="127"/>
      <c r="T66" s="127"/>
      <c r="U66" s="127"/>
      <c r="V66" s="127"/>
      <c r="W66" s="127"/>
      <c r="X66" s="127"/>
      <c r="Y66" s="127"/>
      <c r="Z66" s="127"/>
      <c r="AA66" s="127"/>
      <c r="AB66" s="127"/>
      <c r="AC66" s="127"/>
      <c r="AD66" s="127"/>
      <c r="AE66" s="127"/>
      <c r="AF66" s="127"/>
      <c r="AG66" s="128">
        <f>'SO 02.1 - Zemní práce'!J32</f>
        <v>0</v>
      </c>
      <c r="AH66" s="126"/>
      <c r="AI66" s="126"/>
      <c r="AJ66" s="126"/>
      <c r="AK66" s="126"/>
      <c r="AL66" s="126"/>
      <c r="AM66" s="126"/>
      <c r="AN66" s="128">
        <f>SUM(AG66,AT66)</f>
        <v>0</v>
      </c>
      <c r="AO66" s="126"/>
      <c r="AP66" s="126"/>
      <c r="AQ66" s="129" t="s">
        <v>88</v>
      </c>
      <c r="AR66" s="66"/>
      <c r="AS66" s="130">
        <v>0</v>
      </c>
      <c r="AT66" s="131">
        <f>ROUND(SUM(AV66:AW66),2)</f>
        <v>0</v>
      </c>
      <c r="AU66" s="132">
        <f>'SO 02.1 - Zemní práce'!P85</f>
        <v>0</v>
      </c>
      <c r="AV66" s="131">
        <f>'SO 02.1 - Zemní práce'!J35</f>
        <v>0</v>
      </c>
      <c r="AW66" s="131">
        <f>'SO 02.1 - Zemní práce'!J36</f>
        <v>0</v>
      </c>
      <c r="AX66" s="131">
        <f>'SO 02.1 - Zemní práce'!J37</f>
        <v>0</v>
      </c>
      <c r="AY66" s="131">
        <f>'SO 02.1 - Zemní práce'!J38</f>
        <v>0</v>
      </c>
      <c r="AZ66" s="131">
        <f>'SO 02.1 - Zemní práce'!F35</f>
        <v>0</v>
      </c>
      <c r="BA66" s="131">
        <f>'SO 02.1 - Zemní práce'!F36</f>
        <v>0</v>
      </c>
      <c r="BB66" s="131">
        <f>'SO 02.1 - Zemní práce'!F37</f>
        <v>0</v>
      </c>
      <c r="BC66" s="131">
        <f>'SO 02.1 - Zemní práce'!F38</f>
        <v>0</v>
      </c>
      <c r="BD66" s="133">
        <f>'SO 02.1 - Zemní práce'!F39</f>
        <v>0</v>
      </c>
      <c r="BE66" s="4"/>
      <c r="BT66" s="134" t="s">
        <v>84</v>
      </c>
      <c r="BV66" s="134" t="s">
        <v>77</v>
      </c>
      <c r="BW66" s="134" t="s">
        <v>116</v>
      </c>
      <c r="BX66" s="134" t="s">
        <v>113</v>
      </c>
      <c r="CL66" s="134" t="s">
        <v>19</v>
      </c>
    </row>
    <row r="67" spans="1:90" s="4" customFormat="1" ht="16.5" customHeight="1">
      <c r="A67" s="125" t="s">
        <v>85</v>
      </c>
      <c r="B67" s="64"/>
      <c r="C67" s="126"/>
      <c r="D67" s="126"/>
      <c r="E67" s="127" t="s">
        <v>117</v>
      </c>
      <c r="F67" s="127"/>
      <c r="G67" s="127"/>
      <c r="H67" s="127"/>
      <c r="I67" s="127"/>
      <c r="J67" s="126"/>
      <c r="K67" s="127" t="s">
        <v>87</v>
      </c>
      <c r="L67" s="127"/>
      <c r="M67" s="127"/>
      <c r="N67" s="127"/>
      <c r="O67" s="127"/>
      <c r="P67" s="127"/>
      <c r="Q67" s="127"/>
      <c r="R67" s="127"/>
      <c r="S67" s="127"/>
      <c r="T67" s="127"/>
      <c r="U67" s="127"/>
      <c r="V67" s="127"/>
      <c r="W67" s="127"/>
      <c r="X67" s="127"/>
      <c r="Y67" s="127"/>
      <c r="Z67" s="127"/>
      <c r="AA67" s="127"/>
      <c r="AB67" s="127"/>
      <c r="AC67" s="127"/>
      <c r="AD67" s="127"/>
      <c r="AE67" s="127"/>
      <c r="AF67" s="127"/>
      <c r="AG67" s="128">
        <f>'SO 02.2 - Montážní práce'!J32</f>
        <v>0</v>
      </c>
      <c r="AH67" s="126"/>
      <c r="AI67" s="126"/>
      <c r="AJ67" s="126"/>
      <c r="AK67" s="126"/>
      <c r="AL67" s="126"/>
      <c r="AM67" s="126"/>
      <c r="AN67" s="128">
        <f>SUM(AG67,AT67)</f>
        <v>0</v>
      </c>
      <c r="AO67" s="126"/>
      <c r="AP67" s="126"/>
      <c r="AQ67" s="129" t="s">
        <v>88</v>
      </c>
      <c r="AR67" s="66"/>
      <c r="AS67" s="130">
        <v>0</v>
      </c>
      <c r="AT67" s="131">
        <f>ROUND(SUM(AV67:AW67),2)</f>
        <v>0</v>
      </c>
      <c r="AU67" s="132">
        <f>'SO 02.2 - Montážní práce'!P85</f>
        <v>0</v>
      </c>
      <c r="AV67" s="131">
        <f>'SO 02.2 - Montážní práce'!J35</f>
        <v>0</v>
      </c>
      <c r="AW67" s="131">
        <f>'SO 02.2 - Montážní práce'!J36</f>
        <v>0</v>
      </c>
      <c r="AX67" s="131">
        <f>'SO 02.2 - Montážní práce'!J37</f>
        <v>0</v>
      </c>
      <c r="AY67" s="131">
        <f>'SO 02.2 - Montážní práce'!J38</f>
        <v>0</v>
      </c>
      <c r="AZ67" s="131">
        <f>'SO 02.2 - Montážní práce'!F35</f>
        <v>0</v>
      </c>
      <c r="BA67" s="131">
        <f>'SO 02.2 - Montážní práce'!F36</f>
        <v>0</v>
      </c>
      <c r="BB67" s="131">
        <f>'SO 02.2 - Montážní práce'!F37</f>
        <v>0</v>
      </c>
      <c r="BC67" s="131">
        <f>'SO 02.2 - Montážní práce'!F38</f>
        <v>0</v>
      </c>
      <c r="BD67" s="133">
        <f>'SO 02.2 - Montážní práce'!F39</f>
        <v>0</v>
      </c>
      <c r="BE67" s="4"/>
      <c r="BT67" s="134" t="s">
        <v>84</v>
      </c>
      <c r="BV67" s="134" t="s">
        <v>77</v>
      </c>
      <c r="BW67" s="134" t="s">
        <v>118</v>
      </c>
      <c r="BX67" s="134" t="s">
        <v>113</v>
      </c>
      <c r="CL67" s="134" t="s">
        <v>19</v>
      </c>
    </row>
    <row r="68" spans="1:90" s="4" customFormat="1" ht="16.5" customHeight="1">
      <c r="A68" s="125" t="s">
        <v>85</v>
      </c>
      <c r="B68" s="64"/>
      <c r="C68" s="126"/>
      <c r="D68" s="126"/>
      <c r="E68" s="127" t="s">
        <v>119</v>
      </c>
      <c r="F68" s="127"/>
      <c r="G68" s="127"/>
      <c r="H68" s="127"/>
      <c r="I68" s="127"/>
      <c r="J68" s="126"/>
      <c r="K68" s="127" t="s">
        <v>91</v>
      </c>
      <c r="L68" s="127"/>
      <c r="M68" s="127"/>
      <c r="N68" s="127"/>
      <c r="O68" s="127"/>
      <c r="P68" s="127"/>
      <c r="Q68" s="127"/>
      <c r="R68" s="127"/>
      <c r="S68" s="127"/>
      <c r="T68" s="127"/>
      <c r="U68" s="127"/>
      <c r="V68" s="127"/>
      <c r="W68" s="127"/>
      <c r="X68" s="127"/>
      <c r="Y68" s="127"/>
      <c r="Z68" s="127"/>
      <c r="AA68" s="127"/>
      <c r="AB68" s="127"/>
      <c r="AC68" s="127"/>
      <c r="AD68" s="127"/>
      <c r="AE68" s="127"/>
      <c r="AF68" s="127"/>
      <c r="AG68" s="128">
        <f>'SO 02.3 - Vedlejší a osta...'!J32</f>
        <v>0</v>
      </c>
      <c r="AH68" s="126"/>
      <c r="AI68" s="126"/>
      <c r="AJ68" s="126"/>
      <c r="AK68" s="126"/>
      <c r="AL68" s="126"/>
      <c r="AM68" s="126"/>
      <c r="AN68" s="128">
        <f>SUM(AG68,AT68)</f>
        <v>0</v>
      </c>
      <c r="AO68" s="126"/>
      <c r="AP68" s="126"/>
      <c r="AQ68" s="129" t="s">
        <v>88</v>
      </c>
      <c r="AR68" s="66"/>
      <c r="AS68" s="135">
        <v>0</v>
      </c>
      <c r="AT68" s="136">
        <f>ROUND(SUM(AV68:AW68),2)</f>
        <v>0</v>
      </c>
      <c r="AU68" s="137">
        <f>'SO 02.3 - Vedlejší a osta...'!P85</f>
        <v>0</v>
      </c>
      <c r="AV68" s="136">
        <f>'SO 02.3 - Vedlejší a osta...'!J35</f>
        <v>0</v>
      </c>
      <c r="AW68" s="136">
        <f>'SO 02.3 - Vedlejší a osta...'!J36</f>
        <v>0</v>
      </c>
      <c r="AX68" s="136">
        <f>'SO 02.3 - Vedlejší a osta...'!J37</f>
        <v>0</v>
      </c>
      <c r="AY68" s="136">
        <f>'SO 02.3 - Vedlejší a osta...'!J38</f>
        <v>0</v>
      </c>
      <c r="AZ68" s="136">
        <f>'SO 02.3 - Vedlejší a osta...'!F35</f>
        <v>0</v>
      </c>
      <c r="BA68" s="136">
        <f>'SO 02.3 - Vedlejší a osta...'!F36</f>
        <v>0</v>
      </c>
      <c r="BB68" s="136">
        <f>'SO 02.3 - Vedlejší a osta...'!F37</f>
        <v>0</v>
      </c>
      <c r="BC68" s="136">
        <f>'SO 02.3 - Vedlejší a osta...'!F38</f>
        <v>0</v>
      </c>
      <c r="BD68" s="138">
        <f>'SO 02.3 - Vedlejší a osta...'!F39</f>
        <v>0</v>
      </c>
      <c r="BE68" s="4"/>
      <c r="BT68" s="134" t="s">
        <v>84</v>
      </c>
      <c r="BV68" s="134" t="s">
        <v>77</v>
      </c>
      <c r="BW68" s="134" t="s">
        <v>120</v>
      </c>
      <c r="BX68" s="134" t="s">
        <v>113</v>
      </c>
      <c r="CL68" s="134" t="s">
        <v>19</v>
      </c>
    </row>
    <row r="69" spans="1:57" s="2" customFormat="1" ht="30" customHeight="1">
      <c r="A69" s="39"/>
      <c r="B69" s="40"/>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5"/>
      <c r="AS69" s="39"/>
      <c r="AT69" s="39"/>
      <c r="AU69" s="39"/>
      <c r="AV69" s="39"/>
      <c r="AW69" s="39"/>
      <c r="AX69" s="39"/>
      <c r="AY69" s="39"/>
      <c r="AZ69" s="39"/>
      <c r="BA69" s="39"/>
      <c r="BB69" s="39"/>
      <c r="BC69" s="39"/>
      <c r="BD69" s="39"/>
      <c r="BE69" s="39"/>
    </row>
    <row r="70" spans="1:57" s="2" customFormat="1" ht="6.95" customHeight="1">
      <c r="A70" s="39"/>
      <c r="B70" s="6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45"/>
      <c r="AS70" s="39"/>
      <c r="AT70" s="39"/>
      <c r="AU70" s="39"/>
      <c r="AV70" s="39"/>
      <c r="AW70" s="39"/>
      <c r="AX70" s="39"/>
      <c r="AY70" s="39"/>
      <c r="AZ70" s="39"/>
      <c r="BA70" s="39"/>
      <c r="BB70" s="39"/>
      <c r="BC70" s="39"/>
      <c r="BD70" s="39"/>
      <c r="BE70" s="39"/>
    </row>
  </sheetData>
  <sheetProtection password="CC35" sheet="1" objects="1" scenarios="1" formatColumns="0" formatRows="0"/>
  <mergeCells count="94">
    <mergeCell ref="C52:G52"/>
    <mergeCell ref="D61:H61"/>
    <mergeCell ref="D55:H55"/>
    <mergeCell ref="D58:H58"/>
    <mergeCell ref="E60:I60"/>
    <mergeCell ref="E56:I56"/>
    <mergeCell ref="E62:I62"/>
    <mergeCell ref="E59:I59"/>
    <mergeCell ref="E64:I64"/>
    <mergeCell ref="E63:I63"/>
    <mergeCell ref="E57:I57"/>
    <mergeCell ref="I52:AF52"/>
    <mergeCell ref="J61:AF61"/>
    <mergeCell ref="J55:AF55"/>
    <mergeCell ref="J58:AF58"/>
    <mergeCell ref="K59:AF59"/>
    <mergeCell ref="K62:AF62"/>
    <mergeCell ref="K57:AF57"/>
    <mergeCell ref="K63:AF63"/>
    <mergeCell ref="K60:AF60"/>
    <mergeCell ref="K56:AF56"/>
    <mergeCell ref="K64:AF64"/>
    <mergeCell ref="L45:AO45"/>
    <mergeCell ref="D65:H65"/>
    <mergeCell ref="J65:AF65"/>
    <mergeCell ref="E66:I66"/>
    <mergeCell ref="K66:AF66"/>
    <mergeCell ref="E67:I67"/>
    <mergeCell ref="K67:AF67"/>
    <mergeCell ref="E68:I68"/>
    <mergeCell ref="K68:AF68"/>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0:AM60"/>
    <mergeCell ref="AG62:AM62"/>
    <mergeCell ref="AG63:AM63"/>
    <mergeCell ref="AG59:AM59"/>
    <mergeCell ref="AG61:AM61"/>
    <mergeCell ref="AG64:AM64"/>
    <mergeCell ref="AG58:AM58"/>
    <mergeCell ref="AG57:AM57"/>
    <mergeCell ref="AG56:AM56"/>
    <mergeCell ref="AG55:AM55"/>
    <mergeCell ref="AG52:AM52"/>
    <mergeCell ref="AM47:AN47"/>
    <mergeCell ref="AM49:AP49"/>
    <mergeCell ref="AM50:AP50"/>
    <mergeCell ref="AN64:AP64"/>
    <mergeCell ref="AN63:AP63"/>
    <mergeCell ref="AN52:AP52"/>
    <mergeCell ref="AN62:AP62"/>
    <mergeCell ref="AN61:AP61"/>
    <mergeCell ref="AN55:AP55"/>
    <mergeCell ref="AN60:AP60"/>
    <mergeCell ref="AN56:AP56"/>
    <mergeCell ref="AN57:AP57"/>
    <mergeCell ref="AN59:AP59"/>
    <mergeCell ref="AN58:AP58"/>
    <mergeCell ref="AS49:AT51"/>
    <mergeCell ref="AN65:AP65"/>
    <mergeCell ref="AG65:AM65"/>
    <mergeCell ref="AN66:AP66"/>
    <mergeCell ref="AG66:AM66"/>
    <mergeCell ref="AN67:AP67"/>
    <mergeCell ref="AG67:AM67"/>
    <mergeCell ref="AN68:AP68"/>
    <mergeCell ref="AG68:AM68"/>
    <mergeCell ref="AN54:AP54"/>
  </mergeCells>
  <hyperlinks>
    <hyperlink ref="A56" location="'PS 01.1 - Montážní práce'!C2" display="/"/>
    <hyperlink ref="A57" location="'PS 01.2 - Vedlejší a osta...'!C2" display="/"/>
    <hyperlink ref="A59" location="'PS 02.1 - Montážní práce'!C2" display="/"/>
    <hyperlink ref="A60" location="'PS 02.2 - Vedlejší a osta...'!C2" display="/"/>
    <hyperlink ref="A62" location="'SO 01.1 - Stavební práce'!C2" display="/"/>
    <hyperlink ref="A63" location="'SO 01.2 - Montážní práce'!C2" display="/"/>
    <hyperlink ref="A64" location="'SO 01.3 - Vedlejší a osta...'!C2" display="/"/>
    <hyperlink ref="A66" location="'SO 02.1 - Zemní práce'!C2" display="/"/>
    <hyperlink ref="A67" location="'SO 02.2 - Montážní práce'!C2" display="/"/>
    <hyperlink ref="A68" location="'SO 02.3 - Vedlejší a ost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1060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1114</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ROUND((SUM(BE85:BE186)),2)</f>
        <v>0</v>
      </c>
      <c r="G35" s="39"/>
      <c r="H35" s="39"/>
      <c r="I35" s="158">
        <v>0.21</v>
      </c>
      <c r="J35" s="157">
        <f>ROUND(((SUM(BE85:BE186))*I35),2)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ROUND((SUM(BF85:BF186)),2)</f>
        <v>0</v>
      </c>
      <c r="G36" s="39"/>
      <c r="H36" s="39"/>
      <c r="I36" s="158">
        <v>0.15</v>
      </c>
      <c r="J36" s="157">
        <f>ROUND(((SUM(BF85:BF186))*I36),2)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ROUND((SUM(BG85:BG186)),2)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ROUND((SUM(BH85:BH186)),2)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ROUND((SUM(BI85:BI186)),2)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1060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02.2 - Montážní práce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129</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130</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MVE Kadaň - generální oprava - rozvodna 22kV a 6kV</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122</v>
      </c>
      <c r="D74" s="23"/>
      <c r="E74" s="23"/>
      <c r="F74" s="23"/>
      <c r="G74" s="23"/>
      <c r="H74" s="23"/>
      <c r="I74" s="23"/>
      <c r="J74" s="23"/>
      <c r="K74" s="23"/>
      <c r="L74" s="21"/>
    </row>
    <row r="75" spans="1:31" s="2" customFormat="1" ht="16.5" customHeight="1">
      <c r="A75" s="39"/>
      <c r="B75" s="40"/>
      <c r="C75" s="41"/>
      <c r="D75" s="41"/>
      <c r="E75" s="170" t="s">
        <v>1060</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124</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SO 02.2 - Montážní práce</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Kadaň</v>
      </c>
      <c r="G79" s="41"/>
      <c r="H79" s="41"/>
      <c r="I79" s="33" t="s">
        <v>23</v>
      </c>
      <c r="J79" s="73" t="str">
        <f>IF(J14="","",J14)</f>
        <v>2. 12. 2021</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Povodí Ohře, státní podnik</v>
      </c>
      <c r="G81" s="41"/>
      <c r="H81" s="41"/>
      <c r="I81" s="33" t="s">
        <v>32</v>
      </c>
      <c r="J81" s="37" t="str">
        <f>E23</f>
        <v>Puttner, s.r.o.</v>
      </c>
      <c r="K81" s="41"/>
      <c r="L81" s="14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IF(E20="","",E20)</f>
        <v>Vyplň údaj</v>
      </c>
      <c r="G82" s="41"/>
      <c r="H82" s="41"/>
      <c r="I82" s="33" t="s">
        <v>37</v>
      </c>
      <c r="J82" s="37" t="str">
        <f>E26</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9" customFormat="1" ht="29.25" customHeight="1">
      <c r="A84" s="175"/>
      <c r="B84" s="176"/>
      <c r="C84" s="177" t="s">
        <v>131</v>
      </c>
      <c r="D84" s="178" t="s">
        <v>60</v>
      </c>
      <c r="E84" s="178" t="s">
        <v>56</v>
      </c>
      <c r="F84" s="178" t="s">
        <v>57</v>
      </c>
      <c r="G84" s="178" t="s">
        <v>132</v>
      </c>
      <c r="H84" s="178" t="s">
        <v>133</v>
      </c>
      <c r="I84" s="178" t="s">
        <v>134</v>
      </c>
      <c r="J84" s="178" t="s">
        <v>128</v>
      </c>
      <c r="K84" s="179" t="s">
        <v>135</v>
      </c>
      <c r="L84" s="180"/>
      <c r="M84" s="93" t="s">
        <v>19</v>
      </c>
      <c r="N84" s="94" t="s">
        <v>45</v>
      </c>
      <c r="O84" s="94" t="s">
        <v>136</v>
      </c>
      <c r="P84" s="94" t="s">
        <v>137</v>
      </c>
      <c r="Q84" s="94" t="s">
        <v>138</v>
      </c>
      <c r="R84" s="94" t="s">
        <v>139</v>
      </c>
      <c r="S84" s="94" t="s">
        <v>140</v>
      </c>
      <c r="T84" s="95" t="s">
        <v>141</v>
      </c>
      <c r="U84" s="175"/>
      <c r="V84" s="175"/>
      <c r="W84" s="175"/>
      <c r="X84" s="175"/>
      <c r="Y84" s="175"/>
      <c r="Z84" s="175"/>
      <c r="AA84" s="175"/>
      <c r="AB84" s="175"/>
      <c r="AC84" s="175"/>
      <c r="AD84" s="175"/>
      <c r="AE84" s="175"/>
    </row>
    <row r="85" spans="1:63" s="2" customFormat="1" ht="22.8" customHeight="1">
      <c r="A85" s="39"/>
      <c r="B85" s="40"/>
      <c r="C85" s="100" t="s">
        <v>142</v>
      </c>
      <c r="D85" s="41"/>
      <c r="E85" s="41"/>
      <c r="F85" s="41"/>
      <c r="G85" s="41"/>
      <c r="H85" s="41"/>
      <c r="I85" s="41"/>
      <c r="J85" s="181">
        <f>BK85</f>
        <v>0</v>
      </c>
      <c r="K85" s="41"/>
      <c r="L85" s="45"/>
      <c r="M85" s="96"/>
      <c r="N85" s="182"/>
      <c r="O85" s="97"/>
      <c r="P85" s="183">
        <f>SUM(P86:P186)</f>
        <v>0</v>
      </c>
      <c r="Q85" s="97"/>
      <c r="R85" s="183">
        <f>SUM(R86:R186)</f>
        <v>0.6385000000000001</v>
      </c>
      <c r="S85" s="97"/>
      <c r="T85" s="184">
        <f>SUM(T86:T186)</f>
        <v>0</v>
      </c>
      <c r="U85" s="39"/>
      <c r="V85" s="39"/>
      <c r="W85" s="39"/>
      <c r="X85" s="39"/>
      <c r="Y85" s="39"/>
      <c r="Z85" s="39"/>
      <c r="AA85" s="39"/>
      <c r="AB85" s="39"/>
      <c r="AC85" s="39"/>
      <c r="AD85" s="39"/>
      <c r="AE85" s="39"/>
      <c r="AT85" s="18" t="s">
        <v>74</v>
      </c>
      <c r="AU85" s="18" t="s">
        <v>129</v>
      </c>
      <c r="BK85" s="185">
        <f>SUM(BK86:BK186)</f>
        <v>0</v>
      </c>
    </row>
    <row r="86" spans="1:65" s="2" customFormat="1" ht="24.15" customHeight="1">
      <c r="A86" s="39"/>
      <c r="B86" s="40"/>
      <c r="C86" s="186" t="s">
        <v>82</v>
      </c>
      <c r="D86" s="186" t="s">
        <v>143</v>
      </c>
      <c r="E86" s="187" t="s">
        <v>1115</v>
      </c>
      <c r="F86" s="188" t="s">
        <v>1116</v>
      </c>
      <c r="G86" s="189" t="s">
        <v>187</v>
      </c>
      <c r="H86" s="190">
        <v>129.15</v>
      </c>
      <c r="I86" s="191"/>
      <c r="J86" s="192">
        <f>ROUND(I86*H86,2)</f>
        <v>0</v>
      </c>
      <c r="K86" s="188" t="s">
        <v>156</v>
      </c>
      <c r="L86" s="193"/>
      <c r="M86" s="194" t="s">
        <v>19</v>
      </c>
      <c r="N86" s="195" t="s">
        <v>46</v>
      </c>
      <c r="O86" s="85"/>
      <c r="P86" s="196">
        <f>O86*H86</f>
        <v>0</v>
      </c>
      <c r="Q86" s="196">
        <v>0.002</v>
      </c>
      <c r="R86" s="196">
        <f>Q86*H86</f>
        <v>0.25830000000000003</v>
      </c>
      <c r="S86" s="196">
        <v>0</v>
      </c>
      <c r="T86" s="197">
        <f>S86*H86</f>
        <v>0</v>
      </c>
      <c r="U86" s="39"/>
      <c r="V86" s="39"/>
      <c r="W86" s="39"/>
      <c r="X86" s="39"/>
      <c r="Y86" s="39"/>
      <c r="Z86" s="39"/>
      <c r="AA86" s="39"/>
      <c r="AB86" s="39"/>
      <c r="AC86" s="39"/>
      <c r="AD86" s="39"/>
      <c r="AE86" s="39"/>
      <c r="AR86" s="198" t="s">
        <v>180</v>
      </c>
      <c r="AT86" s="198" t="s">
        <v>143</v>
      </c>
      <c r="AU86" s="198" t="s">
        <v>75</v>
      </c>
      <c r="AY86" s="18" t="s">
        <v>148</v>
      </c>
      <c r="BE86" s="199">
        <f>IF(N86="základní",J86,0)</f>
        <v>0</v>
      </c>
      <c r="BF86" s="199">
        <f>IF(N86="snížená",J86,0)</f>
        <v>0</v>
      </c>
      <c r="BG86" s="199">
        <f>IF(N86="zákl. přenesená",J86,0)</f>
        <v>0</v>
      </c>
      <c r="BH86" s="199">
        <f>IF(N86="sníž. přenesená",J86,0)</f>
        <v>0</v>
      </c>
      <c r="BI86" s="199">
        <f>IF(N86="nulová",J86,0)</f>
        <v>0</v>
      </c>
      <c r="BJ86" s="18" t="s">
        <v>82</v>
      </c>
      <c r="BK86" s="199">
        <f>ROUND(I86*H86,2)</f>
        <v>0</v>
      </c>
      <c r="BL86" s="18" t="s">
        <v>167</v>
      </c>
      <c r="BM86" s="198" t="s">
        <v>1117</v>
      </c>
    </row>
    <row r="87" spans="1:47" s="2" customFormat="1" ht="12">
      <c r="A87" s="39"/>
      <c r="B87" s="40"/>
      <c r="C87" s="41"/>
      <c r="D87" s="200" t="s">
        <v>150</v>
      </c>
      <c r="E87" s="41"/>
      <c r="F87" s="201" t="s">
        <v>1116</v>
      </c>
      <c r="G87" s="41"/>
      <c r="H87" s="41"/>
      <c r="I87" s="202"/>
      <c r="J87" s="41"/>
      <c r="K87" s="41"/>
      <c r="L87" s="45"/>
      <c r="M87" s="203"/>
      <c r="N87" s="204"/>
      <c r="O87" s="85"/>
      <c r="P87" s="85"/>
      <c r="Q87" s="85"/>
      <c r="R87" s="85"/>
      <c r="S87" s="85"/>
      <c r="T87" s="86"/>
      <c r="U87" s="39"/>
      <c r="V87" s="39"/>
      <c r="W87" s="39"/>
      <c r="X87" s="39"/>
      <c r="Y87" s="39"/>
      <c r="Z87" s="39"/>
      <c r="AA87" s="39"/>
      <c r="AB87" s="39"/>
      <c r="AC87" s="39"/>
      <c r="AD87" s="39"/>
      <c r="AE87" s="39"/>
      <c r="AT87" s="18" t="s">
        <v>150</v>
      </c>
      <c r="AU87" s="18" t="s">
        <v>75</v>
      </c>
    </row>
    <row r="88" spans="1:47" s="2" customFormat="1" ht="12">
      <c r="A88" s="39"/>
      <c r="B88" s="40"/>
      <c r="C88" s="41"/>
      <c r="D88" s="214" t="s">
        <v>159</v>
      </c>
      <c r="E88" s="41"/>
      <c r="F88" s="215" t="s">
        <v>1118</v>
      </c>
      <c r="G88" s="41"/>
      <c r="H88" s="41"/>
      <c r="I88" s="202"/>
      <c r="J88" s="41"/>
      <c r="K88" s="41"/>
      <c r="L88" s="45"/>
      <c r="M88" s="203"/>
      <c r="N88" s="204"/>
      <c r="O88" s="85"/>
      <c r="P88" s="85"/>
      <c r="Q88" s="85"/>
      <c r="R88" s="85"/>
      <c r="S88" s="85"/>
      <c r="T88" s="86"/>
      <c r="U88" s="39"/>
      <c r="V88" s="39"/>
      <c r="W88" s="39"/>
      <c r="X88" s="39"/>
      <c r="Y88" s="39"/>
      <c r="Z88" s="39"/>
      <c r="AA88" s="39"/>
      <c r="AB88" s="39"/>
      <c r="AC88" s="39"/>
      <c r="AD88" s="39"/>
      <c r="AE88" s="39"/>
      <c r="AT88" s="18" t="s">
        <v>159</v>
      </c>
      <c r="AU88" s="18" t="s">
        <v>75</v>
      </c>
    </row>
    <row r="89" spans="1:65" s="2" customFormat="1" ht="24.15" customHeight="1">
      <c r="A89" s="39"/>
      <c r="B89" s="40"/>
      <c r="C89" s="205" t="s">
        <v>84</v>
      </c>
      <c r="D89" s="205" t="s">
        <v>152</v>
      </c>
      <c r="E89" s="206" t="s">
        <v>1119</v>
      </c>
      <c r="F89" s="207" t="s">
        <v>1120</v>
      </c>
      <c r="G89" s="208" t="s">
        <v>187</v>
      </c>
      <c r="H89" s="209">
        <v>84</v>
      </c>
      <c r="I89" s="210"/>
      <c r="J89" s="211">
        <f>ROUND(I89*H89,2)</f>
        <v>0</v>
      </c>
      <c r="K89" s="207" t="s">
        <v>156</v>
      </c>
      <c r="L89" s="45"/>
      <c r="M89" s="212" t="s">
        <v>19</v>
      </c>
      <c r="N89" s="213" t="s">
        <v>46</v>
      </c>
      <c r="O89" s="85"/>
      <c r="P89" s="196">
        <f>O89*H89</f>
        <v>0</v>
      </c>
      <c r="Q89" s="196">
        <v>0</v>
      </c>
      <c r="R89" s="196">
        <f>Q89*H89</f>
        <v>0</v>
      </c>
      <c r="S89" s="196">
        <v>0</v>
      </c>
      <c r="T89" s="197">
        <f>S89*H89</f>
        <v>0</v>
      </c>
      <c r="U89" s="39"/>
      <c r="V89" s="39"/>
      <c r="W89" s="39"/>
      <c r="X89" s="39"/>
      <c r="Y89" s="39"/>
      <c r="Z89" s="39"/>
      <c r="AA89" s="39"/>
      <c r="AB89" s="39"/>
      <c r="AC89" s="39"/>
      <c r="AD89" s="39"/>
      <c r="AE89" s="39"/>
      <c r="AR89" s="198" t="s">
        <v>167</v>
      </c>
      <c r="AT89" s="198" t="s">
        <v>152</v>
      </c>
      <c r="AU89" s="198" t="s">
        <v>75</v>
      </c>
      <c r="AY89" s="18" t="s">
        <v>148</v>
      </c>
      <c r="BE89" s="199">
        <f>IF(N89="základní",J89,0)</f>
        <v>0</v>
      </c>
      <c r="BF89" s="199">
        <f>IF(N89="snížená",J89,0)</f>
        <v>0</v>
      </c>
      <c r="BG89" s="199">
        <f>IF(N89="zákl. přenesená",J89,0)</f>
        <v>0</v>
      </c>
      <c r="BH89" s="199">
        <f>IF(N89="sníž. přenesená",J89,0)</f>
        <v>0</v>
      </c>
      <c r="BI89" s="199">
        <f>IF(N89="nulová",J89,0)</f>
        <v>0</v>
      </c>
      <c r="BJ89" s="18" t="s">
        <v>82</v>
      </c>
      <c r="BK89" s="199">
        <f>ROUND(I89*H89,2)</f>
        <v>0</v>
      </c>
      <c r="BL89" s="18" t="s">
        <v>167</v>
      </c>
      <c r="BM89" s="198" t="s">
        <v>1121</v>
      </c>
    </row>
    <row r="90" spans="1:47" s="2" customFormat="1" ht="12">
      <c r="A90" s="39"/>
      <c r="B90" s="40"/>
      <c r="C90" s="41"/>
      <c r="D90" s="200" t="s">
        <v>150</v>
      </c>
      <c r="E90" s="41"/>
      <c r="F90" s="201" t="s">
        <v>1122</v>
      </c>
      <c r="G90" s="41"/>
      <c r="H90" s="41"/>
      <c r="I90" s="202"/>
      <c r="J90" s="41"/>
      <c r="K90" s="41"/>
      <c r="L90" s="45"/>
      <c r="M90" s="203"/>
      <c r="N90" s="204"/>
      <c r="O90" s="85"/>
      <c r="P90" s="85"/>
      <c r="Q90" s="85"/>
      <c r="R90" s="85"/>
      <c r="S90" s="85"/>
      <c r="T90" s="86"/>
      <c r="U90" s="39"/>
      <c r="V90" s="39"/>
      <c r="W90" s="39"/>
      <c r="X90" s="39"/>
      <c r="Y90" s="39"/>
      <c r="Z90" s="39"/>
      <c r="AA90" s="39"/>
      <c r="AB90" s="39"/>
      <c r="AC90" s="39"/>
      <c r="AD90" s="39"/>
      <c r="AE90" s="39"/>
      <c r="AT90" s="18" t="s">
        <v>150</v>
      </c>
      <c r="AU90" s="18" t="s">
        <v>75</v>
      </c>
    </row>
    <row r="91" spans="1:47" s="2" customFormat="1" ht="12">
      <c r="A91" s="39"/>
      <c r="B91" s="40"/>
      <c r="C91" s="41"/>
      <c r="D91" s="214" t="s">
        <v>159</v>
      </c>
      <c r="E91" s="41"/>
      <c r="F91" s="215" t="s">
        <v>1123</v>
      </c>
      <c r="G91" s="41"/>
      <c r="H91" s="41"/>
      <c r="I91" s="202"/>
      <c r="J91" s="41"/>
      <c r="K91" s="41"/>
      <c r="L91" s="45"/>
      <c r="M91" s="203"/>
      <c r="N91" s="204"/>
      <c r="O91" s="85"/>
      <c r="P91" s="85"/>
      <c r="Q91" s="85"/>
      <c r="R91" s="85"/>
      <c r="S91" s="85"/>
      <c r="T91" s="86"/>
      <c r="U91" s="39"/>
      <c r="V91" s="39"/>
      <c r="W91" s="39"/>
      <c r="X91" s="39"/>
      <c r="Y91" s="39"/>
      <c r="Z91" s="39"/>
      <c r="AA91" s="39"/>
      <c r="AB91" s="39"/>
      <c r="AC91" s="39"/>
      <c r="AD91" s="39"/>
      <c r="AE91" s="39"/>
      <c r="AT91" s="18" t="s">
        <v>159</v>
      </c>
      <c r="AU91" s="18" t="s">
        <v>75</v>
      </c>
    </row>
    <row r="92" spans="1:65" s="2" customFormat="1" ht="24.15" customHeight="1">
      <c r="A92" s="39"/>
      <c r="B92" s="40"/>
      <c r="C92" s="205" t="s">
        <v>161</v>
      </c>
      <c r="D92" s="205" t="s">
        <v>152</v>
      </c>
      <c r="E92" s="206" t="s">
        <v>1124</v>
      </c>
      <c r="F92" s="207" t="s">
        <v>1125</v>
      </c>
      <c r="G92" s="208" t="s">
        <v>187</v>
      </c>
      <c r="H92" s="209">
        <v>39</v>
      </c>
      <c r="I92" s="210"/>
      <c r="J92" s="211">
        <f>ROUND(I92*H92,2)</f>
        <v>0</v>
      </c>
      <c r="K92" s="207" t="s">
        <v>156</v>
      </c>
      <c r="L92" s="45"/>
      <c r="M92" s="212" t="s">
        <v>19</v>
      </c>
      <c r="N92" s="213" t="s">
        <v>46</v>
      </c>
      <c r="O92" s="85"/>
      <c r="P92" s="196">
        <f>O92*H92</f>
        <v>0</v>
      </c>
      <c r="Q92" s="196">
        <v>0</v>
      </c>
      <c r="R92" s="196">
        <f>Q92*H92</f>
        <v>0</v>
      </c>
      <c r="S92" s="196">
        <v>0</v>
      </c>
      <c r="T92" s="197">
        <f>S92*H92</f>
        <v>0</v>
      </c>
      <c r="U92" s="39"/>
      <c r="V92" s="39"/>
      <c r="W92" s="39"/>
      <c r="X92" s="39"/>
      <c r="Y92" s="39"/>
      <c r="Z92" s="39"/>
      <c r="AA92" s="39"/>
      <c r="AB92" s="39"/>
      <c r="AC92" s="39"/>
      <c r="AD92" s="39"/>
      <c r="AE92" s="39"/>
      <c r="AR92" s="198" t="s">
        <v>167</v>
      </c>
      <c r="AT92" s="198" t="s">
        <v>152</v>
      </c>
      <c r="AU92" s="198" t="s">
        <v>75</v>
      </c>
      <c r="AY92" s="18" t="s">
        <v>148</v>
      </c>
      <c r="BE92" s="199">
        <f>IF(N92="základní",J92,0)</f>
        <v>0</v>
      </c>
      <c r="BF92" s="199">
        <f>IF(N92="snížená",J92,0)</f>
        <v>0</v>
      </c>
      <c r="BG92" s="199">
        <f>IF(N92="zákl. přenesená",J92,0)</f>
        <v>0</v>
      </c>
      <c r="BH92" s="199">
        <f>IF(N92="sníž. přenesená",J92,0)</f>
        <v>0</v>
      </c>
      <c r="BI92" s="199">
        <f>IF(N92="nulová",J92,0)</f>
        <v>0</v>
      </c>
      <c r="BJ92" s="18" t="s">
        <v>82</v>
      </c>
      <c r="BK92" s="199">
        <f>ROUND(I92*H92,2)</f>
        <v>0</v>
      </c>
      <c r="BL92" s="18" t="s">
        <v>167</v>
      </c>
      <c r="BM92" s="198" t="s">
        <v>1126</v>
      </c>
    </row>
    <row r="93" spans="1:47" s="2" customFormat="1" ht="12">
      <c r="A93" s="39"/>
      <c r="B93" s="40"/>
      <c r="C93" s="41"/>
      <c r="D93" s="200" t="s">
        <v>150</v>
      </c>
      <c r="E93" s="41"/>
      <c r="F93" s="201" t="s">
        <v>1127</v>
      </c>
      <c r="G93" s="41"/>
      <c r="H93" s="41"/>
      <c r="I93" s="202"/>
      <c r="J93" s="41"/>
      <c r="K93" s="41"/>
      <c r="L93" s="45"/>
      <c r="M93" s="203"/>
      <c r="N93" s="204"/>
      <c r="O93" s="85"/>
      <c r="P93" s="85"/>
      <c r="Q93" s="85"/>
      <c r="R93" s="85"/>
      <c r="S93" s="85"/>
      <c r="T93" s="86"/>
      <c r="U93" s="39"/>
      <c r="V93" s="39"/>
      <c r="W93" s="39"/>
      <c r="X93" s="39"/>
      <c r="Y93" s="39"/>
      <c r="Z93" s="39"/>
      <c r="AA93" s="39"/>
      <c r="AB93" s="39"/>
      <c r="AC93" s="39"/>
      <c r="AD93" s="39"/>
      <c r="AE93" s="39"/>
      <c r="AT93" s="18" t="s">
        <v>150</v>
      </c>
      <c r="AU93" s="18" t="s">
        <v>75</v>
      </c>
    </row>
    <row r="94" spans="1:47" s="2" customFormat="1" ht="12">
      <c r="A94" s="39"/>
      <c r="B94" s="40"/>
      <c r="C94" s="41"/>
      <c r="D94" s="214" t="s">
        <v>159</v>
      </c>
      <c r="E94" s="41"/>
      <c r="F94" s="215" t="s">
        <v>1128</v>
      </c>
      <c r="G94" s="41"/>
      <c r="H94" s="41"/>
      <c r="I94" s="202"/>
      <c r="J94" s="41"/>
      <c r="K94" s="41"/>
      <c r="L94" s="45"/>
      <c r="M94" s="203"/>
      <c r="N94" s="204"/>
      <c r="O94" s="85"/>
      <c r="P94" s="85"/>
      <c r="Q94" s="85"/>
      <c r="R94" s="85"/>
      <c r="S94" s="85"/>
      <c r="T94" s="86"/>
      <c r="U94" s="39"/>
      <c r="V94" s="39"/>
      <c r="W94" s="39"/>
      <c r="X94" s="39"/>
      <c r="Y94" s="39"/>
      <c r="Z94" s="39"/>
      <c r="AA94" s="39"/>
      <c r="AB94" s="39"/>
      <c r="AC94" s="39"/>
      <c r="AD94" s="39"/>
      <c r="AE94" s="39"/>
      <c r="AT94" s="18" t="s">
        <v>159</v>
      </c>
      <c r="AU94" s="18" t="s">
        <v>75</v>
      </c>
    </row>
    <row r="95" spans="1:65" s="2" customFormat="1" ht="16.5" customHeight="1">
      <c r="A95" s="39"/>
      <c r="B95" s="40"/>
      <c r="C95" s="186" t="s">
        <v>167</v>
      </c>
      <c r="D95" s="186" t="s">
        <v>143</v>
      </c>
      <c r="E95" s="187" t="s">
        <v>1129</v>
      </c>
      <c r="F95" s="188" t="s">
        <v>1130</v>
      </c>
      <c r="G95" s="189" t="s">
        <v>155</v>
      </c>
      <c r="H95" s="190">
        <v>6</v>
      </c>
      <c r="I95" s="191"/>
      <c r="J95" s="192">
        <f>ROUND(I95*H95,2)</f>
        <v>0</v>
      </c>
      <c r="K95" s="188" t="s">
        <v>156</v>
      </c>
      <c r="L95" s="193"/>
      <c r="M95" s="194" t="s">
        <v>19</v>
      </c>
      <c r="N95" s="195" t="s">
        <v>46</v>
      </c>
      <c r="O95" s="85"/>
      <c r="P95" s="196">
        <f>O95*H95</f>
        <v>0</v>
      </c>
      <c r="Q95" s="196">
        <v>0.0021</v>
      </c>
      <c r="R95" s="196">
        <f>Q95*H95</f>
        <v>0.0126</v>
      </c>
      <c r="S95" s="196">
        <v>0</v>
      </c>
      <c r="T95" s="197">
        <f>S95*H95</f>
        <v>0</v>
      </c>
      <c r="U95" s="39"/>
      <c r="V95" s="39"/>
      <c r="W95" s="39"/>
      <c r="X95" s="39"/>
      <c r="Y95" s="39"/>
      <c r="Z95" s="39"/>
      <c r="AA95" s="39"/>
      <c r="AB95" s="39"/>
      <c r="AC95" s="39"/>
      <c r="AD95" s="39"/>
      <c r="AE95" s="39"/>
      <c r="AR95" s="198" t="s">
        <v>216</v>
      </c>
      <c r="AT95" s="198" t="s">
        <v>143</v>
      </c>
      <c r="AU95" s="198" t="s">
        <v>75</v>
      </c>
      <c r="AY95" s="18" t="s">
        <v>148</v>
      </c>
      <c r="BE95" s="199">
        <f>IF(N95="základní",J95,0)</f>
        <v>0</v>
      </c>
      <c r="BF95" s="199">
        <f>IF(N95="snížená",J95,0)</f>
        <v>0</v>
      </c>
      <c r="BG95" s="199">
        <f>IF(N95="zákl. přenesená",J95,0)</f>
        <v>0</v>
      </c>
      <c r="BH95" s="199">
        <f>IF(N95="sníž. přenesená",J95,0)</f>
        <v>0</v>
      </c>
      <c r="BI95" s="199">
        <f>IF(N95="nulová",J95,0)</f>
        <v>0</v>
      </c>
      <c r="BJ95" s="18" t="s">
        <v>82</v>
      </c>
      <c r="BK95" s="199">
        <f>ROUND(I95*H95,2)</f>
        <v>0</v>
      </c>
      <c r="BL95" s="18" t="s">
        <v>216</v>
      </c>
      <c r="BM95" s="198" t="s">
        <v>1131</v>
      </c>
    </row>
    <row r="96" spans="1:47" s="2" customFormat="1" ht="12">
      <c r="A96" s="39"/>
      <c r="B96" s="40"/>
      <c r="C96" s="41"/>
      <c r="D96" s="200" t="s">
        <v>150</v>
      </c>
      <c r="E96" s="41"/>
      <c r="F96" s="201" t="s">
        <v>1130</v>
      </c>
      <c r="G96" s="41"/>
      <c r="H96" s="41"/>
      <c r="I96" s="202"/>
      <c r="J96" s="41"/>
      <c r="K96" s="41"/>
      <c r="L96" s="45"/>
      <c r="M96" s="203"/>
      <c r="N96" s="204"/>
      <c r="O96" s="85"/>
      <c r="P96" s="85"/>
      <c r="Q96" s="85"/>
      <c r="R96" s="85"/>
      <c r="S96" s="85"/>
      <c r="T96" s="86"/>
      <c r="U96" s="39"/>
      <c r="V96" s="39"/>
      <c r="W96" s="39"/>
      <c r="X96" s="39"/>
      <c r="Y96" s="39"/>
      <c r="Z96" s="39"/>
      <c r="AA96" s="39"/>
      <c r="AB96" s="39"/>
      <c r="AC96" s="39"/>
      <c r="AD96" s="39"/>
      <c r="AE96" s="39"/>
      <c r="AT96" s="18" t="s">
        <v>150</v>
      </c>
      <c r="AU96" s="18" t="s">
        <v>75</v>
      </c>
    </row>
    <row r="97" spans="1:47" s="2" customFormat="1" ht="12">
      <c r="A97" s="39"/>
      <c r="B97" s="40"/>
      <c r="C97" s="41"/>
      <c r="D97" s="214" t="s">
        <v>159</v>
      </c>
      <c r="E97" s="41"/>
      <c r="F97" s="215" t="s">
        <v>1132</v>
      </c>
      <c r="G97" s="41"/>
      <c r="H97" s="41"/>
      <c r="I97" s="202"/>
      <c r="J97" s="41"/>
      <c r="K97" s="41"/>
      <c r="L97" s="45"/>
      <c r="M97" s="203"/>
      <c r="N97" s="204"/>
      <c r="O97" s="85"/>
      <c r="P97" s="85"/>
      <c r="Q97" s="85"/>
      <c r="R97" s="85"/>
      <c r="S97" s="85"/>
      <c r="T97" s="86"/>
      <c r="U97" s="39"/>
      <c r="V97" s="39"/>
      <c r="W97" s="39"/>
      <c r="X97" s="39"/>
      <c r="Y97" s="39"/>
      <c r="Z97" s="39"/>
      <c r="AA97" s="39"/>
      <c r="AB97" s="39"/>
      <c r="AC97" s="39"/>
      <c r="AD97" s="39"/>
      <c r="AE97" s="39"/>
      <c r="AT97" s="18" t="s">
        <v>159</v>
      </c>
      <c r="AU97" s="18" t="s">
        <v>75</v>
      </c>
    </row>
    <row r="98" spans="1:65" s="2" customFormat="1" ht="16.5" customHeight="1">
      <c r="A98" s="39"/>
      <c r="B98" s="40"/>
      <c r="C98" s="205" t="s">
        <v>173</v>
      </c>
      <c r="D98" s="205" t="s">
        <v>152</v>
      </c>
      <c r="E98" s="206" t="s">
        <v>1133</v>
      </c>
      <c r="F98" s="207" t="s">
        <v>1134</v>
      </c>
      <c r="G98" s="208" t="s">
        <v>155</v>
      </c>
      <c r="H98" s="209">
        <v>6</v>
      </c>
      <c r="I98" s="210"/>
      <c r="J98" s="211">
        <f>ROUND(I98*H98,2)</f>
        <v>0</v>
      </c>
      <c r="K98" s="207" t="s">
        <v>156</v>
      </c>
      <c r="L98" s="45"/>
      <c r="M98" s="212" t="s">
        <v>19</v>
      </c>
      <c r="N98" s="213" t="s">
        <v>46</v>
      </c>
      <c r="O98" s="85"/>
      <c r="P98" s="196">
        <f>O98*H98</f>
        <v>0</v>
      </c>
      <c r="Q98" s="196">
        <v>0</v>
      </c>
      <c r="R98" s="196">
        <f>Q98*H98</f>
        <v>0</v>
      </c>
      <c r="S98" s="196">
        <v>0</v>
      </c>
      <c r="T98" s="197">
        <f>S98*H98</f>
        <v>0</v>
      </c>
      <c r="U98" s="39"/>
      <c r="V98" s="39"/>
      <c r="W98" s="39"/>
      <c r="X98" s="39"/>
      <c r="Y98" s="39"/>
      <c r="Z98" s="39"/>
      <c r="AA98" s="39"/>
      <c r="AB98" s="39"/>
      <c r="AC98" s="39"/>
      <c r="AD98" s="39"/>
      <c r="AE98" s="39"/>
      <c r="AR98" s="198" t="s">
        <v>193</v>
      </c>
      <c r="AT98" s="198" t="s">
        <v>152</v>
      </c>
      <c r="AU98" s="198" t="s">
        <v>75</v>
      </c>
      <c r="AY98" s="18" t="s">
        <v>148</v>
      </c>
      <c r="BE98" s="199">
        <f>IF(N98="základní",J98,0)</f>
        <v>0</v>
      </c>
      <c r="BF98" s="199">
        <f>IF(N98="snížená",J98,0)</f>
        <v>0</v>
      </c>
      <c r="BG98" s="199">
        <f>IF(N98="zákl. přenesená",J98,0)</f>
        <v>0</v>
      </c>
      <c r="BH98" s="199">
        <f>IF(N98="sníž. přenesená",J98,0)</f>
        <v>0</v>
      </c>
      <c r="BI98" s="199">
        <f>IF(N98="nulová",J98,0)</f>
        <v>0</v>
      </c>
      <c r="BJ98" s="18" t="s">
        <v>82</v>
      </c>
      <c r="BK98" s="199">
        <f>ROUND(I98*H98,2)</f>
        <v>0</v>
      </c>
      <c r="BL98" s="18" t="s">
        <v>193</v>
      </c>
      <c r="BM98" s="198" t="s">
        <v>1135</v>
      </c>
    </row>
    <row r="99" spans="1:47" s="2" customFormat="1" ht="12">
      <c r="A99" s="39"/>
      <c r="B99" s="40"/>
      <c r="C99" s="41"/>
      <c r="D99" s="200" t="s">
        <v>150</v>
      </c>
      <c r="E99" s="41"/>
      <c r="F99" s="201" t="s">
        <v>1136</v>
      </c>
      <c r="G99" s="41"/>
      <c r="H99" s="41"/>
      <c r="I99" s="202"/>
      <c r="J99" s="41"/>
      <c r="K99" s="41"/>
      <c r="L99" s="45"/>
      <c r="M99" s="203"/>
      <c r="N99" s="204"/>
      <c r="O99" s="85"/>
      <c r="P99" s="85"/>
      <c r="Q99" s="85"/>
      <c r="R99" s="85"/>
      <c r="S99" s="85"/>
      <c r="T99" s="86"/>
      <c r="U99" s="39"/>
      <c r="V99" s="39"/>
      <c r="W99" s="39"/>
      <c r="X99" s="39"/>
      <c r="Y99" s="39"/>
      <c r="Z99" s="39"/>
      <c r="AA99" s="39"/>
      <c r="AB99" s="39"/>
      <c r="AC99" s="39"/>
      <c r="AD99" s="39"/>
      <c r="AE99" s="39"/>
      <c r="AT99" s="18" t="s">
        <v>150</v>
      </c>
      <c r="AU99" s="18" t="s">
        <v>75</v>
      </c>
    </row>
    <row r="100" spans="1:47" s="2" customFormat="1" ht="12">
      <c r="A100" s="39"/>
      <c r="B100" s="40"/>
      <c r="C100" s="41"/>
      <c r="D100" s="214" t="s">
        <v>159</v>
      </c>
      <c r="E100" s="41"/>
      <c r="F100" s="215" t="s">
        <v>1137</v>
      </c>
      <c r="G100" s="41"/>
      <c r="H100" s="41"/>
      <c r="I100" s="202"/>
      <c r="J100" s="41"/>
      <c r="K100" s="41"/>
      <c r="L100" s="45"/>
      <c r="M100" s="203"/>
      <c r="N100" s="204"/>
      <c r="O100" s="85"/>
      <c r="P100" s="85"/>
      <c r="Q100" s="85"/>
      <c r="R100" s="85"/>
      <c r="S100" s="85"/>
      <c r="T100" s="86"/>
      <c r="U100" s="39"/>
      <c r="V100" s="39"/>
      <c r="W100" s="39"/>
      <c r="X100" s="39"/>
      <c r="Y100" s="39"/>
      <c r="Z100" s="39"/>
      <c r="AA100" s="39"/>
      <c r="AB100" s="39"/>
      <c r="AC100" s="39"/>
      <c r="AD100" s="39"/>
      <c r="AE100" s="39"/>
      <c r="AT100" s="18" t="s">
        <v>159</v>
      </c>
      <c r="AU100" s="18" t="s">
        <v>75</v>
      </c>
    </row>
    <row r="101" spans="1:65" s="2" customFormat="1" ht="16.5" customHeight="1">
      <c r="A101" s="39"/>
      <c r="B101" s="40"/>
      <c r="C101" s="186" t="s">
        <v>177</v>
      </c>
      <c r="D101" s="186" t="s">
        <v>143</v>
      </c>
      <c r="E101" s="187" t="s">
        <v>1138</v>
      </c>
      <c r="F101" s="188" t="s">
        <v>1139</v>
      </c>
      <c r="G101" s="189" t="s">
        <v>155</v>
      </c>
      <c r="H101" s="190">
        <v>6</v>
      </c>
      <c r="I101" s="191"/>
      <c r="J101" s="192">
        <f>ROUND(I101*H101,2)</f>
        <v>0</v>
      </c>
      <c r="K101" s="188" t="s">
        <v>156</v>
      </c>
      <c r="L101" s="193"/>
      <c r="M101" s="194" t="s">
        <v>19</v>
      </c>
      <c r="N101" s="195" t="s">
        <v>46</v>
      </c>
      <c r="O101" s="85"/>
      <c r="P101" s="196">
        <f>O101*H101</f>
        <v>0</v>
      </c>
      <c r="Q101" s="196">
        <v>0.0021</v>
      </c>
      <c r="R101" s="196">
        <f>Q101*H101</f>
        <v>0.0126</v>
      </c>
      <c r="S101" s="196">
        <v>0</v>
      </c>
      <c r="T101" s="197">
        <f>S101*H101</f>
        <v>0</v>
      </c>
      <c r="U101" s="39"/>
      <c r="V101" s="39"/>
      <c r="W101" s="39"/>
      <c r="X101" s="39"/>
      <c r="Y101" s="39"/>
      <c r="Z101" s="39"/>
      <c r="AA101" s="39"/>
      <c r="AB101" s="39"/>
      <c r="AC101" s="39"/>
      <c r="AD101" s="39"/>
      <c r="AE101" s="39"/>
      <c r="AR101" s="198" t="s">
        <v>216</v>
      </c>
      <c r="AT101" s="198" t="s">
        <v>143</v>
      </c>
      <c r="AU101" s="198" t="s">
        <v>75</v>
      </c>
      <c r="AY101" s="18" t="s">
        <v>148</v>
      </c>
      <c r="BE101" s="199">
        <f>IF(N101="základní",J101,0)</f>
        <v>0</v>
      </c>
      <c r="BF101" s="199">
        <f>IF(N101="snížená",J101,0)</f>
        <v>0</v>
      </c>
      <c r="BG101" s="199">
        <f>IF(N101="zákl. přenesená",J101,0)</f>
        <v>0</v>
      </c>
      <c r="BH101" s="199">
        <f>IF(N101="sníž. přenesená",J101,0)</f>
        <v>0</v>
      </c>
      <c r="BI101" s="199">
        <f>IF(N101="nulová",J101,0)</f>
        <v>0</v>
      </c>
      <c r="BJ101" s="18" t="s">
        <v>82</v>
      </c>
      <c r="BK101" s="199">
        <f>ROUND(I101*H101,2)</f>
        <v>0</v>
      </c>
      <c r="BL101" s="18" t="s">
        <v>216</v>
      </c>
      <c r="BM101" s="198" t="s">
        <v>1140</v>
      </c>
    </row>
    <row r="102" spans="1:47" s="2" customFormat="1" ht="12">
      <c r="A102" s="39"/>
      <c r="B102" s="40"/>
      <c r="C102" s="41"/>
      <c r="D102" s="200" t="s">
        <v>150</v>
      </c>
      <c r="E102" s="41"/>
      <c r="F102" s="201" t="s">
        <v>1139</v>
      </c>
      <c r="G102" s="41"/>
      <c r="H102" s="41"/>
      <c r="I102" s="202"/>
      <c r="J102" s="41"/>
      <c r="K102" s="41"/>
      <c r="L102" s="45"/>
      <c r="M102" s="203"/>
      <c r="N102" s="204"/>
      <c r="O102" s="85"/>
      <c r="P102" s="85"/>
      <c r="Q102" s="85"/>
      <c r="R102" s="85"/>
      <c r="S102" s="85"/>
      <c r="T102" s="86"/>
      <c r="U102" s="39"/>
      <c r="V102" s="39"/>
      <c r="W102" s="39"/>
      <c r="X102" s="39"/>
      <c r="Y102" s="39"/>
      <c r="Z102" s="39"/>
      <c r="AA102" s="39"/>
      <c r="AB102" s="39"/>
      <c r="AC102" s="39"/>
      <c r="AD102" s="39"/>
      <c r="AE102" s="39"/>
      <c r="AT102" s="18" t="s">
        <v>150</v>
      </c>
      <c r="AU102" s="18" t="s">
        <v>75</v>
      </c>
    </row>
    <row r="103" spans="1:47" s="2" customFormat="1" ht="12">
      <c r="A103" s="39"/>
      <c r="B103" s="40"/>
      <c r="C103" s="41"/>
      <c r="D103" s="214" t="s">
        <v>159</v>
      </c>
      <c r="E103" s="41"/>
      <c r="F103" s="215" t="s">
        <v>1141</v>
      </c>
      <c r="G103" s="41"/>
      <c r="H103" s="41"/>
      <c r="I103" s="202"/>
      <c r="J103" s="41"/>
      <c r="K103" s="41"/>
      <c r="L103" s="45"/>
      <c r="M103" s="203"/>
      <c r="N103" s="204"/>
      <c r="O103" s="85"/>
      <c r="P103" s="85"/>
      <c r="Q103" s="85"/>
      <c r="R103" s="85"/>
      <c r="S103" s="85"/>
      <c r="T103" s="86"/>
      <c r="U103" s="39"/>
      <c r="V103" s="39"/>
      <c r="W103" s="39"/>
      <c r="X103" s="39"/>
      <c r="Y103" s="39"/>
      <c r="Z103" s="39"/>
      <c r="AA103" s="39"/>
      <c r="AB103" s="39"/>
      <c r="AC103" s="39"/>
      <c r="AD103" s="39"/>
      <c r="AE103" s="39"/>
      <c r="AT103" s="18" t="s">
        <v>159</v>
      </c>
      <c r="AU103" s="18" t="s">
        <v>75</v>
      </c>
    </row>
    <row r="104" spans="1:65" s="2" customFormat="1" ht="16.5" customHeight="1">
      <c r="A104" s="39"/>
      <c r="B104" s="40"/>
      <c r="C104" s="205" t="s">
        <v>182</v>
      </c>
      <c r="D104" s="205" t="s">
        <v>152</v>
      </c>
      <c r="E104" s="206" t="s">
        <v>1142</v>
      </c>
      <c r="F104" s="207" t="s">
        <v>1143</v>
      </c>
      <c r="G104" s="208" t="s">
        <v>155</v>
      </c>
      <c r="H104" s="209">
        <v>6</v>
      </c>
      <c r="I104" s="210"/>
      <c r="J104" s="211">
        <f>ROUND(I104*H104,2)</f>
        <v>0</v>
      </c>
      <c r="K104" s="207" t="s">
        <v>156</v>
      </c>
      <c r="L104" s="45"/>
      <c r="M104" s="212" t="s">
        <v>19</v>
      </c>
      <c r="N104" s="213" t="s">
        <v>46</v>
      </c>
      <c r="O104" s="85"/>
      <c r="P104" s="196">
        <f>O104*H104</f>
        <v>0</v>
      </c>
      <c r="Q104" s="196">
        <v>0</v>
      </c>
      <c r="R104" s="196">
        <f>Q104*H104</f>
        <v>0</v>
      </c>
      <c r="S104" s="196">
        <v>0</v>
      </c>
      <c r="T104" s="197">
        <f>S104*H104</f>
        <v>0</v>
      </c>
      <c r="U104" s="39"/>
      <c r="V104" s="39"/>
      <c r="W104" s="39"/>
      <c r="X104" s="39"/>
      <c r="Y104" s="39"/>
      <c r="Z104" s="39"/>
      <c r="AA104" s="39"/>
      <c r="AB104" s="39"/>
      <c r="AC104" s="39"/>
      <c r="AD104" s="39"/>
      <c r="AE104" s="39"/>
      <c r="AR104" s="198" t="s">
        <v>193</v>
      </c>
      <c r="AT104" s="198" t="s">
        <v>152</v>
      </c>
      <c r="AU104" s="198" t="s">
        <v>75</v>
      </c>
      <c r="AY104" s="18" t="s">
        <v>148</v>
      </c>
      <c r="BE104" s="199">
        <f>IF(N104="základní",J104,0)</f>
        <v>0</v>
      </c>
      <c r="BF104" s="199">
        <f>IF(N104="snížená",J104,0)</f>
        <v>0</v>
      </c>
      <c r="BG104" s="199">
        <f>IF(N104="zákl. přenesená",J104,0)</f>
        <v>0</v>
      </c>
      <c r="BH104" s="199">
        <f>IF(N104="sníž. přenesená",J104,0)</f>
        <v>0</v>
      </c>
      <c r="BI104" s="199">
        <f>IF(N104="nulová",J104,0)</f>
        <v>0</v>
      </c>
      <c r="BJ104" s="18" t="s">
        <v>82</v>
      </c>
      <c r="BK104" s="199">
        <f>ROUND(I104*H104,2)</f>
        <v>0</v>
      </c>
      <c r="BL104" s="18" t="s">
        <v>193</v>
      </c>
      <c r="BM104" s="198" t="s">
        <v>1144</v>
      </c>
    </row>
    <row r="105" spans="1:47" s="2" customFormat="1" ht="12">
      <c r="A105" s="39"/>
      <c r="B105" s="40"/>
      <c r="C105" s="41"/>
      <c r="D105" s="200" t="s">
        <v>150</v>
      </c>
      <c r="E105" s="41"/>
      <c r="F105" s="201" t="s">
        <v>1145</v>
      </c>
      <c r="G105" s="41"/>
      <c r="H105" s="41"/>
      <c r="I105" s="202"/>
      <c r="J105" s="41"/>
      <c r="K105" s="41"/>
      <c r="L105" s="45"/>
      <c r="M105" s="203"/>
      <c r="N105" s="204"/>
      <c r="O105" s="85"/>
      <c r="P105" s="85"/>
      <c r="Q105" s="85"/>
      <c r="R105" s="85"/>
      <c r="S105" s="85"/>
      <c r="T105" s="86"/>
      <c r="U105" s="39"/>
      <c r="V105" s="39"/>
      <c r="W105" s="39"/>
      <c r="X105" s="39"/>
      <c r="Y105" s="39"/>
      <c r="Z105" s="39"/>
      <c r="AA105" s="39"/>
      <c r="AB105" s="39"/>
      <c r="AC105" s="39"/>
      <c r="AD105" s="39"/>
      <c r="AE105" s="39"/>
      <c r="AT105" s="18" t="s">
        <v>150</v>
      </c>
      <c r="AU105" s="18" t="s">
        <v>75</v>
      </c>
    </row>
    <row r="106" spans="1:47" s="2" customFormat="1" ht="12">
      <c r="A106" s="39"/>
      <c r="B106" s="40"/>
      <c r="C106" s="41"/>
      <c r="D106" s="214" t="s">
        <v>159</v>
      </c>
      <c r="E106" s="41"/>
      <c r="F106" s="215" t="s">
        <v>1146</v>
      </c>
      <c r="G106" s="41"/>
      <c r="H106" s="41"/>
      <c r="I106" s="202"/>
      <c r="J106" s="41"/>
      <c r="K106" s="41"/>
      <c r="L106" s="45"/>
      <c r="M106" s="203"/>
      <c r="N106" s="204"/>
      <c r="O106" s="85"/>
      <c r="P106" s="85"/>
      <c r="Q106" s="85"/>
      <c r="R106" s="85"/>
      <c r="S106" s="85"/>
      <c r="T106" s="86"/>
      <c r="U106" s="39"/>
      <c r="V106" s="39"/>
      <c r="W106" s="39"/>
      <c r="X106" s="39"/>
      <c r="Y106" s="39"/>
      <c r="Z106" s="39"/>
      <c r="AA106" s="39"/>
      <c r="AB106" s="39"/>
      <c r="AC106" s="39"/>
      <c r="AD106" s="39"/>
      <c r="AE106" s="39"/>
      <c r="AT106" s="18" t="s">
        <v>159</v>
      </c>
      <c r="AU106" s="18" t="s">
        <v>75</v>
      </c>
    </row>
    <row r="107" spans="1:65" s="2" customFormat="1" ht="16.5" customHeight="1">
      <c r="A107" s="39"/>
      <c r="B107" s="40"/>
      <c r="C107" s="205" t="s">
        <v>180</v>
      </c>
      <c r="D107" s="205" t="s">
        <v>152</v>
      </c>
      <c r="E107" s="206" t="s">
        <v>1147</v>
      </c>
      <c r="F107" s="207" t="s">
        <v>1148</v>
      </c>
      <c r="G107" s="208" t="s">
        <v>155</v>
      </c>
      <c r="H107" s="209">
        <v>7</v>
      </c>
      <c r="I107" s="210"/>
      <c r="J107" s="211">
        <f>ROUND(I107*H107,2)</f>
        <v>0</v>
      </c>
      <c r="K107" s="207" t="s">
        <v>156</v>
      </c>
      <c r="L107" s="45"/>
      <c r="M107" s="212" t="s">
        <v>19</v>
      </c>
      <c r="N107" s="213" t="s">
        <v>46</v>
      </c>
      <c r="O107" s="85"/>
      <c r="P107" s="196">
        <f>O107*H107</f>
        <v>0</v>
      </c>
      <c r="Q107" s="196">
        <v>0</v>
      </c>
      <c r="R107" s="196">
        <f>Q107*H107</f>
        <v>0</v>
      </c>
      <c r="S107" s="196">
        <v>0</v>
      </c>
      <c r="T107" s="197">
        <f>S107*H107</f>
        <v>0</v>
      </c>
      <c r="U107" s="39"/>
      <c r="V107" s="39"/>
      <c r="W107" s="39"/>
      <c r="X107" s="39"/>
      <c r="Y107" s="39"/>
      <c r="Z107" s="39"/>
      <c r="AA107" s="39"/>
      <c r="AB107" s="39"/>
      <c r="AC107" s="39"/>
      <c r="AD107" s="39"/>
      <c r="AE107" s="39"/>
      <c r="AR107" s="198" t="s">
        <v>193</v>
      </c>
      <c r="AT107" s="198" t="s">
        <v>152</v>
      </c>
      <c r="AU107" s="198" t="s">
        <v>75</v>
      </c>
      <c r="AY107" s="18" t="s">
        <v>148</v>
      </c>
      <c r="BE107" s="199">
        <f>IF(N107="základní",J107,0)</f>
        <v>0</v>
      </c>
      <c r="BF107" s="199">
        <f>IF(N107="snížená",J107,0)</f>
        <v>0</v>
      </c>
      <c r="BG107" s="199">
        <f>IF(N107="zákl. přenesená",J107,0)</f>
        <v>0</v>
      </c>
      <c r="BH107" s="199">
        <f>IF(N107="sníž. přenesená",J107,0)</f>
        <v>0</v>
      </c>
      <c r="BI107" s="199">
        <f>IF(N107="nulová",J107,0)</f>
        <v>0</v>
      </c>
      <c r="BJ107" s="18" t="s">
        <v>82</v>
      </c>
      <c r="BK107" s="199">
        <f>ROUND(I107*H107,2)</f>
        <v>0</v>
      </c>
      <c r="BL107" s="18" t="s">
        <v>193</v>
      </c>
      <c r="BM107" s="198" t="s">
        <v>1149</v>
      </c>
    </row>
    <row r="108" spans="1:47" s="2" customFormat="1" ht="12">
      <c r="A108" s="39"/>
      <c r="B108" s="40"/>
      <c r="C108" s="41"/>
      <c r="D108" s="200" t="s">
        <v>150</v>
      </c>
      <c r="E108" s="41"/>
      <c r="F108" s="201" t="s">
        <v>1150</v>
      </c>
      <c r="G108" s="41"/>
      <c r="H108" s="41"/>
      <c r="I108" s="202"/>
      <c r="J108" s="41"/>
      <c r="K108" s="41"/>
      <c r="L108" s="45"/>
      <c r="M108" s="203"/>
      <c r="N108" s="204"/>
      <c r="O108" s="85"/>
      <c r="P108" s="85"/>
      <c r="Q108" s="85"/>
      <c r="R108" s="85"/>
      <c r="S108" s="85"/>
      <c r="T108" s="86"/>
      <c r="U108" s="39"/>
      <c r="V108" s="39"/>
      <c r="W108" s="39"/>
      <c r="X108" s="39"/>
      <c r="Y108" s="39"/>
      <c r="Z108" s="39"/>
      <c r="AA108" s="39"/>
      <c r="AB108" s="39"/>
      <c r="AC108" s="39"/>
      <c r="AD108" s="39"/>
      <c r="AE108" s="39"/>
      <c r="AT108" s="18" t="s">
        <v>150</v>
      </c>
      <c r="AU108" s="18" t="s">
        <v>75</v>
      </c>
    </row>
    <row r="109" spans="1:47" s="2" customFormat="1" ht="12">
      <c r="A109" s="39"/>
      <c r="B109" s="40"/>
      <c r="C109" s="41"/>
      <c r="D109" s="214" t="s">
        <v>159</v>
      </c>
      <c r="E109" s="41"/>
      <c r="F109" s="215" t="s">
        <v>1151</v>
      </c>
      <c r="G109" s="41"/>
      <c r="H109" s="41"/>
      <c r="I109" s="202"/>
      <c r="J109" s="41"/>
      <c r="K109" s="41"/>
      <c r="L109" s="45"/>
      <c r="M109" s="203"/>
      <c r="N109" s="204"/>
      <c r="O109" s="85"/>
      <c r="P109" s="85"/>
      <c r="Q109" s="85"/>
      <c r="R109" s="85"/>
      <c r="S109" s="85"/>
      <c r="T109" s="86"/>
      <c r="U109" s="39"/>
      <c r="V109" s="39"/>
      <c r="W109" s="39"/>
      <c r="X109" s="39"/>
      <c r="Y109" s="39"/>
      <c r="Z109" s="39"/>
      <c r="AA109" s="39"/>
      <c r="AB109" s="39"/>
      <c r="AC109" s="39"/>
      <c r="AD109" s="39"/>
      <c r="AE109" s="39"/>
      <c r="AT109" s="18" t="s">
        <v>159</v>
      </c>
      <c r="AU109" s="18" t="s">
        <v>75</v>
      </c>
    </row>
    <row r="110" spans="1:65" s="2" customFormat="1" ht="16.5" customHeight="1">
      <c r="A110" s="39"/>
      <c r="B110" s="40"/>
      <c r="C110" s="186" t="s">
        <v>190</v>
      </c>
      <c r="D110" s="186" t="s">
        <v>143</v>
      </c>
      <c r="E110" s="187" t="s">
        <v>1152</v>
      </c>
      <c r="F110" s="188" t="s">
        <v>1153</v>
      </c>
      <c r="G110" s="189" t="s">
        <v>155</v>
      </c>
      <c r="H110" s="190">
        <v>1</v>
      </c>
      <c r="I110" s="191"/>
      <c r="J110" s="192">
        <f>ROUND(I110*H110,2)</f>
        <v>0</v>
      </c>
      <c r="K110" s="188" t="s">
        <v>147</v>
      </c>
      <c r="L110" s="193"/>
      <c r="M110" s="194" t="s">
        <v>19</v>
      </c>
      <c r="N110" s="195" t="s">
        <v>46</v>
      </c>
      <c r="O110" s="85"/>
      <c r="P110" s="196">
        <f>O110*H110</f>
        <v>0</v>
      </c>
      <c r="Q110" s="196">
        <v>0</v>
      </c>
      <c r="R110" s="196">
        <f>Q110*H110</f>
        <v>0</v>
      </c>
      <c r="S110" s="196">
        <v>0</v>
      </c>
      <c r="T110" s="197">
        <f>S110*H110</f>
        <v>0</v>
      </c>
      <c r="U110" s="39"/>
      <c r="V110" s="39"/>
      <c r="W110" s="39"/>
      <c r="X110" s="39"/>
      <c r="Y110" s="39"/>
      <c r="Z110" s="39"/>
      <c r="AA110" s="39"/>
      <c r="AB110" s="39"/>
      <c r="AC110" s="39"/>
      <c r="AD110" s="39"/>
      <c r="AE110" s="39"/>
      <c r="AR110" s="198" t="s">
        <v>264</v>
      </c>
      <c r="AT110" s="198" t="s">
        <v>143</v>
      </c>
      <c r="AU110" s="198" t="s">
        <v>75</v>
      </c>
      <c r="AY110" s="18" t="s">
        <v>148</v>
      </c>
      <c r="BE110" s="199">
        <f>IF(N110="základní",J110,0)</f>
        <v>0</v>
      </c>
      <c r="BF110" s="199">
        <f>IF(N110="snížená",J110,0)</f>
        <v>0</v>
      </c>
      <c r="BG110" s="199">
        <f>IF(N110="zákl. přenesená",J110,0)</f>
        <v>0</v>
      </c>
      <c r="BH110" s="199">
        <f>IF(N110="sníž. přenesená",J110,0)</f>
        <v>0</v>
      </c>
      <c r="BI110" s="199">
        <f>IF(N110="nulová",J110,0)</f>
        <v>0</v>
      </c>
      <c r="BJ110" s="18" t="s">
        <v>82</v>
      </c>
      <c r="BK110" s="199">
        <f>ROUND(I110*H110,2)</f>
        <v>0</v>
      </c>
      <c r="BL110" s="18" t="s">
        <v>193</v>
      </c>
      <c r="BM110" s="198" t="s">
        <v>1154</v>
      </c>
    </row>
    <row r="111" spans="1:47" s="2" customFormat="1" ht="12">
      <c r="A111" s="39"/>
      <c r="B111" s="40"/>
      <c r="C111" s="41"/>
      <c r="D111" s="200" t="s">
        <v>150</v>
      </c>
      <c r="E111" s="41"/>
      <c r="F111" s="201" t="s">
        <v>1153</v>
      </c>
      <c r="G111" s="41"/>
      <c r="H111" s="41"/>
      <c r="I111" s="202"/>
      <c r="J111" s="41"/>
      <c r="K111" s="41"/>
      <c r="L111" s="45"/>
      <c r="M111" s="203"/>
      <c r="N111" s="204"/>
      <c r="O111" s="85"/>
      <c r="P111" s="85"/>
      <c r="Q111" s="85"/>
      <c r="R111" s="85"/>
      <c r="S111" s="85"/>
      <c r="T111" s="86"/>
      <c r="U111" s="39"/>
      <c r="V111" s="39"/>
      <c r="W111" s="39"/>
      <c r="X111" s="39"/>
      <c r="Y111" s="39"/>
      <c r="Z111" s="39"/>
      <c r="AA111" s="39"/>
      <c r="AB111" s="39"/>
      <c r="AC111" s="39"/>
      <c r="AD111" s="39"/>
      <c r="AE111" s="39"/>
      <c r="AT111" s="18" t="s">
        <v>150</v>
      </c>
      <c r="AU111" s="18" t="s">
        <v>75</v>
      </c>
    </row>
    <row r="112" spans="1:65" s="2" customFormat="1" ht="16.5" customHeight="1">
      <c r="A112" s="39"/>
      <c r="B112" s="40"/>
      <c r="C112" s="205" t="s">
        <v>197</v>
      </c>
      <c r="D112" s="205" t="s">
        <v>152</v>
      </c>
      <c r="E112" s="206" t="s">
        <v>1152</v>
      </c>
      <c r="F112" s="207" t="s">
        <v>1155</v>
      </c>
      <c r="G112" s="208" t="s">
        <v>155</v>
      </c>
      <c r="H112" s="209">
        <v>1</v>
      </c>
      <c r="I112" s="210"/>
      <c r="J112" s="211">
        <f>ROUND(I112*H112,2)</f>
        <v>0</v>
      </c>
      <c r="K112" s="207" t="s">
        <v>147</v>
      </c>
      <c r="L112" s="45"/>
      <c r="M112" s="212" t="s">
        <v>19</v>
      </c>
      <c r="N112" s="213" t="s">
        <v>46</v>
      </c>
      <c r="O112" s="85"/>
      <c r="P112" s="196">
        <f>O112*H112</f>
        <v>0</v>
      </c>
      <c r="Q112" s="196">
        <v>0</v>
      </c>
      <c r="R112" s="196">
        <f>Q112*H112</f>
        <v>0</v>
      </c>
      <c r="S112" s="196">
        <v>0</v>
      </c>
      <c r="T112" s="197">
        <f>S112*H112</f>
        <v>0</v>
      </c>
      <c r="U112" s="39"/>
      <c r="V112" s="39"/>
      <c r="W112" s="39"/>
      <c r="X112" s="39"/>
      <c r="Y112" s="39"/>
      <c r="Z112" s="39"/>
      <c r="AA112" s="39"/>
      <c r="AB112" s="39"/>
      <c r="AC112" s="39"/>
      <c r="AD112" s="39"/>
      <c r="AE112" s="39"/>
      <c r="AR112" s="198" t="s">
        <v>193</v>
      </c>
      <c r="AT112" s="198" t="s">
        <v>152</v>
      </c>
      <c r="AU112" s="198" t="s">
        <v>75</v>
      </c>
      <c r="AY112" s="18" t="s">
        <v>148</v>
      </c>
      <c r="BE112" s="199">
        <f>IF(N112="základní",J112,0)</f>
        <v>0</v>
      </c>
      <c r="BF112" s="199">
        <f>IF(N112="snížená",J112,0)</f>
        <v>0</v>
      </c>
      <c r="BG112" s="199">
        <f>IF(N112="zákl. přenesená",J112,0)</f>
        <v>0</v>
      </c>
      <c r="BH112" s="199">
        <f>IF(N112="sníž. přenesená",J112,0)</f>
        <v>0</v>
      </c>
      <c r="BI112" s="199">
        <f>IF(N112="nulová",J112,0)</f>
        <v>0</v>
      </c>
      <c r="BJ112" s="18" t="s">
        <v>82</v>
      </c>
      <c r="BK112" s="199">
        <f>ROUND(I112*H112,2)</f>
        <v>0</v>
      </c>
      <c r="BL112" s="18" t="s">
        <v>193</v>
      </c>
      <c r="BM112" s="198" t="s">
        <v>1156</v>
      </c>
    </row>
    <row r="113" spans="1:47" s="2" customFormat="1" ht="12">
      <c r="A113" s="39"/>
      <c r="B113" s="40"/>
      <c r="C113" s="41"/>
      <c r="D113" s="200" t="s">
        <v>150</v>
      </c>
      <c r="E113" s="41"/>
      <c r="F113" s="201" t="s">
        <v>1155</v>
      </c>
      <c r="G113" s="41"/>
      <c r="H113" s="41"/>
      <c r="I113" s="202"/>
      <c r="J113" s="41"/>
      <c r="K113" s="41"/>
      <c r="L113" s="45"/>
      <c r="M113" s="203"/>
      <c r="N113" s="204"/>
      <c r="O113" s="85"/>
      <c r="P113" s="85"/>
      <c r="Q113" s="85"/>
      <c r="R113" s="85"/>
      <c r="S113" s="85"/>
      <c r="T113" s="86"/>
      <c r="U113" s="39"/>
      <c r="V113" s="39"/>
      <c r="W113" s="39"/>
      <c r="X113" s="39"/>
      <c r="Y113" s="39"/>
      <c r="Z113" s="39"/>
      <c r="AA113" s="39"/>
      <c r="AB113" s="39"/>
      <c r="AC113" s="39"/>
      <c r="AD113" s="39"/>
      <c r="AE113" s="39"/>
      <c r="AT113" s="18" t="s">
        <v>150</v>
      </c>
      <c r="AU113" s="18" t="s">
        <v>75</v>
      </c>
    </row>
    <row r="114" spans="1:65" s="2" customFormat="1" ht="16.5" customHeight="1">
      <c r="A114" s="39"/>
      <c r="B114" s="40"/>
      <c r="C114" s="186" t="s">
        <v>202</v>
      </c>
      <c r="D114" s="186" t="s">
        <v>143</v>
      </c>
      <c r="E114" s="187" t="s">
        <v>1157</v>
      </c>
      <c r="F114" s="188" t="s">
        <v>1158</v>
      </c>
      <c r="G114" s="189" t="s">
        <v>155</v>
      </c>
      <c r="H114" s="190">
        <v>3</v>
      </c>
      <c r="I114" s="191"/>
      <c r="J114" s="192">
        <f>ROUND(I114*H114,2)</f>
        <v>0</v>
      </c>
      <c r="K114" s="188" t="s">
        <v>147</v>
      </c>
      <c r="L114" s="193"/>
      <c r="M114" s="194" t="s">
        <v>19</v>
      </c>
      <c r="N114" s="195" t="s">
        <v>46</v>
      </c>
      <c r="O114" s="85"/>
      <c r="P114" s="196">
        <f>O114*H114</f>
        <v>0</v>
      </c>
      <c r="Q114" s="196">
        <v>0</v>
      </c>
      <c r="R114" s="196">
        <f>Q114*H114</f>
        <v>0</v>
      </c>
      <c r="S114" s="196">
        <v>0</v>
      </c>
      <c r="T114" s="197">
        <f>S114*H114</f>
        <v>0</v>
      </c>
      <c r="U114" s="39"/>
      <c r="V114" s="39"/>
      <c r="W114" s="39"/>
      <c r="X114" s="39"/>
      <c r="Y114" s="39"/>
      <c r="Z114" s="39"/>
      <c r="AA114" s="39"/>
      <c r="AB114" s="39"/>
      <c r="AC114" s="39"/>
      <c r="AD114" s="39"/>
      <c r="AE114" s="39"/>
      <c r="AR114" s="198" t="s">
        <v>264</v>
      </c>
      <c r="AT114" s="198" t="s">
        <v>143</v>
      </c>
      <c r="AU114" s="198" t="s">
        <v>75</v>
      </c>
      <c r="AY114" s="18" t="s">
        <v>148</v>
      </c>
      <c r="BE114" s="199">
        <f>IF(N114="základní",J114,0)</f>
        <v>0</v>
      </c>
      <c r="BF114" s="199">
        <f>IF(N114="snížená",J114,0)</f>
        <v>0</v>
      </c>
      <c r="BG114" s="199">
        <f>IF(N114="zákl. přenesená",J114,0)</f>
        <v>0</v>
      </c>
      <c r="BH114" s="199">
        <f>IF(N114="sníž. přenesená",J114,0)</f>
        <v>0</v>
      </c>
      <c r="BI114" s="199">
        <f>IF(N114="nulová",J114,0)</f>
        <v>0</v>
      </c>
      <c r="BJ114" s="18" t="s">
        <v>82</v>
      </c>
      <c r="BK114" s="199">
        <f>ROUND(I114*H114,2)</f>
        <v>0</v>
      </c>
      <c r="BL114" s="18" t="s">
        <v>193</v>
      </c>
      <c r="BM114" s="198" t="s">
        <v>1159</v>
      </c>
    </row>
    <row r="115" spans="1:47" s="2" customFormat="1" ht="12">
      <c r="A115" s="39"/>
      <c r="B115" s="40"/>
      <c r="C115" s="41"/>
      <c r="D115" s="200" t="s">
        <v>150</v>
      </c>
      <c r="E115" s="41"/>
      <c r="F115" s="201" t="s">
        <v>1158</v>
      </c>
      <c r="G115" s="41"/>
      <c r="H115" s="41"/>
      <c r="I115" s="202"/>
      <c r="J115" s="41"/>
      <c r="K115" s="41"/>
      <c r="L115" s="45"/>
      <c r="M115" s="203"/>
      <c r="N115" s="204"/>
      <c r="O115" s="85"/>
      <c r="P115" s="85"/>
      <c r="Q115" s="85"/>
      <c r="R115" s="85"/>
      <c r="S115" s="85"/>
      <c r="T115" s="86"/>
      <c r="U115" s="39"/>
      <c r="V115" s="39"/>
      <c r="W115" s="39"/>
      <c r="X115" s="39"/>
      <c r="Y115" s="39"/>
      <c r="Z115" s="39"/>
      <c r="AA115" s="39"/>
      <c r="AB115" s="39"/>
      <c r="AC115" s="39"/>
      <c r="AD115" s="39"/>
      <c r="AE115" s="39"/>
      <c r="AT115" s="18" t="s">
        <v>150</v>
      </c>
      <c r="AU115" s="18" t="s">
        <v>75</v>
      </c>
    </row>
    <row r="116" spans="1:65" s="2" customFormat="1" ht="16.5" customHeight="1">
      <c r="A116" s="39"/>
      <c r="B116" s="40"/>
      <c r="C116" s="205" t="s">
        <v>207</v>
      </c>
      <c r="D116" s="205" t="s">
        <v>152</v>
      </c>
      <c r="E116" s="206" t="s">
        <v>1157</v>
      </c>
      <c r="F116" s="207" t="s">
        <v>1160</v>
      </c>
      <c r="G116" s="208" t="s">
        <v>155</v>
      </c>
      <c r="H116" s="209">
        <v>3</v>
      </c>
      <c r="I116" s="210"/>
      <c r="J116" s="211">
        <f>ROUND(I116*H116,2)</f>
        <v>0</v>
      </c>
      <c r="K116" s="207" t="s">
        <v>147</v>
      </c>
      <c r="L116" s="45"/>
      <c r="M116" s="212" t="s">
        <v>19</v>
      </c>
      <c r="N116" s="213" t="s">
        <v>46</v>
      </c>
      <c r="O116" s="85"/>
      <c r="P116" s="196">
        <f>O116*H116</f>
        <v>0</v>
      </c>
      <c r="Q116" s="196">
        <v>0</v>
      </c>
      <c r="R116" s="196">
        <f>Q116*H116</f>
        <v>0</v>
      </c>
      <c r="S116" s="196">
        <v>0</v>
      </c>
      <c r="T116" s="197">
        <f>S116*H116</f>
        <v>0</v>
      </c>
      <c r="U116" s="39"/>
      <c r="V116" s="39"/>
      <c r="W116" s="39"/>
      <c r="X116" s="39"/>
      <c r="Y116" s="39"/>
      <c r="Z116" s="39"/>
      <c r="AA116" s="39"/>
      <c r="AB116" s="39"/>
      <c r="AC116" s="39"/>
      <c r="AD116" s="39"/>
      <c r="AE116" s="39"/>
      <c r="AR116" s="198" t="s">
        <v>193</v>
      </c>
      <c r="AT116" s="198" t="s">
        <v>152</v>
      </c>
      <c r="AU116" s="198" t="s">
        <v>75</v>
      </c>
      <c r="AY116" s="18" t="s">
        <v>148</v>
      </c>
      <c r="BE116" s="199">
        <f>IF(N116="základní",J116,0)</f>
        <v>0</v>
      </c>
      <c r="BF116" s="199">
        <f>IF(N116="snížená",J116,0)</f>
        <v>0</v>
      </c>
      <c r="BG116" s="199">
        <f>IF(N116="zákl. přenesená",J116,0)</f>
        <v>0</v>
      </c>
      <c r="BH116" s="199">
        <f>IF(N116="sníž. přenesená",J116,0)</f>
        <v>0</v>
      </c>
      <c r="BI116" s="199">
        <f>IF(N116="nulová",J116,0)</f>
        <v>0</v>
      </c>
      <c r="BJ116" s="18" t="s">
        <v>82</v>
      </c>
      <c r="BK116" s="199">
        <f>ROUND(I116*H116,2)</f>
        <v>0</v>
      </c>
      <c r="BL116" s="18" t="s">
        <v>193</v>
      </c>
      <c r="BM116" s="198" t="s">
        <v>1161</v>
      </c>
    </row>
    <row r="117" spans="1:47" s="2" customFormat="1" ht="12">
      <c r="A117" s="39"/>
      <c r="B117" s="40"/>
      <c r="C117" s="41"/>
      <c r="D117" s="200" t="s">
        <v>150</v>
      </c>
      <c r="E117" s="41"/>
      <c r="F117" s="201" t="s">
        <v>1160</v>
      </c>
      <c r="G117" s="41"/>
      <c r="H117" s="41"/>
      <c r="I117" s="202"/>
      <c r="J117" s="41"/>
      <c r="K117" s="41"/>
      <c r="L117" s="45"/>
      <c r="M117" s="203"/>
      <c r="N117" s="204"/>
      <c r="O117" s="85"/>
      <c r="P117" s="85"/>
      <c r="Q117" s="85"/>
      <c r="R117" s="85"/>
      <c r="S117" s="85"/>
      <c r="T117" s="86"/>
      <c r="U117" s="39"/>
      <c r="V117" s="39"/>
      <c r="W117" s="39"/>
      <c r="X117" s="39"/>
      <c r="Y117" s="39"/>
      <c r="Z117" s="39"/>
      <c r="AA117" s="39"/>
      <c r="AB117" s="39"/>
      <c r="AC117" s="39"/>
      <c r="AD117" s="39"/>
      <c r="AE117" s="39"/>
      <c r="AT117" s="18" t="s">
        <v>150</v>
      </c>
      <c r="AU117" s="18" t="s">
        <v>75</v>
      </c>
    </row>
    <row r="118" spans="1:65" s="2" customFormat="1" ht="16.5" customHeight="1">
      <c r="A118" s="39"/>
      <c r="B118" s="40"/>
      <c r="C118" s="186" t="s">
        <v>213</v>
      </c>
      <c r="D118" s="186" t="s">
        <v>143</v>
      </c>
      <c r="E118" s="187" t="s">
        <v>1162</v>
      </c>
      <c r="F118" s="188" t="s">
        <v>1163</v>
      </c>
      <c r="G118" s="189" t="s">
        <v>155</v>
      </c>
      <c r="H118" s="190">
        <v>5</v>
      </c>
      <c r="I118" s="191"/>
      <c r="J118" s="192">
        <f>ROUND(I118*H118,2)</f>
        <v>0</v>
      </c>
      <c r="K118" s="188" t="s">
        <v>147</v>
      </c>
      <c r="L118" s="193"/>
      <c r="M118" s="194" t="s">
        <v>19</v>
      </c>
      <c r="N118" s="195" t="s">
        <v>46</v>
      </c>
      <c r="O118" s="85"/>
      <c r="P118" s="196">
        <f>O118*H118</f>
        <v>0</v>
      </c>
      <c r="Q118" s="196">
        <v>0</v>
      </c>
      <c r="R118" s="196">
        <f>Q118*H118</f>
        <v>0</v>
      </c>
      <c r="S118" s="196">
        <v>0</v>
      </c>
      <c r="T118" s="197">
        <f>S118*H118</f>
        <v>0</v>
      </c>
      <c r="U118" s="39"/>
      <c r="V118" s="39"/>
      <c r="W118" s="39"/>
      <c r="X118" s="39"/>
      <c r="Y118" s="39"/>
      <c r="Z118" s="39"/>
      <c r="AA118" s="39"/>
      <c r="AB118" s="39"/>
      <c r="AC118" s="39"/>
      <c r="AD118" s="39"/>
      <c r="AE118" s="39"/>
      <c r="AR118" s="198" t="s">
        <v>264</v>
      </c>
      <c r="AT118" s="198" t="s">
        <v>143</v>
      </c>
      <c r="AU118" s="198" t="s">
        <v>75</v>
      </c>
      <c r="AY118" s="18" t="s">
        <v>148</v>
      </c>
      <c r="BE118" s="199">
        <f>IF(N118="základní",J118,0)</f>
        <v>0</v>
      </c>
      <c r="BF118" s="199">
        <f>IF(N118="snížená",J118,0)</f>
        <v>0</v>
      </c>
      <c r="BG118" s="199">
        <f>IF(N118="zákl. přenesená",J118,0)</f>
        <v>0</v>
      </c>
      <c r="BH118" s="199">
        <f>IF(N118="sníž. přenesená",J118,0)</f>
        <v>0</v>
      </c>
      <c r="BI118" s="199">
        <f>IF(N118="nulová",J118,0)</f>
        <v>0</v>
      </c>
      <c r="BJ118" s="18" t="s">
        <v>82</v>
      </c>
      <c r="BK118" s="199">
        <f>ROUND(I118*H118,2)</f>
        <v>0</v>
      </c>
      <c r="BL118" s="18" t="s">
        <v>193</v>
      </c>
      <c r="BM118" s="198" t="s">
        <v>1164</v>
      </c>
    </row>
    <row r="119" spans="1:47" s="2" customFormat="1" ht="12">
      <c r="A119" s="39"/>
      <c r="B119" s="40"/>
      <c r="C119" s="41"/>
      <c r="D119" s="200" t="s">
        <v>150</v>
      </c>
      <c r="E119" s="41"/>
      <c r="F119" s="201" t="s">
        <v>1163</v>
      </c>
      <c r="G119" s="41"/>
      <c r="H119" s="41"/>
      <c r="I119" s="202"/>
      <c r="J119" s="41"/>
      <c r="K119" s="41"/>
      <c r="L119" s="45"/>
      <c r="M119" s="203"/>
      <c r="N119" s="204"/>
      <c r="O119" s="85"/>
      <c r="P119" s="85"/>
      <c r="Q119" s="85"/>
      <c r="R119" s="85"/>
      <c r="S119" s="85"/>
      <c r="T119" s="86"/>
      <c r="U119" s="39"/>
      <c r="V119" s="39"/>
      <c r="W119" s="39"/>
      <c r="X119" s="39"/>
      <c r="Y119" s="39"/>
      <c r="Z119" s="39"/>
      <c r="AA119" s="39"/>
      <c r="AB119" s="39"/>
      <c r="AC119" s="39"/>
      <c r="AD119" s="39"/>
      <c r="AE119" s="39"/>
      <c r="AT119" s="18" t="s">
        <v>150</v>
      </c>
      <c r="AU119" s="18" t="s">
        <v>75</v>
      </c>
    </row>
    <row r="120" spans="1:65" s="2" customFormat="1" ht="16.5" customHeight="1">
      <c r="A120" s="39"/>
      <c r="B120" s="40"/>
      <c r="C120" s="205" t="s">
        <v>219</v>
      </c>
      <c r="D120" s="205" t="s">
        <v>152</v>
      </c>
      <c r="E120" s="206" t="s">
        <v>1162</v>
      </c>
      <c r="F120" s="207" t="s">
        <v>1165</v>
      </c>
      <c r="G120" s="208" t="s">
        <v>155</v>
      </c>
      <c r="H120" s="209">
        <v>5</v>
      </c>
      <c r="I120" s="210"/>
      <c r="J120" s="211">
        <f>ROUND(I120*H120,2)</f>
        <v>0</v>
      </c>
      <c r="K120" s="207" t="s">
        <v>147</v>
      </c>
      <c r="L120" s="45"/>
      <c r="M120" s="212" t="s">
        <v>19</v>
      </c>
      <c r="N120" s="213" t="s">
        <v>46</v>
      </c>
      <c r="O120" s="85"/>
      <c r="P120" s="196">
        <f>O120*H120</f>
        <v>0</v>
      </c>
      <c r="Q120" s="196">
        <v>0</v>
      </c>
      <c r="R120" s="196">
        <f>Q120*H120</f>
        <v>0</v>
      </c>
      <c r="S120" s="196">
        <v>0</v>
      </c>
      <c r="T120" s="197">
        <f>S120*H120</f>
        <v>0</v>
      </c>
      <c r="U120" s="39"/>
      <c r="V120" s="39"/>
      <c r="W120" s="39"/>
      <c r="X120" s="39"/>
      <c r="Y120" s="39"/>
      <c r="Z120" s="39"/>
      <c r="AA120" s="39"/>
      <c r="AB120" s="39"/>
      <c r="AC120" s="39"/>
      <c r="AD120" s="39"/>
      <c r="AE120" s="39"/>
      <c r="AR120" s="198" t="s">
        <v>193</v>
      </c>
      <c r="AT120" s="198" t="s">
        <v>152</v>
      </c>
      <c r="AU120" s="198" t="s">
        <v>75</v>
      </c>
      <c r="AY120" s="18" t="s">
        <v>148</v>
      </c>
      <c r="BE120" s="199">
        <f>IF(N120="základní",J120,0)</f>
        <v>0</v>
      </c>
      <c r="BF120" s="199">
        <f>IF(N120="snížená",J120,0)</f>
        <v>0</v>
      </c>
      <c r="BG120" s="199">
        <f>IF(N120="zákl. přenesená",J120,0)</f>
        <v>0</v>
      </c>
      <c r="BH120" s="199">
        <f>IF(N120="sníž. přenesená",J120,0)</f>
        <v>0</v>
      </c>
      <c r="BI120" s="199">
        <f>IF(N120="nulová",J120,0)</f>
        <v>0</v>
      </c>
      <c r="BJ120" s="18" t="s">
        <v>82</v>
      </c>
      <c r="BK120" s="199">
        <f>ROUND(I120*H120,2)</f>
        <v>0</v>
      </c>
      <c r="BL120" s="18" t="s">
        <v>193</v>
      </c>
      <c r="BM120" s="198" t="s">
        <v>1166</v>
      </c>
    </row>
    <row r="121" spans="1:47" s="2" customFormat="1" ht="12">
      <c r="A121" s="39"/>
      <c r="B121" s="40"/>
      <c r="C121" s="41"/>
      <c r="D121" s="200" t="s">
        <v>150</v>
      </c>
      <c r="E121" s="41"/>
      <c r="F121" s="201" t="s">
        <v>1165</v>
      </c>
      <c r="G121" s="41"/>
      <c r="H121" s="41"/>
      <c r="I121" s="202"/>
      <c r="J121" s="41"/>
      <c r="K121" s="41"/>
      <c r="L121" s="45"/>
      <c r="M121" s="203"/>
      <c r="N121" s="204"/>
      <c r="O121" s="85"/>
      <c r="P121" s="85"/>
      <c r="Q121" s="85"/>
      <c r="R121" s="85"/>
      <c r="S121" s="85"/>
      <c r="T121" s="86"/>
      <c r="U121" s="39"/>
      <c r="V121" s="39"/>
      <c r="W121" s="39"/>
      <c r="X121" s="39"/>
      <c r="Y121" s="39"/>
      <c r="Z121" s="39"/>
      <c r="AA121" s="39"/>
      <c r="AB121" s="39"/>
      <c r="AC121" s="39"/>
      <c r="AD121" s="39"/>
      <c r="AE121" s="39"/>
      <c r="AT121" s="18" t="s">
        <v>150</v>
      </c>
      <c r="AU121" s="18" t="s">
        <v>75</v>
      </c>
    </row>
    <row r="122" spans="1:65" s="2" customFormat="1" ht="16.5" customHeight="1">
      <c r="A122" s="39"/>
      <c r="B122" s="40"/>
      <c r="C122" s="205" t="s">
        <v>8</v>
      </c>
      <c r="D122" s="205" t="s">
        <v>152</v>
      </c>
      <c r="E122" s="206" t="s">
        <v>1167</v>
      </c>
      <c r="F122" s="207" t="s">
        <v>1168</v>
      </c>
      <c r="G122" s="208" t="s">
        <v>1169</v>
      </c>
      <c r="H122" s="209">
        <v>16</v>
      </c>
      <c r="I122" s="210"/>
      <c r="J122" s="211">
        <f>ROUND(I122*H122,2)</f>
        <v>0</v>
      </c>
      <c r="K122" s="207" t="s">
        <v>147</v>
      </c>
      <c r="L122" s="45"/>
      <c r="M122" s="212" t="s">
        <v>19</v>
      </c>
      <c r="N122" s="213" t="s">
        <v>46</v>
      </c>
      <c r="O122" s="85"/>
      <c r="P122" s="196">
        <f>O122*H122</f>
        <v>0</v>
      </c>
      <c r="Q122" s="196">
        <v>0</v>
      </c>
      <c r="R122" s="196">
        <f>Q122*H122</f>
        <v>0</v>
      </c>
      <c r="S122" s="196">
        <v>0</v>
      </c>
      <c r="T122" s="197">
        <f>S122*H122</f>
        <v>0</v>
      </c>
      <c r="U122" s="39"/>
      <c r="V122" s="39"/>
      <c r="W122" s="39"/>
      <c r="X122" s="39"/>
      <c r="Y122" s="39"/>
      <c r="Z122" s="39"/>
      <c r="AA122" s="39"/>
      <c r="AB122" s="39"/>
      <c r="AC122" s="39"/>
      <c r="AD122" s="39"/>
      <c r="AE122" s="39"/>
      <c r="AR122" s="198" t="s">
        <v>193</v>
      </c>
      <c r="AT122" s="198" t="s">
        <v>152</v>
      </c>
      <c r="AU122" s="198" t="s">
        <v>75</v>
      </c>
      <c r="AY122" s="18" t="s">
        <v>148</v>
      </c>
      <c r="BE122" s="199">
        <f>IF(N122="základní",J122,0)</f>
        <v>0</v>
      </c>
      <c r="BF122" s="199">
        <f>IF(N122="snížená",J122,0)</f>
        <v>0</v>
      </c>
      <c r="BG122" s="199">
        <f>IF(N122="zákl. přenesená",J122,0)</f>
        <v>0</v>
      </c>
      <c r="BH122" s="199">
        <f>IF(N122="sníž. přenesená",J122,0)</f>
        <v>0</v>
      </c>
      <c r="BI122" s="199">
        <f>IF(N122="nulová",J122,0)</f>
        <v>0</v>
      </c>
      <c r="BJ122" s="18" t="s">
        <v>82</v>
      </c>
      <c r="BK122" s="199">
        <f>ROUND(I122*H122,2)</f>
        <v>0</v>
      </c>
      <c r="BL122" s="18" t="s">
        <v>193</v>
      </c>
      <c r="BM122" s="198" t="s">
        <v>1170</v>
      </c>
    </row>
    <row r="123" spans="1:47" s="2" customFormat="1" ht="12">
      <c r="A123" s="39"/>
      <c r="B123" s="40"/>
      <c r="C123" s="41"/>
      <c r="D123" s="200" t="s">
        <v>150</v>
      </c>
      <c r="E123" s="41"/>
      <c r="F123" s="201" t="s">
        <v>1168</v>
      </c>
      <c r="G123" s="41"/>
      <c r="H123" s="41"/>
      <c r="I123" s="202"/>
      <c r="J123" s="41"/>
      <c r="K123" s="41"/>
      <c r="L123" s="45"/>
      <c r="M123" s="203"/>
      <c r="N123" s="204"/>
      <c r="O123" s="85"/>
      <c r="P123" s="85"/>
      <c r="Q123" s="85"/>
      <c r="R123" s="85"/>
      <c r="S123" s="85"/>
      <c r="T123" s="86"/>
      <c r="U123" s="39"/>
      <c r="V123" s="39"/>
      <c r="W123" s="39"/>
      <c r="X123" s="39"/>
      <c r="Y123" s="39"/>
      <c r="Z123" s="39"/>
      <c r="AA123" s="39"/>
      <c r="AB123" s="39"/>
      <c r="AC123" s="39"/>
      <c r="AD123" s="39"/>
      <c r="AE123" s="39"/>
      <c r="AT123" s="18" t="s">
        <v>150</v>
      </c>
      <c r="AU123" s="18" t="s">
        <v>75</v>
      </c>
    </row>
    <row r="124" spans="1:65" s="2" customFormat="1" ht="16.5" customHeight="1">
      <c r="A124" s="39"/>
      <c r="B124" s="40"/>
      <c r="C124" s="186" t="s">
        <v>230</v>
      </c>
      <c r="D124" s="186" t="s">
        <v>143</v>
      </c>
      <c r="E124" s="187" t="s">
        <v>526</v>
      </c>
      <c r="F124" s="188" t="s">
        <v>1163</v>
      </c>
      <c r="G124" s="189" t="s">
        <v>155</v>
      </c>
      <c r="H124" s="190">
        <v>2</v>
      </c>
      <c r="I124" s="191"/>
      <c r="J124" s="192">
        <f>ROUND(I124*H124,2)</f>
        <v>0</v>
      </c>
      <c r="K124" s="188" t="s">
        <v>147</v>
      </c>
      <c r="L124" s="193"/>
      <c r="M124" s="194" t="s">
        <v>19</v>
      </c>
      <c r="N124" s="195" t="s">
        <v>46</v>
      </c>
      <c r="O124" s="85"/>
      <c r="P124" s="196">
        <f>O124*H124</f>
        <v>0</v>
      </c>
      <c r="Q124" s="196">
        <v>0</v>
      </c>
      <c r="R124" s="196">
        <f>Q124*H124</f>
        <v>0</v>
      </c>
      <c r="S124" s="196">
        <v>0</v>
      </c>
      <c r="T124" s="197">
        <f>S124*H124</f>
        <v>0</v>
      </c>
      <c r="U124" s="39"/>
      <c r="V124" s="39"/>
      <c r="W124" s="39"/>
      <c r="X124" s="39"/>
      <c r="Y124" s="39"/>
      <c r="Z124" s="39"/>
      <c r="AA124" s="39"/>
      <c r="AB124" s="39"/>
      <c r="AC124" s="39"/>
      <c r="AD124" s="39"/>
      <c r="AE124" s="39"/>
      <c r="AR124" s="198" t="s">
        <v>264</v>
      </c>
      <c r="AT124" s="198" t="s">
        <v>143</v>
      </c>
      <c r="AU124" s="198" t="s">
        <v>75</v>
      </c>
      <c r="AY124" s="18" t="s">
        <v>148</v>
      </c>
      <c r="BE124" s="199">
        <f>IF(N124="základní",J124,0)</f>
        <v>0</v>
      </c>
      <c r="BF124" s="199">
        <f>IF(N124="snížená",J124,0)</f>
        <v>0</v>
      </c>
      <c r="BG124" s="199">
        <f>IF(N124="zákl. přenesená",J124,0)</f>
        <v>0</v>
      </c>
      <c r="BH124" s="199">
        <f>IF(N124="sníž. přenesená",J124,0)</f>
        <v>0</v>
      </c>
      <c r="BI124" s="199">
        <f>IF(N124="nulová",J124,0)</f>
        <v>0</v>
      </c>
      <c r="BJ124" s="18" t="s">
        <v>82</v>
      </c>
      <c r="BK124" s="199">
        <f>ROUND(I124*H124,2)</f>
        <v>0</v>
      </c>
      <c r="BL124" s="18" t="s">
        <v>193</v>
      </c>
      <c r="BM124" s="198" t="s">
        <v>1171</v>
      </c>
    </row>
    <row r="125" spans="1:47" s="2" customFormat="1" ht="12">
      <c r="A125" s="39"/>
      <c r="B125" s="40"/>
      <c r="C125" s="41"/>
      <c r="D125" s="200" t="s">
        <v>150</v>
      </c>
      <c r="E125" s="41"/>
      <c r="F125" s="201" t="s">
        <v>527</v>
      </c>
      <c r="G125" s="41"/>
      <c r="H125" s="41"/>
      <c r="I125" s="202"/>
      <c r="J125" s="41"/>
      <c r="K125" s="41"/>
      <c r="L125" s="45"/>
      <c r="M125" s="203"/>
      <c r="N125" s="204"/>
      <c r="O125" s="85"/>
      <c r="P125" s="85"/>
      <c r="Q125" s="85"/>
      <c r="R125" s="85"/>
      <c r="S125" s="85"/>
      <c r="T125" s="86"/>
      <c r="U125" s="39"/>
      <c r="V125" s="39"/>
      <c r="W125" s="39"/>
      <c r="X125" s="39"/>
      <c r="Y125" s="39"/>
      <c r="Z125" s="39"/>
      <c r="AA125" s="39"/>
      <c r="AB125" s="39"/>
      <c r="AC125" s="39"/>
      <c r="AD125" s="39"/>
      <c r="AE125" s="39"/>
      <c r="AT125" s="18" t="s">
        <v>150</v>
      </c>
      <c r="AU125" s="18" t="s">
        <v>75</v>
      </c>
    </row>
    <row r="126" spans="1:65" s="2" customFormat="1" ht="16.5" customHeight="1">
      <c r="A126" s="39"/>
      <c r="B126" s="40"/>
      <c r="C126" s="205" t="s">
        <v>235</v>
      </c>
      <c r="D126" s="205" t="s">
        <v>152</v>
      </c>
      <c r="E126" s="206" t="s">
        <v>526</v>
      </c>
      <c r="F126" s="207" t="s">
        <v>529</v>
      </c>
      <c r="G126" s="208" t="s">
        <v>155</v>
      </c>
      <c r="H126" s="209">
        <v>2</v>
      </c>
      <c r="I126" s="210"/>
      <c r="J126" s="211">
        <f>ROUND(I126*H126,2)</f>
        <v>0</v>
      </c>
      <c r="K126" s="207" t="s">
        <v>147</v>
      </c>
      <c r="L126" s="45"/>
      <c r="M126" s="212" t="s">
        <v>19</v>
      </c>
      <c r="N126" s="213" t="s">
        <v>46</v>
      </c>
      <c r="O126" s="85"/>
      <c r="P126" s="196">
        <f>O126*H126</f>
        <v>0</v>
      </c>
      <c r="Q126" s="196">
        <v>0</v>
      </c>
      <c r="R126" s="196">
        <f>Q126*H126</f>
        <v>0</v>
      </c>
      <c r="S126" s="196">
        <v>0</v>
      </c>
      <c r="T126" s="197">
        <f>S126*H126</f>
        <v>0</v>
      </c>
      <c r="U126" s="39"/>
      <c r="V126" s="39"/>
      <c r="W126" s="39"/>
      <c r="X126" s="39"/>
      <c r="Y126" s="39"/>
      <c r="Z126" s="39"/>
      <c r="AA126" s="39"/>
      <c r="AB126" s="39"/>
      <c r="AC126" s="39"/>
      <c r="AD126" s="39"/>
      <c r="AE126" s="39"/>
      <c r="AR126" s="198" t="s">
        <v>193</v>
      </c>
      <c r="AT126" s="198" t="s">
        <v>152</v>
      </c>
      <c r="AU126" s="198" t="s">
        <v>75</v>
      </c>
      <c r="AY126" s="18" t="s">
        <v>148</v>
      </c>
      <c r="BE126" s="199">
        <f>IF(N126="základní",J126,0)</f>
        <v>0</v>
      </c>
      <c r="BF126" s="199">
        <f>IF(N126="snížená",J126,0)</f>
        <v>0</v>
      </c>
      <c r="BG126" s="199">
        <f>IF(N126="zákl. přenesená",J126,0)</f>
        <v>0</v>
      </c>
      <c r="BH126" s="199">
        <f>IF(N126="sníž. přenesená",J126,0)</f>
        <v>0</v>
      </c>
      <c r="BI126" s="199">
        <f>IF(N126="nulová",J126,0)</f>
        <v>0</v>
      </c>
      <c r="BJ126" s="18" t="s">
        <v>82</v>
      </c>
      <c r="BK126" s="199">
        <f>ROUND(I126*H126,2)</f>
        <v>0</v>
      </c>
      <c r="BL126" s="18" t="s">
        <v>193</v>
      </c>
      <c r="BM126" s="198" t="s">
        <v>1172</v>
      </c>
    </row>
    <row r="127" spans="1:47" s="2" customFormat="1" ht="12">
      <c r="A127" s="39"/>
      <c r="B127" s="40"/>
      <c r="C127" s="41"/>
      <c r="D127" s="200" t="s">
        <v>150</v>
      </c>
      <c r="E127" s="41"/>
      <c r="F127" s="201" t="s">
        <v>529</v>
      </c>
      <c r="G127" s="41"/>
      <c r="H127" s="41"/>
      <c r="I127" s="202"/>
      <c r="J127" s="41"/>
      <c r="K127" s="41"/>
      <c r="L127" s="45"/>
      <c r="M127" s="203"/>
      <c r="N127" s="204"/>
      <c r="O127" s="85"/>
      <c r="P127" s="85"/>
      <c r="Q127" s="85"/>
      <c r="R127" s="85"/>
      <c r="S127" s="85"/>
      <c r="T127" s="86"/>
      <c r="U127" s="39"/>
      <c r="V127" s="39"/>
      <c r="W127" s="39"/>
      <c r="X127" s="39"/>
      <c r="Y127" s="39"/>
      <c r="Z127" s="39"/>
      <c r="AA127" s="39"/>
      <c r="AB127" s="39"/>
      <c r="AC127" s="39"/>
      <c r="AD127" s="39"/>
      <c r="AE127" s="39"/>
      <c r="AT127" s="18" t="s">
        <v>150</v>
      </c>
      <c r="AU127" s="18" t="s">
        <v>75</v>
      </c>
    </row>
    <row r="128" spans="1:65" s="2" customFormat="1" ht="16.5" customHeight="1">
      <c r="A128" s="39"/>
      <c r="B128" s="40"/>
      <c r="C128" s="186" t="s">
        <v>241</v>
      </c>
      <c r="D128" s="186" t="s">
        <v>143</v>
      </c>
      <c r="E128" s="187" t="s">
        <v>1173</v>
      </c>
      <c r="F128" s="188" t="s">
        <v>1174</v>
      </c>
      <c r="G128" s="189" t="s">
        <v>155</v>
      </c>
      <c r="H128" s="190">
        <v>2</v>
      </c>
      <c r="I128" s="191"/>
      <c r="J128" s="192">
        <f>ROUND(I128*H128,2)</f>
        <v>0</v>
      </c>
      <c r="K128" s="188" t="s">
        <v>147</v>
      </c>
      <c r="L128" s="193"/>
      <c r="M128" s="194" t="s">
        <v>19</v>
      </c>
      <c r="N128" s="195" t="s">
        <v>46</v>
      </c>
      <c r="O128" s="85"/>
      <c r="P128" s="196">
        <f>O128*H128</f>
        <v>0</v>
      </c>
      <c r="Q128" s="196">
        <v>0</v>
      </c>
      <c r="R128" s="196">
        <f>Q128*H128</f>
        <v>0</v>
      </c>
      <c r="S128" s="196">
        <v>0</v>
      </c>
      <c r="T128" s="197">
        <f>S128*H128</f>
        <v>0</v>
      </c>
      <c r="U128" s="39"/>
      <c r="V128" s="39"/>
      <c r="W128" s="39"/>
      <c r="X128" s="39"/>
      <c r="Y128" s="39"/>
      <c r="Z128" s="39"/>
      <c r="AA128" s="39"/>
      <c r="AB128" s="39"/>
      <c r="AC128" s="39"/>
      <c r="AD128" s="39"/>
      <c r="AE128" s="39"/>
      <c r="AR128" s="198" t="s">
        <v>264</v>
      </c>
      <c r="AT128" s="198" t="s">
        <v>143</v>
      </c>
      <c r="AU128" s="198" t="s">
        <v>75</v>
      </c>
      <c r="AY128" s="18" t="s">
        <v>148</v>
      </c>
      <c r="BE128" s="199">
        <f>IF(N128="základní",J128,0)</f>
        <v>0</v>
      </c>
      <c r="BF128" s="199">
        <f>IF(N128="snížená",J128,0)</f>
        <v>0</v>
      </c>
      <c r="BG128" s="199">
        <f>IF(N128="zákl. přenesená",J128,0)</f>
        <v>0</v>
      </c>
      <c r="BH128" s="199">
        <f>IF(N128="sníž. přenesená",J128,0)</f>
        <v>0</v>
      </c>
      <c r="BI128" s="199">
        <f>IF(N128="nulová",J128,0)</f>
        <v>0</v>
      </c>
      <c r="BJ128" s="18" t="s">
        <v>82</v>
      </c>
      <c r="BK128" s="199">
        <f>ROUND(I128*H128,2)</f>
        <v>0</v>
      </c>
      <c r="BL128" s="18" t="s">
        <v>193</v>
      </c>
      <c r="BM128" s="198" t="s">
        <v>1175</v>
      </c>
    </row>
    <row r="129" spans="1:47" s="2" customFormat="1" ht="12">
      <c r="A129" s="39"/>
      <c r="B129" s="40"/>
      <c r="C129" s="41"/>
      <c r="D129" s="200" t="s">
        <v>150</v>
      </c>
      <c r="E129" s="41"/>
      <c r="F129" s="201" t="s">
        <v>1174</v>
      </c>
      <c r="G129" s="41"/>
      <c r="H129" s="41"/>
      <c r="I129" s="202"/>
      <c r="J129" s="41"/>
      <c r="K129" s="41"/>
      <c r="L129" s="45"/>
      <c r="M129" s="203"/>
      <c r="N129" s="204"/>
      <c r="O129" s="85"/>
      <c r="P129" s="85"/>
      <c r="Q129" s="85"/>
      <c r="R129" s="85"/>
      <c r="S129" s="85"/>
      <c r="T129" s="86"/>
      <c r="U129" s="39"/>
      <c r="V129" s="39"/>
      <c r="W129" s="39"/>
      <c r="X129" s="39"/>
      <c r="Y129" s="39"/>
      <c r="Z129" s="39"/>
      <c r="AA129" s="39"/>
      <c r="AB129" s="39"/>
      <c r="AC129" s="39"/>
      <c r="AD129" s="39"/>
      <c r="AE129" s="39"/>
      <c r="AT129" s="18" t="s">
        <v>150</v>
      </c>
      <c r="AU129" s="18" t="s">
        <v>75</v>
      </c>
    </row>
    <row r="130" spans="1:65" s="2" customFormat="1" ht="16.5" customHeight="1">
      <c r="A130" s="39"/>
      <c r="B130" s="40"/>
      <c r="C130" s="205" t="s">
        <v>246</v>
      </c>
      <c r="D130" s="205" t="s">
        <v>152</v>
      </c>
      <c r="E130" s="206" t="s">
        <v>1173</v>
      </c>
      <c r="F130" s="207" t="s">
        <v>1176</v>
      </c>
      <c r="G130" s="208" t="s">
        <v>155</v>
      </c>
      <c r="H130" s="209">
        <v>2</v>
      </c>
      <c r="I130" s="210"/>
      <c r="J130" s="211">
        <f>ROUND(I130*H130,2)</f>
        <v>0</v>
      </c>
      <c r="K130" s="207" t="s">
        <v>147</v>
      </c>
      <c r="L130" s="45"/>
      <c r="M130" s="212" t="s">
        <v>19</v>
      </c>
      <c r="N130" s="213" t="s">
        <v>46</v>
      </c>
      <c r="O130" s="85"/>
      <c r="P130" s="196">
        <f>O130*H130</f>
        <v>0</v>
      </c>
      <c r="Q130" s="196">
        <v>0</v>
      </c>
      <c r="R130" s="196">
        <f>Q130*H130</f>
        <v>0</v>
      </c>
      <c r="S130" s="196">
        <v>0</v>
      </c>
      <c r="T130" s="197">
        <f>S130*H130</f>
        <v>0</v>
      </c>
      <c r="U130" s="39"/>
      <c r="V130" s="39"/>
      <c r="W130" s="39"/>
      <c r="X130" s="39"/>
      <c r="Y130" s="39"/>
      <c r="Z130" s="39"/>
      <c r="AA130" s="39"/>
      <c r="AB130" s="39"/>
      <c r="AC130" s="39"/>
      <c r="AD130" s="39"/>
      <c r="AE130" s="39"/>
      <c r="AR130" s="198" t="s">
        <v>193</v>
      </c>
      <c r="AT130" s="198" t="s">
        <v>152</v>
      </c>
      <c r="AU130" s="198" t="s">
        <v>75</v>
      </c>
      <c r="AY130" s="18" t="s">
        <v>148</v>
      </c>
      <c r="BE130" s="199">
        <f>IF(N130="základní",J130,0)</f>
        <v>0</v>
      </c>
      <c r="BF130" s="199">
        <f>IF(N130="snížená",J130,0)</f>
        <v>0</v>
      </c>
      <c r="BG130" s="199">
        <f>IF(N130="zákl. přenesená",J130,0)</f>
        <v>0</v>
      </c>
      <c r="BH130" s="199">
        <f>IF(N130="sníž. přenesená",J130,0)</f>
        <v>0</v>
      </c>
      <c r="BI130" s="199">
        <f>IF(N130="nulová",J130,0)</f>
        <v>0</v>
      </c>
      <c r="BJ130" s="18" t="s">
        <v>82</v>
      </c>
      <c r="BK130" s="199">
        <f>ROUND(I130*H130,2)</f>
        <v>0</v>
      </c>
      <c r="BL130" s="18" t="s">
        <v>193</v>
      </c>
      <c r="BM130" s="198" t="s">
        <v>1177</v>
      </c>
    </row>
    <row r="131" spans="1:47" s="2" customFormat="1" ht="12">
      <c r="A131" s="39"/>
      <c r="B131" s="40"/>
      <c r="C131" s="41"/>
      <c r="D131" s="200" t="s">
        <v>150</v>
      </c>
      <c r="E131" s="41"/>
      <c r="F131" s="201" t="s">
        <v>1176</v>
      </c>
      <c r="G131" s="41"/>
      <c r="H131" s="41"/>
      <c r="I131" s="202"/>
      <c r="J131" s="41"/>
      <c r="K131" s="41"/>
      <c r="L131" s="45"/>
      <c r="M131" s="203"/>
      <c r="N131" s="204"/>
      <c r="O131" s="85"/>
      <c r="P131" s="85"/>
      <c r="Q131" s="85"/>
      <c r="R131" s="85"/>
      <c r="S131" s="85"/>
      <c r="T131" s="86"/>
      <c r="U131" s="39"/>
      <c r="V131" s="39"/>
      <c r="W131" s="39"/>
      <c r="X131" s="39"/>
      <c r="Y131" s="39"/>
      <c r="Z131" s="39"/>
      <c r="AA131" s="39"/>
      <c r="AB131" s="39"/>
      <c r="AC131" s="39"/>
      <c r="AD131" s="39"/>
      <c r="AE131" s="39"/>
      <c r="AT131" s="18" t="s">
        <v>150</v>
      </c>
      <c r="AU131" s="18" t="s">
        <v>75</v>
      </c>
    </row>
    <row r="132" spans="1:65" s="2" customFormat="1" ht="16.5" customHeight="1">
      <c r="A132" s="39"/>
      <c r="B132" s="40"/>
      <c r="C132" s="186" t="s">
        <v>252</v>
      </c>
      <c r="D132" s="186" t="s">
        <v>143</v>
      </c>
      <c r="E132" s="187" t="s">
        <v>1178</v>
      </c>
      <c r="F132" s="188" t="s">
        <v>1179</v>
      </c>
      <c r="G132" s="189" t="s">
        <v>1180</v>
      </c>
      <c r="H132" s="190">
        <v>1</v>
      </c>
      <c r="I132" s="191"/>
      <c r="J132" s="192">
        <f>ROUND(I132*H132,2)</f>
        <v>0</v>
      </c>
      <c r="K132" s="188" t="s">
        <v>147</v>
      </c>
      <c r="L132" s="193"/>
      <c r="M132" s="194" t="s">
        <v>19</v>
      </c>
      <c r="N132" s="195" t="s">
        <v>46</v>
      </c>
      <c r="O132" s="85"/>
      <c r="P132" s="196">
        <f>O132*H132</f>
        <v>0</v>
      </c>
      <c r="Q132" s="196">
        <v>0</v>
      </c>
      <c r="R132" s="196">
        <f>Q132*H132</f>
        <v>0</v>
      </c>
      <c r="S132" s="196">
        <v>0</v>
      </c>
      <c r="T132" s="197">
        <f>S132*H132</f>
        <v>0</v>
      </c>
      <c r="U132" s="39"/>
      <c r="V132" s="39"/>
      <c r="W132" s="39"/>
      <c r="X132" s="39"/>
      <c r="Y132" s="39"/>
      <c r="Z132" s="39"/>
      <c r="AA132" s="39"/>
      <c r="AB132" s="39"/>
      <c r="AC132" s="39"/>
      <c r="AD132" s="39"/>
      <c r="AE132" s="39"/>
      <c r="AR132" s="198" t="s">
        <v>264</v>
      </c>
      <c r="AT132" s="198" t="s">
        <v>143</v>
      </c>
      <c r="AU132" s="198" t="s">
        <v>75</v>
      </c>
      <c r="AY132" s="18" t="s">
        <v>148</v>
      </c>
      <c r="BE132" s="199">
        <f>IF(N132="základní",J132,0)</f>
        <v>0</v>
      </c>
      <c r="BF132" s="199">
        <f>IF(N132="snížená",J132,0)</f>
        <v>0</v>
      </c>
      <c r="BG132" s="199">
        <f>IF(N132="zákl. přenesená",J132,0)</f>
        <v>0</v>
      </c>
      <c r="BH132" s="199">
        <f>IF(N132="sníž. přenesená",J132,0)</f>
        <v>0</v>
      </c>
      <c r="BI132" s="199">
        <f>IF(N132="nulová",J132,0)</f>
        <v>0</v>
      </c>
      <c r="BJ132" s="18" t="s">
        <v>82</v>
      </c>
      <c r="BK132" s="199">
        <f>ROUND(I132*H132,2)</f>
        <v>0</v>
      </c>
      <c r="BL132" s="18" t="s">
        <v>193</v>
      </c>
      <c r="BM132" s="198" t="s">
        <v>1181</v>
      </c>
    </row>
    <row r="133" spans="1:47" s="2" customFormat="1" ht="12">
      <c r="A133" s="39"/>
      <c r="B133" s="40"/>
      <c r="C133" s="41"/>
      <c r="D133" s="200" t="s">
        <v>150</v>
      </c>
      <c r="E133" s="41"/>
      <c r="F133" s="201" t="s">
        <v>1179</v>
      </c>
      <c r="G133" s="41"/>
      <c r="H133" s="41"/>
      <c r="I133" s="202"/>
      <c r="J133" s="41"/>
      <c r="K133" s="41"/>
      <c r="L133" s="45"/>
      <c r="M133" s="203"/>
      <c r="N133" s="204"/>
      <c r="O133" s="85"/>
      <c r="P133" s="85"/>
      <c r="Q133" s="85"/>
      <c r="R133" s="85"/>
      <c r="S133" s="85"/>
      <c r="T133" s="86"/>
      <c r="U133" s="39"/>
      <c r="V133" s="39"/>
      <c r="W133" s="39"/>
      <c r="X133" s="39"/>
      <c r="Y133" s="39"/>
      <c r="Z133" s="39"/>
      <c r="AA133" s="39"/>
      <c r="AB133" s="39"/>
      <c r="AC133" s="39"/>
      <c r="AD133" s="39"/>
      <c r="AE133" s="39"/>
      <c r="AT133" s="18" t="s">
        <v>150</v>
      </c>
      <c r="AU133" s="18" t="s">
        <v>75</v>
      </c>
    </row>
    <row r="134" spans="1:65" s="2" customFormat="1" ht="16.5" customHeight="1">
      <c r="A134" s="39"/>
      <c r="B134" s="40"/>
      <c r="C134" s="205" t="s">
        <v>7</v>
      </c>
      <c r="D134" s="205" t="s">
        <v>152</v>
      </c>
      <c r="E134" s="206" t="s">
        <v>1178</v>
      </c>
      <c r="F134" s="207" t="s">
        <v>1182</v>
      </c>
      <c r="G134" s="208" t="s">
        <v>1180</v>
      </c>
      <c r="H134" s="209">
        <v>1</v>
      </c>
      <c r="I134" s="210"/>
      <c r="J134" s="211">
        <f>ROUND(I134*H134,2)</f>
        <v>0</v>
      </c>
      <c r="K134" s="207" t="s">
        <v>147</v>
      </c>
      <c r="L134" s="45"/>
      <c r="M134" s="212" t="s">
        <v>19</v>
      </c>
      <c r="N134" s="213" t="s">
        <v>46</v>
      </c>
      <c r="O134" s="85"/>
      <c r="P134" s="196">
        <f>O134*H134</f>
        <v>0</v>
      </c>
      <c r="Q134" s="196">
        <v>0</v>
      </c>
      <c r="R134" s="196">
        <f>Q134*H134</f>
        <v>0</v>
      </c>
      <c r="S134" s="196">
        <v>0</v>
      </c>
      <c r="T134" s="197">
        <f>S134*H134</f>
        <v>0</v>
      </c>
      <c r="U134" s="39"/>
      <c r="V134" s="39"/>
      <c r="W134" s="39"/>
      <c r="X134" s="39"/>
      <c r="Y134" s="39"/>
      <c r="Z134" s="39"/>
      <c r="AA134" s="39"/>
      <c r="AB134" s="39"/>
      <c r="AC134" s="39"/>
      <c r="AD134" s="39"/>
      <c r="AE134" s="39"/>
      <c r="AR134" s="198" t="s">
        <v>193</v>
      </c>
      <c r="AT134" s="198" t="s">
        <v>152</v>
      </c>
      <c r="AU134" s="198" t="s">
        <v>75</v>
      </c>
      <c r="AY134" s="18" t="s">
        <v>148</v>
      </c>
      <c r="BE134" s="199">
        <f>IF(N134="základní",J134,0)</f>
        <v>0</v>
      </c>
      <c r="BF134" s="199">
        <f>IF(N134="snížená",J134,0)</f>
        <v>0</v>
      </c>
      <c r="BG134" s="199">
        <f>IF(N134="zákl. přenesená",J134,0)</f>
        <v>0</v>
      </c>
      <c r="BH134" s="199">
        <f>IF(N134="sníž. přenesená",J134,0)</f>
        <v>0</v>
      </c>
      <c r="BI134" s="199">
        <f>IF(N134="nulová",J134,0)</f>
        <v>0</v>
      </c>
      <c r="BJ134" s="18" t="s">
        <v>82</v>
      </c>
      <c r="BK134" s="199">
        <f>ROUND(I134*H134,2)</f>
        <v>0</v>
      </c>
      <c r="BL134" s="18" t="s">
        <v>193</v>
      </c>
      <c r="BM134" s="198" t="s">
        <v>1183</v>
      </c>
    </row>
    <row r="135" spans="1:47" s="2" customFormat="1" ht="12">
      <c r="A135" s="39"/>
      <c r="B135" s="40"/>
      <c r="C135" s="41"/>
      <c r="D135" s="200" t="s">
        <v>150</v>
      </c>
      <c r="E135" s="41"/>
      <c r="F135" s="201" t="s">
        <v>1182</v>
      </c>
      <c r="G135" s="41"/>
      <c r="H135" s="41"/>
      <c r="I135" s="202"/>
      <c r="J135" s="41"/>
      <c r="K135" s="41"/>
      <c r="L135" s="45"/>
      <c r="M135" s="203"/>
      <c r="N135" s="204"/>
      <c r="O135" s="85"/>
      <c r="P135" s="85"/>
      <c r="Q135" s="85"/>
      <c r="R135" s="85"/>
      <c r="S135" s="85"/>
      <c r="T135" s="86"/>
      <c r="U135" s="39"/>
      <c r="V135" s="39"/>
      <c r="W135" s="39"/>
      <c r="X135" s="39"/>
      <c r="Y135" s="39"/>
      <c r="Z135" s="39"/>
      <c r="AA135" s="39"/>
      <c r="AB135" s="39"/>
      <c r="AC135" s="39"/>
      <c r="AD135" s="39"/>
      <c r="AE135" s="39"/>
      <c r="AT135" s="18" t="s">
        <v>150</v>
      </c>
      <c r="AU135" s="18" t="s">
        <v>75</v>
      </c>
    </row>
    <row r="136" spans="1:65" s="2" customFormat="1" ht="16.5" customHeight="1">
      <c r="A136" s="39"/>
      <c r="B136" s="40"/>
      <c r="C136" s="186" t="s">
        <v>261</v>
      </c>
      <c r="D136" s="186" t="s">
        <v>143</v>
      </c>
      <c r="E136" s="187" t="s">
        <v>1184</v>
      </c>
      <c r="F136" s="188" t="s">
        <v>1185</v>
      </c>
      <c r="G136" s="189" t="s">
        <v>462</v>
      </c>
      <c r="H136" s="190">
        <v>0.3</v>
      </c>
      <c r="I136" s="191"/>
      <c r="J136" s="192">
        <f>ROUND(I136*H136,2)</f>
        <v>0</v>
      </c>
      <c r="K136" s="188" t="s">
        <v>156</v>
      </c>
      <c r="L136" s="193"/>
      <c r="M136" s="194" t="s">
        <v>19</v>
      </c>
      <c r="N136" s="195" t="s">
        <v>46</v>
      </c>
      <c r="O136" s="85"/>
      <c r="P136" s="196">
        <f>O136*H136</f>
        <v>0</v>
      </c>
      <c r="Q136" s="196">
        <v>1</v>
      </c>
      <c r="R136" s="196">
        <f>Q136*H136</f>
        <v>0.3</v>
      </c>
      <c r="S136" s="196">
        <v>0</v>
      </c>
      <c r="T136" s="197">
        <f>S136*H136</f>
        <v>0</v>
      </c>
      <c r="U136" s="39"/>
      <c r="V136" s="39"/>
      <c r="W136" s="39"/>
      <c r="X136" s="39"/>
      <c r="Y136" s="39"/>
      <c r="Z136" s="39"/>
      <c r="AA136" s="39"/>
      <c r="AB136" s="39"/>
      <c r="AC136" s="39"/>
      <c r="AD136" s="39"/>
      <c r="AE136" s="39"/>
      <c r="AR136" s="198" t="s">
        <v>216</v>
      </c>
      <c r="AT136" s="198" t="s">
        <v>143</v>
      </c>
      <c r="AU136" s="198" t="s">
        <v>75</v>
      </c>
      <c r="AY136" s="18" t="s">
        <v>148</v>
      </c>
      <c r="BE136" s="199">
        <f>IF(N136="základní",J136,0)</f>
        <v>0</v>
      </c>
      <c r="BF136" s="199">
        <f>IF(N136="snížená",J136,0)</f>
        <v>0</v>
      </c>
      <c r="BG136" s="199">
        <f>IF(N136="zákl. přenesená",J136,0)</f>
        <v>0</v>
      </c>
      <c r="BH136" s="199">
        <f>IF(N136="sníž. přenesená",J136,0)</f>
        <v>0</v>
      </c>
      <c r="BI136" s="199">
        <f>IF(N136="nulová",J136,0)</f>
        <v>0</v>
      </c>
      <c r="BJ136" s="18" t="s">
        <v>82</v>
      </c>
      <c r="BK136" s="199">
        <f>ROUND(I136*H136,2)</f>
        <v>0</v>
      </c>
      <c r="BL136" s="18" t="s">
        <v>216</v>
      </c>
      <c r="BM136" s="198" t="s">
        <v>1186</v>
      </c>
    </row>
    <row r="137" spans="1:47" s="2" customFormat="1" ht="12">
      <c r="A137" s="39"/>
      <c r="B137" s="40"/>
      <c r="C137" s="41"/>
      <c r="D137" s="200" t="s">
        <v>150</v>
      </c>
      <c r="E137" s="41"/>
      <c r="F137" s="201" t="s">
        <v>1185</v>
      </c>
      <c r="G137" s="41"/>
      <c r="H137" s="41"/>
      <c r="I137" s="202"/>
      <c r="J137" s="41"/>
      <c r="K137" s="41"/>
      <c r="L137" s="45"/>
      <c r="M137" s="203"/>
      <c r="N137" s="204"/>
      <c r="O137" s="85"/>
      <c r="P137" s="85"/>
      <c r="Q137" s="85"/>
      <c r="R137" s="85"/>
      <c r="S137" s="85"/>
      <c r="T137" s="86"/>
      <c r="U137" s="39"/>
      <c r="V137" s="39"/>
      <c r="W137" s="39"/>
      <c r="X137" s="39"/>
      <c r="Y137" s="39"/>
      <c r="Z137" s="39"/>
      <c r="AA137" s="39"/>
      <c r="AB137" s="39"/>
      <c r="AC137" s="39"/>
      <c r="AD137" s="39"/>
      <c r="AE137" s="39"/>
      <c r="AT137" s="18" t="s">
        <v>150</v>
      </c>
      <c r="AU137" s="18" t="s">
        <v>75</v>
      </c>
    </row>
    <row r="138" spans="1:47" s="2" customFormat="1" ht="12">
      <c r="A138" s="39"/>
      <c r="B138" s="40"/>
      <c r="C138" s="41"/>
      <c r="D138" s="214" t="s">
        <v>159</v>
      </c>
      <c r="E138" s="41"/>
      <c r="F138" s="215" t="s">
        <v>1187</v>
      </c>
      <c r="G138" s="41"/>
      <c r="H138" s="41"/>
      <c r="I138" s="202"/>
      <c r="J138" s="41"/>
      <c r="K138" s="41"/>
      <c r="L138" s="45"/>
      <c r="M138" s="203"/>
      <c r="N138" s="204"/>
      <c r="O138" s="85"/>
      <c r="P138" s="85"/>
      <c r="Q138" s="85"/>
      <c r="R138" s="85"/>
      <c r="S138" s="85"/>
      <c r="T138" s="86"/>
      <c r="U138" s="39"/>
      <c r="V138" s="39"/>
      <c r="W138" s="39"/>
      <c r="X138" s="39"/>
      <c r="Y138" s="39"/>
      <c r="Z138" s="39"/>
      <c r="AA138" s="39"/>
      <c r="AB138" s="39"/>
      <c r="AC138" s="39"/>
      <c r="AD138" s="39"/>
      <c r="AE138" s="39"/>
      <c r="AT138" s="18" t="s">
        <v>159</v>
      </c>
      <c r="AU138" s="18" t="s">
        <v>75</v>
      </c>
    </row>
    <row r="139" spans="1:65" s="2" customFormat="1" ht="16.5" customHeight="1">
      <c r="A139" s="39"/>
      <c r="B139" s="40"/>
      <c r="C139" s="186" t="s">
        <v>361</v>
      </c>
      <c r="D139" s="186" t="s">
        <v>143</v>
      </c>
      <c r="E139" s="187" t="s">
        <v>1188</v>
      </c>
      <c r="F139" s="188" t="s">
        <v>1189</v>
      </c>
      <c r="G139" s="189" t="s">
        <v>462</v>
      </c>
      <c r="H139" s="190">
        <v>0.055</v>
      </c>
      <c r="I139" s="191"/>
      <c r="J139" s="192">
        <f>ROUND(I139*H139,2)</f>
        <v>0</v>
      </c>
      <c r="K139" s="188" t="s">
        <v>156</v>
      </c>
      <c r="L139" s="193"/>
      <c r="M139" s="194" t="s">
        <v>19</v>
      </c>
      <c r="N139" s="195" t="s">
        <v>46</v>
      </c>
      <c r="O139" s="85"/>
      <c r="P139" s="196">
        <f>O139*H139</f>
        <v>0</v>
      </c>
      <c r="Q139" s="196">
        <v>1</v>
      </c>
      <c r="R139" s="196">
        <f>Q139*H139</f>
        <v>0.055</v>
      </c>
      <c r="S139" s="196">
        <v>0</v>
      </c>
      <c r="T139" s="197">
        <f>S139*H139</f>
        <v>0</v>
      </c>
      <c r="U139" s="39"/>
      <c r="V139" s="39"/>
      <c r="W139" s="39"/>
      <c r="X139" s="39"/>
      <c r="Y139" s="39"/>
      <c r="Z139" s="39"/>
      <c r="AA139" s="39"/>
      <c r="AB139" s="39"/>
      <c r="AC139" s="39"/>
      <c r="AD139" s="39"/>
      <c r="AE139" s="39"/>
      <c r="AR139" s="198" t="s">
        <v>216</v>
      </c>
      <c r="AT139" s="198" t="s">
        <v>143</v>
      </c>
      <c r="AU139" s="198" t="s">
        <v>75</v>
      </c>
      <c r="AY139" s="18" t="s">
        <v>148</v>
      </c>
      <c r="BE139" s="199">
        <f>IF(N139="základní",J139,0)</f>
        <v>0</v>
      </c>
      <c r="BF139" s="199">
        <f>IF(N139="snížená",J139,0)</f>
        <v>0</v>
      </c>
      <c r="BG139" s="199">
        <f>IF(N139="zákl. přenesená",J139,0)</f>
        <v>0</v>
      </c>
      <c r="BH139" s="199">
        <f>IF(N139="sníž. přenesená",J139,0)</f>
        <v>0</v>
      </c>
      <c r="BI139" s="199">
        <f>IF(N139="nulová",J139,0)</f>
        <v>0</v>
      </c>
      <c r="BJ139" s="18" t="s">
        <v>82</v>
      </c>
      <c r="BK139" s="199">
        <f>ROUND(I139*H139,2)</f>
        <v>0</v>
      </c>
      <c r="BL139" s="18" t="s">
        <v>216</v>
      </c>
      <c r="BM139" s="198" t="s">
        <v>1190</v>
      </c>
    </row>
    <row r="140" spans="1:47" s="2" customFormat="1" ht="12">
      <c r="A140" s="39"/>
      <c r="B140" s="40"/>
      <c r="C140" s="41"/>
      <c r="D140" s="200" t="s">
        <v>150</v>
      </c>
      <c r="E140" s="41"/>
      <c r="F140" s="201" t="s">
        <v>1189</v>
      </c>
      <c r="G140" s="41"/>
      <c r="H140" s="41"/>
      <c r="I140" s="202"/>
      <c r="J140" s="41"/>
      <c r="K140" s="41"/>
      <c r="L140" s="45"/>
      <c r="M140" s="203"/>
      <c r="N140" s="204"/>
      <c r="O140" s="85"/>
      <c r="P140" s="85"/>
      <c r="Q140" s="85"/>
      <c r="R140" s="85"/>
      <c r="S140" s="85"/>
      <c r="T140" s="86"/>
      <c r="U140" s="39"/>
      <c r="V140" s="39"/>
      <c r="W140" s="39"/>
      <c r="X140" s="39"/>
      <c r="Y140" s="39"/>
      <c r="Z140" s="39"/>
      <c r="AA140" s="39"/>
      <c r="AB140" s="39"/>
      <c r="AC140" s="39"/>
      <c r="AD140" s="39"/>
      <c r="AE140" s="39"/>
      <c r="AT140" s="18" t="s">
        <v>150</v>
      </c>
      <c r="AU140" s="18" t="s">
        <v>75</v>
      </c>
    </row>
    <row r="141" spans="1:47" s="2" customFormat="1" ht="12">
      <c r="A141" s="39"/>
      <c r="B141" s="40"/>
      <c r="C141" s="41"/>
      <c r="D141" s="214" t="s">
        <v>159</v>
      </c>
      <c r="E141" s="41"/>
      <c r="F141" s="215" t="s">
        <v>1191</v>
      </c>
      <c r="G141" s="41"/>
      <c r="H141" s="41"/>
      <c r="I141" s="202"/>
      <c r="J141" s="41"/>
      <c r="K141" s="41"/>
      <c r="L141" s="45"/>
      <c r="M141" s="203"/>
      <c r="N141" s="204"/>
      <c r="O141" s="85"/>
      <c r="P141" s="85"/>
      <c r="Q141" s="85"/>
      <c r="R141" s="85"/>
      <c r="S141" s="85"/>
      <c r="T141" s="86"/>
      <c r="U141" s="39"/>
      <c r="V141" s="39"/>
      <c r="W141" s="39"/>
      <c r="X141" s="39"/>
      <c r="Y141" s="39"/>
      <c r="Z141" s="39"/>
      <c r="AA141" s="39"/>
      <c r="AB141" s="39"/>
      <c r="AC141" s="39"/>
      <c r="AD141" s="39"/>
      <c r="AE141" s="39"/>
      <c r="AT141" s="18" t="s">
        <v>159</v>
      </c>
      <c r="AU141" s="18" t="s">
        <v>75</v>
      </c>
    </row>
    <row r="142" spans="1:65" s="2" customFormat="1" ht="16.5" customHeight="1">
      <c r="A142" s="39"/>
      <c r="B142" s="40"/>
      <c r="C142" s="205" t="s">
        <v>267</v>
      </c>
      <c r="D142" s="205" t="s">
        <v>152</v>
      </c>
      <c r="E142" s="206" t="s">
        <v>1192</v>
      </c>
      <c r="F142" s="207" t="s">
        <v>1193</v>
      </c>
      <c r="G142" s="208" t="s">
        <v>270</v>
      </c>
      <c r="H142" s="209">
        <v>355</v>
      </c>
      <c r="I142" s="210"/>
      <c r="J142" s="211">
        <f>ROUND(I142*H142,2)</f>
        <v>0</v>
      </c>
      <c r="K142" s="207" t="s">
        <v>156</v>
      </c>
      <c r="L142" s="45"/>
      <c r="M142" s="212" t="s">
        <v>19</v>
      </c>
      <c r="N142" s="213" t="s">
        <v>46</v>
      </c>
      <c r="O142" s="85"/>
      <c r="P142" s="196">
        <f>O142*H142</f>
        <v>0</v>
      </c>
      <c r="Q142" s="196">
        <v>0</v>
      </c>
      <c r="R142" s="196">
        <f>Q142*H142</f>
        <v>0</v>
      </c>
      <c r="S142" s="196">
        <v>0</v>
      </c>
      <c r="T142" s="197">
        <f>S142*H142</f>
        <v>0</v>
      </c>
      <c r="U142" s="39"/>
      <c r="V142" s="39"/>
      <c r="W142" s="39"/>
      <c r="X142" s="39"/>
      <c r="Y142" s="39"/>
      <c r="Z142" s="39"/>
      <c r="AA142" s="39"/>
      <c r="AB142" s="39"/>
      <c r="AC142" s="39"/>
      <c r="AD142" s="39"/>
      <c r="AE142" s="39"/>
      <c r="AR142" s="198" t="s">
        <v>193</v>
      </c>
      <c r="AT142" s="198" t="s">
        <v>152</v>
      </c>
      <c r="AU142" s="198" t="s">
        <v>75</v>
      </c>
      <c r="AY142" s="18" t="s">
        <v>148</v>
      </c>
      <c r="BE142" s="199">
        <f>IF(N142="základní",J142,0)</f>
        <v>0</v>
      </c>
      <c r="BF142" s="199">
        <f>IF(N142="snížená",J142,0)</f>
        <v>0</v>
      </c>
      <c r="BG142" s="199">
        <f>IF(N142="zákl. přenesená",J142,0)</f>
        <v>0</v>
      </c>
      <c r="BH142" s="199">
        <f>IF(N142="sníž. přenesená",J142,0)</f>
        <v>0</v>
      </c>
      <c r="BI142" s="199">
        <f>IF(N142="nulová",J142,0)</f>
        <v>0</v>
      </c>
      <c r="BJ142" s="18" t="s">
        <v>82</v>
      </c>
      <c r="BK142" s="199">
        <f>ROUND(I142*H142,2)</f>
        <v>0</v>
      </c>
      <c r="BL142" s="18" t="s">
        <v>193</v>
      </c>
      <c r="BM142" s="198" t="s">
        <v>1194</v>
      </c>
    </row>
    <row r="143" spans="1:47" s="2" customFormat="1" ht="12">
      <c r="A143" s="39"/>
      <c r="B143" s="40"/>
      <c r="C143" s="41"/>
      <c r="D143" s="200" t="s">
        <v>150</v>
      </c>
      <c r="E143" s="41"/>
      <c r="F143" s="201" t="s">
        <v>1195</v>
      </c>
      <c r="G143" s="41"/>
      <c r="H143" s="41"/>
      <c r="I143" s="202"/>
      <c r="J143" s="41"/>
      <c r="K143" s="41"/>
      <c r="L143" s="45"/>
      <c r="M143" s="203"/>
      <c r="N143" s="204"/>
      <c r="O143" s="85"/>
      <c r="P143" s="85"/>
      <c r="Q143" s="85"/>
      <c r="R143" s="85"/>
      <c r="S143" s="85"/>
      <c r="T143" s="86"/>
      <c r="U143" s="39"/>
      <c r="V143" s="39"/>
      <c r="W143" s="39"/>
      <c r="X143" s="39"/>
      <c r="Y143" s="39"/>
      <c r="Z143" s="39"/>
      <c r="AA143" s="39"/>
      <c r="AB143" s="39"/>
      <c r="AC143" s="39"/>
      <c r="AD143" s="39"/>
      <c r="AE143" s="39"/>
      <c r="AT143" s="18" t="s">
        <v>150</v>
      </c>
      <c r="AU143" s="18" t="s">
        <v>75</v>
      </c>
    </row>
    <row r="144" spans="1:47" s="2" customFormat="1" ht="12">
      <c r="A144" s="39"/>
      <c r="B144" s="40"/>
      <c r="C144" s="41"/>
      <c r="D144" s="214" t="s">
        <v>159</v>
      </c>
      <c r="E144" s="41"/>
      <c r="F144" s="215" t="s">
        <v>1196</v>
      </c>
      <c r="G144" s="41"/>
      <c r="H144" s="41"/>
      <c r="I144" s="202"/>
      <c r="J144" s="41"/>
      <c r="K144" s="41"/>
      <c r="L144" s="45"/>
      <c r="M144" s="203"/>
      <c r="N144" s="204"/>
      <c r="O144" s="85"/>
      <c r="P144" s="85"/>
      <c r="Q144" s="85"/>
      <c r="R144" s="85"/>
      <c r="S144" s="85"/>
      <c r="T144" s="86"/>
      <c r="U144" s="39"/>
      <c r="V144" s="39"/>
      <c r="W144" s="39"/>
      <c r="X144" s="39"/>
      <c r="Y144" s="39"/>
      <c r="Z144" s="39"/>
      <c r="AA144" s="39"/>
      <c r="AB144" s="39"/>
      <c r="AC144" s="39"/>
      <c r="AD144" s="39"/>
      <c r="AE144" s="39"/>
      <c r="AT144" s="18" t="s">
        <v>159</v>
      </c>
      <c r="AU144" s="18" t="s">
        <v>75</v>
      </c>
    </row>
    <row r="145" spans="1:65" s="2" customFormat="1" ht="16.5" customHeight="1">
      <c r="A145" s="39"/>
      <c r="B145" s="40"/>
      <c r="C145" s="186" t="s">
        <v>278</v>
      </c>
      <c r="D145" s="186" t="s">
        <v>143</v>
      </c>
      <c r="E145" s="187" t="s">
        <v>1197</v>
      </c>
      <c r="F145" s="188" t="s">
        <v>1198</v>
      </c>
      <c r="G145" s="189" t="s">
        <v>155</v>
      </c>
      <c r="H145" s="190">
        <v>4</v>
      </c>
      <c r="I145" s="191"/>
      <c r="J145" s="192">
        <f>ROUND(I145*H145,2)</f>
        <v>0</v>
      </c>
      <c r="K145" s="188" t="s">
        <v>147</v>
      </c>
      <c r="L145" s="193"/>
      <c r="M145" s="194" t="s">
        <v>19</v>
      </c>
      <c r="N145" s="195" t="s">
        <v>46</v>
      </c>
      <c r="O145" s="85"/>
      <c r="P145" s="196">
        <f>O145*H145</f>
        <v>0</v>
      </c>
      <c r="Q145" s="196">
        <v>0</v>
      </c>
      <c r="R145" s="196">
        <f>Q145*H145</f>
        <v>0</v>
      </c>
      <c r="S145" s="196">
        <v>0</v>
      </c>
      <c r="T145" s="197">
        <f>S145*H145</f>
        <v>0</v>
      </c>
      <c r="U145" s="39"/>
      <c r="V145" s="39"/>
      <c r="W145" s="39"/>
      <c r="X145" s="39"/>
      <c r="Y145" s="39"/>
      <c r="Z145" s="39"/>
      <c r="AA145" s="39"/>
      <c r="AB145" s="39"/>
      <c r="AC145" s="39"/>
      <c r="AD145" s="39"/>
      <c r="AE145" s="39"/>
      <c r="AR145" s="198" t="s">
        <v>180</v>
      </c>
      <c r="AT145" s="198" t="s">
        <v>143</v>
      </c>
      <c r="AU145" s="198" t="s">
        <v>75</v>
      </c>
      <c r="AY145" s="18" t="s">
        <v>148</v>
      </c>
      <c r="BE145" s="199">
        <f>IF(N145="základní",J145,0)</f>
        <v>0</v>
      </c>
      <c r="BF145" s="199">
        <f>IF(N145="snížená",J145,0)</f>
        <v>0</v>
      </c>
      <c r="BG145" s="199">
        <f>IF(N145="zákl. přenesená",J145,0)</f>
        <v>0</v>
      </c>
      <c r="BH145" s="199">
        <f>IF(N145="sníž. přenesená",J145,0)</f>
        <v>0</v>
      </c>
      <c r="BI145" s="199">
        <f>IF(N145="nulová",J145,0)</f>
        <v>0</v>
      </c>
      <c r="BJ145" s="18" t="s">
        <v>82</v>
      </c>
      <c r="BK145" s="199">
        <f>ROUND(I145*H145,2)</f>
        <v>0</v>
      </c>
      <c r="BL145" s="18" t="s">
        <v>167</v>
      </c>
      <c r="BM145" s="198" t="s">
        <v>1199</v>
      </c>
    </row>
    <row r="146" spans="1:47" s="2" customFormat="1" ht="12">
      <c r="A146" s="39"/>
      <c r="B146" s="40"/>
      <c r="C146" s="41"/>
      <c r="D146" s="200" t="s">
        <v>150</v>
      </c>
      <c r="E146" s="41"/>
      <c r="F146" s="201" t="s">
        <v>1198</v>
      </c>
      <c r="G146" s="41"/>
      <c r="H146" s="41"/>
      <c r="I146" s="202"/>
      <c r="J146" s="41"/>
      <c r="K146" s="41"/>
      <c r="L146" s="45"/>
      <c r="M146" s="203"/>
      <c r="N146" s="204"/>
      <c r="O146" s="85"/>
      <c r="P146" s="85"/>
      <c r="Q146" s="85"/>
      <c r="R146" s="85"/>
      <c r="S146" s="85"/>
      <c r="T146" s="86"/>
      <c r="U146" s="39"/>
      <c r="V146" s="39"/>
      <c r="W146" s="39"/>
      <c r="X146" s="39"/>
      <c r="Y146" s="39"/>
      <c r="Z146" s="39"/>
      <c r="AA146" s="39"/>
      <c r="AB146" s="39"/>
      <c r="AC146" s="39"/>
      <c r="AD146" s="39"/>
      <c r="AE146" s="39"/>
      <c r="AT146" s="18" t="s">
        <v>150</v>
      </c>
      <c r="AU146" s="18" t="s">
        <v>75</v>
      </c>
    </row>
    <row r="147" spans="1:65" s="2" customFormat="1" ht="16.5" customHeight="1">
      <c r="A147" s="39"/>
      <c r="B147" s="40"/>
      <c r="C147" s="205" t="s">
        <v>284</v>
      </c>
      <c r="D147" s="205" t="s">
        <v>152</v>
      </c>
      <c r="E147" s="206" t="s">
        <v>1197</v>
      </c>
      <c r="F147" s="207" t="s">
        <v>1200</v>
      </c>
      <c r="G147" s="208" t="s">
        <v>155</v>
      </c>
      <c r="H147" s="209">
        <v>4</v>
      </c>
      <c r="I147" s="210"/>
      <c r="J147" s="211">
        <f>ROUND(I147*H147,2)</f>
        <v>0</v>
      </c>
      <c r="K147" s="207" t="s">
        <v>147</v>
      </c>
      <c r="L147" s="45"/>
      <c r="M147" s="212" t="s">
        <v>19</v>
      </c>
      <c r="N147" s="213" t="s">
        <v>46</v>
      </c>
      <c r="O147" s="85"/>
      <c r="P147" s="196">
        <f>O147*H147</f>
        <v>0</v>
      </c>
      <c r="Q147" s="196">
        <v>0</v>
      </c>
      <c r="R147" s="196">
        <f>Q147*H147</f>
        <v>0</v>
      </c>
      <c r="S147" s="196">
        <v>0</v>
      </c>
      <c r="T147" s="197">
        <f>S147*H147</f>
        <v>0</v>
      </c>
      <c r="U147" s="39"/>
      <c r="V147" s="39"/>
      <c r="W147" s="39"/>
      <c r="X147" s="39"/>
      <c r="Y147" s="39"/>
      <c r="Z147" s="39"/>
      <c r="AA147" s="39"/>
      <c r="AB147" s="39"/>
      <c r="AC147" s="39"/>
      <c r="AD147" s="39"/>
      <c r="AE147" s="39"/>
      <c r="AR147" s="198" t="s">
        <v>167</v>
      </c>
      <c r="AT147" s="198" t="s">
        <v>152</v>
      </c>
      <c r="AU147" s="198" t="s">
        <v>75</v>
      </c>
      <c r="AY147" s="18" t="s">
        <v>148</v>
      </c>
      <c r="BE147" s="199">
        <f>IF(N147="základní",J147,0)</f>
        <v>0</v>
      </c>
      <c r="BF147" s="199">
        <f>IF(N147="snížená",J147,0)</f>
        <v>0</v>
      </c>
      <c r="BG147" s="199">
        <f>IF(N147="zákl. přenesená",J147,0)</f>
        <v>0</v>
      </c>
      <c r="BH147" s="199">
        <f>IF(N147="sníž. přenesená",J147,0)</f>
        <v>0</v>
      </c>
      <c r="BI147" s="199">
        <f>IF(N147="nulová",J147,0)</f>
        <v>0</v>
      </c>
      <c r="BJ147" s="18" t="s">
        <v>82</v>
      </c>
      <c r="BK147" s="199">
        <f>ROUND(I147*H147,2)</f>
        <v>0</v>
      </c>
      <c r="BL147" s="18" t="s">
        <v>167</v>
      </c>
      <c r="BM147" s="198" t="s">
        <v>1201</v>
      </c>
    </row>
    <row r="148" spans="1:47" s="2" customFormat="1" ht="12">
      <c r="A148" s="39"/>
      <c r="B148" s="40"/>
      <c r="C148" s="41"/>
      <c r="D148" s="200" t="s">
        <v>150</v>
      </c>
      <c r="E148" s="41"/>
      <c r="F148" s="201" t="s">
        <v>1200</v>
      </c>
      <c r="G148" s="41"/>
      <c r="H148" s="41"/>
      <c r="I148" s="202"/>
      <c r="J148" s="41"/>
      <c r="K148" s="41"/>
      <c r="L148" s="45"/>
      <c r="M148" s="203"/>
      <c r="N148" s="204"/>
      <c r="O148" s="85"/>
      <c r="P148" s="85"/>
      <c r="Q148" s="85"/>
      <c r="R148" s="85"/>
      <c r="S148" s="85"/>
      <c r="T148" s="86"/>
      <c r="U148" s="39"/>
      <c r="V148" s="39"/>
      <c r="W148" s="39"/>
      <c r="X148" s="39"/>
      <c r="Y148" s="39"/>
      <c r="Z148" s="39"/>
      <c r="AA148" s="39"/>
      <c r="AB148" s="39"/>
      <c r="AC148" s="39"/>
      <c r="AD148" s="39"/>
      <c r="AE148" s="39"/>
      <c r="AT148" s="18" t="s">
        <v>150</v>
      </c>
      <c r="AU148" s="18" t="s">
        <v>75</v>
      </c>
    </row>
    <row r="149" spans="1:65" s="2" customFormat="1" ht="16.5" customHeight="1">
      <c r="A149" s="39"/>
      <c r="B149" s="40"/>
      <c r="C149" s="186" t="s">
        <v>289</v>
      </c>
      <c r="D149" s="186" t="s">
        <v>143</v>
      </c>
      <c r="E149" s="187" t="s">
        <v>1202</v>
      </c>
      <c r="F149" s="188" t="s">
        <v>1203</v>
      </c>
      <c r="G149" s="189" t="s">
        <v>155</v>
      </c>
      <c r="H149" s="190">
        <v>1</v>
      </c>
      <c r="I149" s="191"/>
      <c r="J149" s="192">
        <f>ROUND(I149*H149,2)</f>
        <v>0</v>
      </c>
      <c r="K149" s="188" t="s">
        <v>147</v>
      </c>
      <c r="L149" s="193"/>
      <c r="M149" s="194" t="s">
        <v>19</v>
      </c>
      <c r="N149" s="195" t="s">
        <v>46</v>
      </c>
      <c r="O149" s="85"/>
      <c r="P149" s="196">
        <f>O149*H149</f>
        <v>0</v>
      </c>
      <c r="Q149" s="196">
        <v>0</v>
      </c>
      <c r="R149" s="196">
        <f>Q149*H149</f>
        <v>0</v>
      </c>
      <c r="S149" s="196">
        <v>0</v>
      </c>
      <c r="T149" s="197">
        <f>S149*H149</f>
        <v>0</v>
      </c>
      <c r="U149" s="39"/>
      <c r="V149" s="39"/>
      <c r="W149" s="39"/>
      <c r="X149" s="39"/>
      <c r="Y149" s="39"/>
      <c r="Z149" s="39"/>
      <c r="AA149" s="39"/>
      <c r="AB149" s="39"/>
      <c r="AC149" s="39"/>
      <c r="AD149" s="39"/>
      <c r="AE149" s="39"/>
      <c r="AR149" s="198" t="s">
        <v>180</v>
      </c>
      <c r="AT149" s="198" t="s">
        <v>143</v>
      </c>
      <c r="AU149" s="198" t="s">
        <v>75</v>
      </c>
      <c r="AY149" s="18" t="s">
        <v>148</v>
      </c>
      <c r="BE149" s="199">
        <f>IF(N149="základní",J149,0)</f>
        <v>0</v>
      </c>
      <c r="BF149" s="199">
        <f>IF(N149="snížená",J149,0)</f>
        <v>0</v>
      </c>
      <c r="BG149" s="199">
        <f>IF(N149="zákl. přenesená",J149,0)</f>
        <v>0</v>
      </c>
      <c r="BH149" s="199">
        <f>IF(N149="sníž. přenesená",J149,0)</f>
        <v>0</v>
      </c>
      <c r="BI149" s="199">
        <f>IF(N149="nulová",J149,0)</f>
        <v>0</v>
      </c>
      <c r="BJ149" s="18" t="s">
        <v>82</v>
      </c>
      <c r="BK149" s="199">
        <f>ROUND(I149*H149,2)</f>
        <v>0</v>
      </c>
      <c r="BL149" s="18" t="s">
        <v>167</v>
      </c>
      <c r="BM149" s="198" t="s">
        <v>1204</v>
      </c>
    </row>
    <row r="150" spans="1:47" s="2" customFormat="1" ht="12">
      <c r="A150" s="39"/>
      <c r="B150" s="40"/>
      <c r="C150" s="41"/>
      <c r="D150" s="200" t="s">
        <v>150</v>
      </c>
      <c r="E150" s="41"/>
      <c r="F150" s="201" t="s">
        <v>1203</v>
      </c>
      <c r="G150" s="41"/>
      <c r="H150" s="41"/>
      <c r="I150" s="202"/>
      <c r="J150" s="41"/>
      <c r="K150" s="41"/>
      <c r="L150" s="45"/>
      <c r="M150" s="203"/>
      <c r="N150" s="204"/>
      <c r="O150" s="85"/>
      <c r="P150" s="85"/>
      <c r="Q150" s="85"/>
      <c r="R150" s="85"/>
      <c r="S150" s="85"/>
      <c r="T150" s="86"/>
      <c r="U150" s="39"/>
      <c r="V150" s="39"/>
      <c r="W150" s="39"/>
      <c r="X150" s="39"/>
      <c r="Y150" s="39"/>
      <c r="Z150" s="39"/>
      <c r="AA150" s="39"/>
      <c r="AB150" s="39"/>
      <c r="AC150" s="39"/>
      <c r="AD150" s="39"/>
      <c r="AE150" s="39"/>
      <c r="AT150" s="18" t="s">
        <v>150</v>
      </c>
      <c r="AU150" s="18" t="s">
        <v>75</v>
      </c>
    </row>
    <row r="151" spans="1:65" s="2" customFormat="1" ht="16.5" customHeight="1">
      <c r="A151" s="39"/>
      <c r="B151" s="40"/>
      <c r="C151" s="205" t="s">
        <v>295</v>
      </c>
      <c r="D151" s="205" t="s">
        <v>152</v>
      </c>
      <c r="E151" s="206" t="s">
        <v>1202</v>
      </c>
      <c r="F151" s="207" t="s">
        <v>1205</v>
      </c>
      <c r="G151" s="208" t="s">
        <v>155</v>
      </c>
      <c r="H151" s="209">
        <v>1</v>
      </c>
      <c r="I151" s="210"/>
      <c r="J151" s="211">
        <f>ROUND(I151*H151,2)</f>
        <v>0</v>
      </c>
      <c r="K151" s="207" t="s">
        <v>147</v>
      </c>
      <c r="L151" s="45"/>
      <c r="M151" s="212" t="s">
        <v>19</v>
      </c>
      <c r="N151" s="213" t="s">
        <v>46</v>
      </c>
      <c r="O151" s="85"/>
      <c r="P151" s="196">
        <f>O151*H151</f>
        <v>0</v>
      </c>
      <c r="Q151" s="196">
        <v>0</v>
      </c>
      <c r="R151" s="196">
        <f>Q151*H151</f>
        <v>0</v>
      </c>
      <c r="S151" s="196">
        <v>0</v>
      </c>
      <c r="T151" s="197">
        <f>S151*H151</f>
        <v>0</v>
      </c>
      <c r="U151" s="39"/>
      <c r="V151" s="39"/>
      <c r="W151" s="39"/>
      <c r="X151" s="39"/>
      <c r="Y151" s="39"/>
      <c r="Z151" s="39"/>
      <c r="AA151" s="39"/>
      <c r="AB151" s="39"/>
      <c r="AC151" s="39"/>
      <c r="AD151" s="39"/>
      <c r="AE151" s="39"/>
      <c r="AR151" s="198" t="s">
        <v>167</v>
      </c>
      <c r="AT151" s="198" t="s">
        <v>152</v>
      </c>
      <c r="AU151" s="198" t="s">
        <v>75</v>
      </c>
      <c r="AY151" s="18" t="s">
        <v>148</v>
      </c>
      <c r="BE151" s="199">
        <f>IF(N151="základní",J151,0)</f>
        <v>0</v>
      </c>
      <c r="BF151" s="199">
        <f>IF(N151="snížená",J151,0)</f>
        <v>0</v>
      </c>
      <c r="BG151" s="199">
        <f>IF(N151="zákl. přenesená",J151,0)</f>
        <v>0</v>
      </c>
      <c r="BH151" s="199">
        <f>IF(N151="sníž. přenesená",J151,0)</f>
        <v>0</v>
      </c>
      <c r="BI151" s="199">
        <f>IF(N151="nulová",J151,0)</f>
        <v>0</v>
      </c>
      <c r="BJ151" s="18" t="s">
        <v>82</v>
      </c>
      <c r="BK151" s="199">
        <f>ROUND(I151*H151,2)</f>
        <v>0</v>
      </c>
      <c r="BL151" s="18" t="s">
        <v>167</v>
      </c>
      <c r="BM151" s="198" t="s">
        <v>1206</v>
      </c>
    </row>
    <row r="152" spans="1:47" s="2" customFormat="1" ht="12">
      <c r="A152" s="39"/>
      <c r="B152" s="40"/>
      <c r="C152" s="41"/>
      <c r="D152" s="200" t="s">
        <v>150</v>
      </c>
      <c r="E152" s="41"/>
      <c r="F152" s="201" t="s">
        <v>1205</v>
      </c>
      <c r="G152" s="41"/>
      <c r="H152" s="41"/>
      <c r="I152" s="202"/>
      <c r="J152" s="41"/>
      <c r="K152" s="41"/>
      <c r="L152" s="45"/>
      <c r="M152" s="203"/>
      <c r="N152" s="204"/>
      <c r="O152" s="85"/>
      <c r="P152" s="85"/>
      <c r="Q152" s="85"/>
      <c r="R152" s="85"/>
      <c r="S152" s="85"/>
      <c r="T152" s="86"/>
      <c r="U152" s="39"/>
      <c r="V152" s="39"/>
      <c r="W152" s="39"/>
      <c r="X152" s="39"/>
      <c r="Y152" s="39"/>
      <c r="Z152" s="39"/>
      <c r="AA152" s="39"/>
      <c r="AB152" s="39"/>
      <c r="AC152" s="39"/>
      <c r="AD152" s="39"/>
      <c r="AE152" s="39"/>
      <c r="AT152" s="18" t="s">
        <v>150</v>
      </c>
      <c r="AU152" s="18" t="s">
        <v>75</v>
      </c>
    </row>
    <row r="153" spans="1:65" s="2" customFormat="1" ht="16.5" customHeight="1">
      <c r="A153" s="39"/>
      <c r="B153" s="40"/>
      <c r="C153" s="205" t="s">
        <v>301</v>
      </c>
      <c r="D153" s="205" t="s">
        <v>152</v>
      </c>
      <c r="E153" s="206" t="s">
        <v>1207</v>
      </c>
      <c r="F153" s="207" t="s">
        <v>1208</v>
      </c>
      <c r="G153" s="208" t="s">
        <v>155</v>
      </c>
      <c r="H153" s="209">
        <v>6</v>
      </c>
      <c r="I153" s="210"/>
      <c r="J153" s="211">
        <f>ROUND(I153*H153,2)</f>
        <v>0</v>
      </c>
      <c r="K153" s="207" t="s">
        <v>156</v>
      </c>
      <c r="L153" s="45"/>
      <c r="M153" s="212" t="s">
        <v>19</v>
      </c>
      <c r="N153" s="213" t="s">
        <v>46</v>
      </c>
      <c r="O153" s="85"/>
      <c r="P153" s="196">
        <f>O153*H153</f>
        <v>0</v>
      </c>
      <c r="Q153" s="196">
        <v>0</v>
      </c>
      <c r="R153" s="196">
        <f>Q153*H153</f>
        <v>0</v>
      </c>
      <c r="S153" s="196">
        <v>0</v>
      </c>
      <c r="T153" s="197">
        <f>S153*H153</f>
        <v>0</v>
      </c>
      <c r="U153" s="39"/>
      <c r="V153" s="39"/>
      <c r="W153" s="39"/>
      <c r="X153" s="39"/>
      <c r="Y153" s="39"/>
      <c r="Z153" s="39"/>
      <c r="AA153" s="39"/>
      <c r="AB153" s="39"/>
      <c r="AC153" s="39"/>
      <c r="AD153" s="39"/>
      <c r="AE153" s="39"/>
      <c r="AR153" s="198" t="s">
        <v>167</v>
      </c>
      <c r="AT153" s="198" t="s">
        <v>152</v>
      </c>
      <c r="AU153" s="198" t="s">
        <v>75</v>
      </c>
      <c r="AY153" s="18" t="s">
        <v>148</v>
      </c>
      <c r="BE153" s="199">
        <f>IF(N153="základní",J153,0)</f>
        <v>0</v>
      </c>
      <c r="BF153" s="199">
        <f>IF(N153="snížená",J153,0)</f>
        <v>0</v>
      </c>
      <c r="BG153" s="199">
        <f>IF(N153="zákl. přenesená",J153,0)</f>
        <v>0</v>
      </c>
      <c r="BH153" s="199">
        <f>IF(N153="sníž. přenesená",J153,0)</f>
        <v>0</v>
      </c>
      <c r="BI153" s="199">
        <f>IF(N153="nulová",J153,0)</f>
        <v>0</v>
      </c>
      <c r="BJ153" s="18" t="s">
        <v>82</v>
      </c>
      <c r="BK153" s="199">
        <f>ROUND(I153*H153,2)</f>
        <v>0</v>
      </c>
      <c r="BL153" s="18" t="s">
        <v>167</v>
      </c>
      <c r="BM153" s="198" t="s">
        <v>1209</v>
      </c>
    </row>
    <row r="154" spans="1:47" s="2" customFormat="1" ht="12">
      <c r="A154" s="39"/>
      <c r="B154" s="40"/>
      <c r="C154" s="41"/>
      <c r="D154" s="200" t="s">
        <v>150</v>
      </c>
      <c r="E154" s="41"/>
      <c r="F154" s="201" t="s">
        <v>1210</v>
      </c>
      <c r="G154" s="41"/>
      <c r="H154" s="41"/>
      <c r="I154" s="202"/>
      <c r="J154" s="41"/>
      <c r="K154" s="41"/>
      <c r="L154" s="45"/>
      <c r="M154" s="203"/>
      <c r="N154" s="204"/>
      <c r="O154" s="85"/>
      <c r="P154" s="85"/>
      <c r="Q154" s="85"/>
      <c r="R154" s="85"/>
      <c r="S154" s="85"/>
      <c r="T154" s="86"/>
      <c r="U154" s="39"/>
      <c r="V154" s="39"/>
      <c r="W154" s="39"/>
      <c r="X154" s="39"/>
      <c r="Y154" s="39"/>
      <c r="Z154" s="39"/>
      <c r="AA154" s="39"/>
      <c r="AB154" s="39"/>
      <c r="AC154" s="39"/>
      <c r="AD154" s="39"/>
      <c r="AE154" s="39"/>
      <c r="AT154" s="18" t="s">
        <v>150</v>
      </c>
      <c r="AU154" s="18" t="s">
        <v>75</v>
      </c>
    </row>
    <row r="155" spans="1:47" s="2" customFormat="1" ht="12">
      <c r="A155" s="39"/>
      <c r="B155" s="40"/>
      <c r="C155" s="41"/>
      <c r="D155" s="214" t="s">
        <v>159</v>
      </c>
      <c r="E155" s="41"/>
      <c r="F155" s="215" t="s">
        <v>1211</v>
      </c>
      <c r="G155" s="41"/>
      <c r="H155" s="41"/>
      <c r="I155" s="202"/>
      <c r="J155" s="41"/>
      <c r="K155" s="41"/>
      <c r="L155" s="45"/>
      <c r="M155" s="203"/>
      <c r="N155" s="204"/>
      <c r="O155" s="85"/>
      <c r="P155" s="85"/>
      <c r="Q155" s="85"/>
      <c r="R155" s="85"/>
      <c r="S155" s="85"/>
      <c r="T155" s="86"/>
      <c r="U155" s="39"/>
      <c r="V155" s="39"/>
      <c r="W155" s="39"/>
      <c r="X155" s="39"/>
      <c r="Y155" s="39"/>
      <c r="Z155" s="39"/>
      <c r="AA155" s="39"/>
      <c r="AB155" s="39"/>
      <c r="AC155" s="39"/>
      <c r="AD155" s="39"/>
      <c r="AE155" s="39"/>
      <c r="AT155" s="18" t="s">
        <v>159</v>
      </c>
      <c r="AU155" s="18" t="s">
        <v>75</v>
      </c>
    </row>
    <row r="156" spans="1:65" s="2" customFormat="1" ht="16.5" customHeight="1">
      <c r="A156" s="39"/>
      <c r="B156" s="40"/>
      <c r="C156" s="205" t="s">
        <v>306</v>
      </c>
      <c r="D156" s="205" t="s">
        <v>152</v>
      </c>
      <c r="E156" s="206" t="s">
        <v>1212</v>
      </c>
      <c r="F156" s="207" t="s">
        <v>1213</v>
      </c>
      <c r="G156" s="208" t="s">
        <v>187</v>
      </c>
      <c r="H156" s="209">
        <v>36</v>
      </c>
      <c r="I156" s="210"/>
      <c r="J156" s="211">
        <f>ROUND(I156*H156,2)</f>
        <v>0</v>
      </c>
      <c r="K156" s="207" t="s">
        <v>147</v>
      </c>
      <c r="L156" s="45"/>
      <c r="M156" s="212" t="s">
        <v>19</v>
      </c>
      <c r="N156" s="213" t="s">
        <v>46</v>
      </c>
      <c r="O156" s="85"/>
      <c r="P156" s="196">
        <f>O156*H156</f>
        <v>0</v>
      </c>
      <c r="Q156" s="196">
        <v>0</v>
      </c>
      <c r="R156" s="196">
        <f>Q156*H156</f>
        <v>0</v>
      </c>
      <c r="S156" s="196">
        <v>0</v>
      </c>
      <c r="T156" s="197">
        <f>S156*H156</f>
        <v>0</v>
      </c>
      <c r="U156" s="39"/>
      <c r="V156" s="39"/>
      <c r="W156" s="39"/>
      <c r="X156" s="39"/>
      <c r="Y156" s="39"/>
      <c r="Z156" s="39"/>
      <c r="AA156" s="39"/>
      <c r="AB156" s="39"/>
      <c r="AC156" s="39"/>
      <c r="AD156" s="39"/>
      <c r="AE156" s="39"/>
      <c r="AR156" s="198" t="s">
        <v>82</v>
      </c>
      <c r="AT156" s="198" t="s">
        <v>152</v>
      </c>
      <c r="AU156" s="198" t="s">
        <v>75</v>
      </c>
      <c r="AY156" s="18" t="s">
        <v>148</v>
      </c>
      <c r="BE156" s="199">
        <f>IF(N156="základní",J156,0)</f>
        <v>0</v>
      </c>
      <c r="BF156" s="199">
        <f>IF(N156="snížená",J156,0)</f>
        <v>0</v>
      </c>
      <c r="BG156" s="199">
        <f>IF(N156="zákl. přenesená",J156,0)</f>
        <v>0</v>
      </c>
      <c r="BH156" s="199">
        <f>IF(N156="sníž. přenesená",J156,0)</f>
        <v>0</v>
      </c>
      <c r="BI156" s="199">
        <f>IF(N156="nulová",J156,0)</f>
        <v>0</v>
      </c>
      <c r="BJ156" s="18" t="s">
        <v>82</v>
      </c>
      <c r="BK156" s="199">
        <f>ROUND(I156*H156,2)</f>
        <v>0</v>
      </c>
      <c r="BL156" s="18" t="s">
        <v>82</v>
      </c>
      <c r="BM156" s="198" t="s">
        <v>1214</v>
      </c>
    </row>
    <row r="157" spans="1:47" s="2" customFormat="1" ht="12">
      <c r="A157" s="39"/>
      <c r="B157" s="40"/>
      <c r="C157" s="41"/>
      <c r="D157" s="200" t="s">
        <v>150</v>
      </c>
      <c r="E157" s="41"/>
      <c r="F157" s="201" t="s">
        <v>1213</v>
      </c>
      <c r="G157" s="41"/>
      <c r="H157" s="41"/>
      <c r="I157" s="202"/>
      <c r="J157" s="41"/>
      <c r="K157" s="41"/>
      <c r="L157" s="45"/>
      <c r="M157" s="203"/>
      <c r="N157" s="204"/>
      <c r="O157" s="85"/>
      <c r="P157" s="85"/>
      <c r="Q157" s="85"/>
      <c r="R157" s="85"/>
      <c r="S157" s="85"/>
      <c r="T157" s="86"/>
      <c r="U157" s="39"/>
      <c r="V157" s="39"/>
      <c r="W157" s="39"/>
      <c r="X157" s="39"/>
      <c r="Y157" s="39"/>
      <c r="Z157" s="39"/>
      <c r="AA157" s="39"/>
      <c r="AB157" s="39"/>
      <c r="AC157" s="39"/>
      <c r="AD157" s="39"/>
      <c r="AE157" s="39"/>
      <c r="AT157" s="18" t="s">
        <v>150</v>
      </c>
      <c r="AU157" s="18" t="s">
        <v>75</v>
      </c>
    </row>
    <row r="158" spans="1:65" s="2" customFormat="1" ht="16.5" customHeight="1">
      <c r="A158" s="39"/>
      <c r="B158" s="40"/>
      <c r="C158" s="186" t="s">
        <v>312</v>
      </c>
      <c r="D158" s="186" t="s">
        <v>143</v>
      </c>
      <c r="E158" s="187" t="s">
        <v>1167</v>
      </c>
      <c r="F158" s="188" t="s">
        <v>1215</v>
      </c>
      <c r="G158" s="189" t="s">
        <v>155</v>
      </c>
      <c r="H158" s="190">
        <v>3</v>
      </c>
      <c r="I158" s="191"/>
      <c r="J158" s="192">
        <f>ROUND(I158*H158,2)</f>
        <v>0</v>
      </c>
      <c r="K158" s="188" t="s">
        <v>147</v>
      </c>
      <c r="L158" s="193"/>
      <c r="M158" s="194" t="s">
        <v>19</v>
      </c>
      <c r="N158" s="195" t="s">
        <v>46</v>
      </c>
      <c r="O158" s="85"/>
      <c r="P158" s="196">
        <f>O158*H158</f>
        <v>0</v>
      </c>
      <c r="Q158" s="196">
        <v>0</v>
      </c>
      <c r="R158" s="196">
        <f>Q158*H158</f>
        <v>0</v>
      </c>
      <c r="S158" s="196">
        <v>0</v>
      </c>
      <c r="T158" s="197">
        <f>S158*H158</f>
        <v>0</v>
      </c>
      <c r="U158" s="39"/>
      <c r="V158" s="39"/>
      <c r="W158" s="39"/>
      <c r="X158" s="39"/>
      <c r="Y158" s="39"/>
      <c r="Z158" s="39"/>
      <c r="AA158" s="39"/>
      <c r="AB158" s="39"/>
      <c r="AC158" s="39"/>
      <c r="AD158" s="39"/>
      <c r="AE158" s="39"/>
      <c r="AR158" s="198" t="s">
        <v>84</v>
      </c>
      <c r="AT158" s="198" t="s">
        <v>143</v>
      </c>
      <c r="AU158" s="198" t="s">
        <v>75</v>
      </c>
      <c r="AY158" s="18" t="s">
        <v>148</v>
      </c>
      <c r="BE158" s="199">
        <f>IF(N158="základní",J158,0)</f>
        <v>0</v>
      </c>
      <c r="BF158" s="199">
        <f>IF(N158="snížená",J158,0)</f>
        <v>0</v>
      </c>
      <c r="BG158" s="199">
        <f>IF(N158="zákl. přenesená",J158,0)</f>
        <v>0</v>
      </c>
      <c r="BH158" s="199">
        <f>IF(N158="sníž. přenesená",J158,0)</f>
        <v>0</v>
      </c>
      <c r="BI158" s="199">
        <f>IF(N158="nulová",J158,0)</f>
        <v>0</v>
      </c>
      <c r="BJ158" s="18" t="s">
        <v>82</v>
      </c>
      <c r="BK158" s="199">
        <f>ROUND(I158*H158,2)</f>
        <v>0</v>
      </c>
      <c r="BL158" s="18" t="s">
        <v>82</v>
      </c>
      <c r="BM158" s="198" t="s">
        <v>1216</v>
      </c>
    </row>
    <row r="159" spans="1:47" s="2" customFormat="1" ht="12">
      <c r="A159" s="39"/>
      <c r="B159" s="40"/>
      <c r="C159" s="41"/>
      <c r="D159" s="200" t="s">
        <v>150</v>
      </c>
      <c r="E159" s="41"/>
      <c r="F159" s="201" t="s">
        <v>1215</v>
      </c>
      <c r="G159" s="41"/>
      <c r="H159" s="41"/>
      <c r="I159" s="202"/>
      <c r="J159" s="41"/>
      <c r="K159" s="41"/>
      <c r="L159" s="45"/>
      <c r="M159" s="203"/>
      <c r="N159" s="204"/>
      <c r="O159" s="85"/>
      <c r="P159" s="85"/>
      <c r="Q159" s="85"/>
      <c r="R159" s="85"/>
      <c r="S159" s="85"/>
      <c r="T159" s="86"/>
      <c r="U159" s="39"/>
      <c r="V159" s="39"/>
      <c r="W159" s="39"/>
      <c r="X159" s="39"/>
      <c r="Y159" s="39"/>
      <c r="Z159" s="39"/>
      <c r="AA159" s="39"/>
      <c r="AB159" s="39"/>
      <c r="AC159" s="39"/>
      <c r="AD159" s="39"/>
      <c r="AE159" s="39"/>
      <c r="AT159" s="18" t="s">
        <v>150</v>
      </c>
      <c r="AU159" s="18" t="s">
        <v>75</v>
      </c>
    </row>
    <row r="160" spans="1:65" s="2" customFormat="1" ht="16.5" customHeight="1">
      <c r="A160" s="39"/>
      <c r="B160" s="40"/>
      <c r="C160" s="205" t="s">
        <v>318</v>
      </c>
      <c r="D160" s="205" t="s">
        <v>152</v>
      </c>
      <c r="E160" s="206" t="s">
        <v>1217</v>
      </c>
      <c r="F160" s="207" t="s">
        <v>1218</v>
      </c>
      <c r="G160" s="208" t="s">
        <v>155</v>
      </c>
      <c r="H160" s="209">
        <v>3</v>
      </c>
      <c r="I160" s="210"/>
      <c r="J160" s="211">
        <f>ROUND(I160*H160,2)</f>
        <v>0</v>
      </c>
      <c r="K160" s="207" t="s">
        <v>147</v>
      </c>
      <c r="L160" s="45"/>
      <c r="M160" s="212" t="s">
        <v>19</v>
      </c>
      <c r="N160" s="213" t="s">
        <v>46</v>
      </c>
      <c r="O160" s="85"/>
      <c r="P160" s="196">
        <f>O160*H160</f>
        <v>0</v>
      </c>
      <c r="Q160" s="196">
        <v>0</v>
      </c>
      <c r="R160" s="196">
        <f>Q160*H160</f>
        <v>0</v>
      </c>
      <c r="S160" s="196">
        <v>0</v>
      </c>
      <c r="T160" s="197">
        <f>S160*H160</f>
        <v>0</v>
      </c>
      <c r="U160" s="39"/>
      <c r="V160" s="39"/>
      <c r="W160" s="39"/>
      <c r="X160" s="39"/>
      <c r="Y160" s="39"/>
      <c r="Z160" s="39"/>
      <c r="AA160" s="39"/>
      <c r="AB160" s="39"/>
      <c r="AC160" s="39"/>
      <c r="AD160" s="39"/>
      <c r="AE160" s="39"/>
      <c r="AR160" s="198" t="s">
        <v>82</v>
      </c>
      <c r="AT160" s="198" t="s">
        <v>152</v>
      </c>
      <c r="AU160" s="198" t="s">
        <v>75</v>
      </c>
      <c r="AY160" s="18" t="s">
        <v>148</v>
      </c>
      <c r="BE160" s="199">
        <f>IF(N160="základní",J160,0)</f>
        <v>0</v>
      </c>
      <c r="BF160" s="199">
        <f>IF(N160="snížená",J160,0)</f>
        <v>0</v>
      </c>
      <c r="BG160" s="199">
        <f>IF(N160="zákl. přenesená",J160,0)</f>
        <v>0</v>
      </c>
      <c r="BH160" s="199">
        <f>IF(N160="sníž. přenesená",J160,0)</f>
        <v>0</v>
      </c>
      <c r="BI160" s="199">
        <f>IF(N160="nulová",J160,0)</f>
        <v>0</v>
      </c>
      <c r="BJ160" s="18" t="s">
        <v>82</v>
      </c>
      <c r="BK160" s="199">
        <f>ROUND(I160*H160,2)</f>
        <v>0</v>
      </c>
      <c r="BL160" s="18" t="s">
        <v>82</v>
      </c>
      <c r="BM160" s="198" t="s">
        <v>1219</v>
      </c>
    </row>
    <row r="161" spans="1:47" s="2" customFormat="1" ht="12">
      <c r="A161" s="39"/>
      <c r="B161" s="40"/>
      <c r="C161" s="41"/>
      <c r="D161" s="200" t="s">
        <v>150</v>
      </c>
      <c r="E161" s="41"/>
      <c r="F161" s="201" t="s">
        <v>1218</v>
      </c>
      <c r="G161" s="41"/>
      <c r="H161" s="41"/>
      <c r="I161" s="202"/>
      <c r="J161" s="41"/>
      <c r="K161" s="41"/>
      <c r="L161" s="45"/>
      <c r="M161" s="203"/>
      <c r="N161" s="204"/>
      <c r="O161" s="85"/>
      <c r="P161" s="85"/>
      <c r="Q161" s="85"/>
      <c r="R161" s="85"/>
      <c r="S161" s="85"/>
      <c r="T161" s="86"/>
      <c r="U161" s="39"/>
      <c r="V161" s="39"/>
      <c r="W161" s="39"/>
      <c r="X161" s="39"/>
      <c r="Y161" s="39"/>
      <c r="Z161" s="39"/>
      <c r="AA161" s="39"/>
      <c r="AB161" s="39"/>
      <c r="AC161" s="39"/>
      <c r="AD161" s="39"/>
      <c r="AE161" s="39"/>
      <c r="AT161" s="18" t="s">
        <v>150</v>
      </c>
      <c r="AU161" s="18" t="s">
        <v>75</v>
      </c>
    </row>
    <row r="162" spans="1:65" s="2" customFormat="1" ht="16.5" customHeight="1">
      <c r="A162" s="39"/>
      <c r="B162" s="40"/>
      <c r="C162" s="205" t="s">
        <v>334</v>
      </c>
      <c r="D162" s="205" t="s">
        <v>152</v>
      </c>
      <c r="E162" s="206" t="s">
        <v>1220</v>
      </c>
      <c r="F162" s="207" t="s">
        <v>1221</v>
      </c>
      <c r="G162" s="208" t="s">
        <v>353</v>
      </c>
      <c r="H162" s="209">
        <v>1.8</v>
      </c>
      <c r="I162" s="210"/>
      <c r="J162" s="211">
        <f>ROUND(I162*H162,2)</f>
        <v>0</v>
      </c>
      <c r="K162" s="207" t="s">
        <v>156</v>
      </c>
      <c r="L162" s="45"/>
      <c r="M162" s="212" t="s">
        <v>19</v>
      </c>
      <c r="N162" s="213" t="s">
        <v>46</v>
      </c>
      <c r="O162" s="85"/>
      <c r="P162" s="196">
        <f>O162*H162</f>
        <v>0</v>
      </c>
      <c r="Q162" s="196">
        <v>0</v>
      </c>
      <c r="R162" s="196">
        <f>Q162*H162</f>
        <v>0</v>
      </c>
      <c r="S162" s="196">
        <v>0</v>
      </c>
      <c r="T162" s="197">
        <f>S162*H162</f>
        <v>0</v>
      </c>
      <c r="U162" s="39"/>
      <c r="V162" s="39"/>
      <c r="W162" s="39"/>
      <c r="X162" s="39"/>
      <c r="Y162" s="39"/>
      <c r="Z162" s="39"/>
      <c r="AA162" s="39"/>
      <c r="AB162" s="39"/>
      <c r="AC162" s="39"/>
      <c r="AD162" s="39"/>
      <c r="AE162" s="39"/>
      <c r="AR162" s="198" t="s">
        <v>82</v>
      </c>
      <c r="AT162" s="198" t="s">
        <v>152</v>
      </c>
      <c r="AU162" s="198" t="s">
        <v>75</v>
      </c>
      <c r="AY162" s="18" t="s">
        <v>148</v>
      </c>
      <c r="BE162" s="199">
        <f>IF(N162="základní",J162,0)</f>
        <v>0</v>
      </c>
      <c r="BF162" s="199">
        <f>IF(N162="snížená",J162,0)</f>
        <v>0</v>
      </c>
      <c r="BG162" s="199">
        <f>IF(N162="zákl. přenesená",J162,0)</f>
        <v>0</v>
      </c>
      <c r="BH162" s="199">
        <f>IF(N162="sníž. přenesená",J162,0)</f>
        <v>0</v>
      </c>
      <c r="BI162" s="199">
        <f>IF(N162="nulová",J162,0)</f>
        <v>0</v>
      </c>
      <c r="BJ162" s="18" t="s">
        <v>82</v>
      </c>
      <c r="BK162" s="199">
        <f>ROUND(I162*H162,2)</f>
        <v>0</v>
      </c>
      <c r="BL162" s="18" t="s">
        <v>82</v>
      </c>
      <c r="BM162" s="198" t="s">
        <v>1222</v>
      </c>
    </row>
    <row r="163" spans="1:47" s="2" customFormat="1" ht="12">
      <c r="A163" s="39"/>
      <c r="B163" s="40"/>
      <c r="C163" s="41"/>
      <c r="D163" s="200" t="s">
        <v>150</v>
      </c>
      <c r="E163" s="41"/>
      <c r="F163" s="201" t="s">
        <v>1223</v>
      </c>
      <c r="G163" s="41"/>
      <c r="H163" s="41"/>
      <c r="I163" s="202"/>
      <c r="J163" s="41"/>
      <c r="K163" s="41"/>
      <c r="L163" s="45"/>
      <c r="M163" s="203"/>
      <c r="N163" s="204"/>
      <c r="O163" s="85"/>
      <c r="P163" s="85"/>
      <c r="Q163" s="85"/>
      <c r="R163" s="85"/>
      <c r="S163" s="85"/>
      <c r="T163" s="86"/>
      <c r="U163" s="39"/>
      <c r="V163" s="39"/>
      <c r="W163" s="39"/>
      <c r="X163" s="39"/>
      <c r="Y163" s="39"/>
      <c r="Z163" s="39"/>
      <c r="AA163" s="39"/>
      <c r="AB163" s="39"/>
      <c r="AC163" s="39"/>
      <c r="AD163" s="39"/>
      <c r="AE163" s="39"/>
      <c r="AT163" s="18" t="s">
        <v>150</v>
      </c>
      <c r="AU163" s="18" t="s">
        <v>75</v>
      </c>
    </row>
    <row r="164" spans="1:47" s="2" customFormat="1" ht="12">
      <c r="A164" s="39"/>
      <c r="B164" s="40"/>
      <c r="C164" s="41"/>
      <c r="D164" s="214" t="s">
        <v>159</v>
      </c>
      <c r="E164" s="41"/>
      <c r="F164" s="215" t="s">
        <v>1224</v>
      </c>
      <c r="G164" s="41"/>
      <c r="H164" s="41"/>
      <c r="I164" s="202"/>
      <c r="J164" s="41"/>
      <c r="K164" s="41"/>
      <c r="L164" s="45"/>
      <c r="M164" s="203"/>
      <c r="N164" s="204"/>
      <c r="O164" s="85"/>
      <c r="P164" s="85"/>
      <c r="Q164" s="85"/>
      <c r="R164" s="85"/>
      <c r="S164" s="85"/>
      <c r="T164" s="86"/>
      <c r="U164" s="39"/>
      <c r="V164" s="39"/>
      <c r="W164" s="39"/>
      <c r="X164" s="39"/>
      <c r="Y164" s="39"/>
      <c r="Z164" s="39"/>
      <c r="AA164" s="39"/>
      <c r="AB164" s="39"/>
      <c r="AC164" s="39"/>
      <c r="AD164" s="39"/>
      <c r="AE164" s="39"/>
      <c r="AT164" s="18" t="s">
        <v>159</v>
      </c>
      <c r="AU164" s="18" t="s">
        <v>75</v>
      </c>
    </row>
    <row r="165" spans="1:65" s="2" customFormat="1" ht="16.5" customHeight="1">
      <c r="A165" s="39"/>
      <c r="B165" s="40"/>
      <c r="C165" s="205" t="s">
        <v>340</v>
      </c>
      <c r="D165" s="205" t="s">
        <v>152</v>
      </c>
      <c r="E165" s="206" t="s">
        <v>1225</v>
      </c>
      <c r="F165" s="207" t="s">
        <v>1226</v>
      </c>
      <c r="G165" s="208" t="s">
        <v>353</v>
      </c>
      <c r="H165" s="209">
        <v>1.8</v>
      </c>
      <c r="I165" s="210"/>
      <c r="J165" s="211">
        <f>ROUND(I165*H165,2)</f>
        <v>0</v>
      </c>
      <c r="K165" s="207" t="s">
        <v>156</v>
      </c>
      <c r="L165" s="45"/>
      <c r="M165" s="212" t="s">
        <v>19</v>
      </c>
      <c r="N165" s="213" t="s">
        <v>46</v>
      </c>
      <c r="O165" s="85"/>
      <c r="P165" s="196">
        <f>O165*H165</f>
        <v>0</v>
      </c>
      <c r="Q165" s="196">
        <v>0</v>
      </c>
      <c r="R165" s="196">
        <f>Q165*H165</f>
        <v>0</v>
      </c>
      <c r="S165" s="196">
        <v>0</v>
      </c>
      <c r="T165" s="197">
        <f>S165*H165</f>
        <v>0</v>
      </c>
      <c r="U165" s="39"/>
      <c r="V165" s="39"/>
      <c r="W165" s="39"/>
      <c r="X165" s="39"/>
      <c r="Y165" s="39"/>
      <c r="Z165" s="39"/>
      <c r="AA165" s="39"/>
      <c r="AB165" s="39"/>
      <c r="AC165" s="39"/>
      <c r="AD165" s="39"/>
      <c r="AE165" s="39"/>
      <c r="AR165" s="198" t="s">
        <v>82</v>
      </c>
      <c r="AT165" s="198" t="s">
        <v>152</v>
      </c>
      <c r="AU165" s="198" t="s">
        <v>75</v>
      </c>
      <c r="AY165" s="18" t="s">
        <v>148</v>
      </c>
      <c r="BE165" s="199">
        <f>IF(N165="základní",J165,0)</f>
        <v>0</v>
      </c>
      <c r="BF165" s="199">
        <f>IF(N165="snížená",J165,0)</f>
        <v>0</v>
      </c>
      <c r="BG165" s="199">
        <f>IF(N165="zákl. přenesená",J165,0)</f>
        <v>0</v>
      </c>
      <c r="BH165" s="199">
        <f>IF(N165="sníž. přenesená",J165,0)</f>
        <v>0</v>
      </c>
      <c r="BI165" s="199">
        <f>IF(N165="nulová",J165,0)</f>
        <v>0</v>
      </c>
      <c r="BJ165" s="18" t="s">
        <v>82</v>
      </c>
      <c r="BK165" s="199">
        <f>ROUND(I165*H165,2)</f>
        <v>0</v>
      </c>
      <c r="BL165" s="18" t="s">
        <v>82</v>
      </c>
      <c r="BM165" s="198" t="s">
        <v>1227</v>
      </c>
    </row>
    <row r="166" spans="1:47" s="2" customFormat="1" ht="12">
      <c r="A166" s="39"/>
      <c r="B166" s="40"/>
      <c r="C166" s="41"/>
      <c r="D166" s="200" t="s">
        <v>150</v>
      </c>
      <c r="E166" s="41"/>
      <c r="F166" s="201" t="s">
        <v>1228</v>
      </c>
      <c r="G166" s="41"/>
      <c r="H166" s="41"/>
      <c r="I166" s="202"/>
      <c r="J166" s="41"/>
      <c r="K166" s="41"/>
      <c r="L166" s="45"/>
      <c r="M166" s="203"/>
      <c r="N166" s="204"/>
      <c r="O166" s="85"/>
      <c r="P166" s="85"/>
      <c r="Q166" s="85"/>
      <c r="R166" s="85"/>
      <c r="S166" s="85"/>
      <c r="T166" s="86"/>
      <c r="U166" s="39"/>
      <c r="V166" s="39"/>
      <c r="W166" s="39"/>
      <c r="X166" s="39"/>
      <c r="Y166" s="39"/>
      <c r="Z166" s="39"/>
      <c r="AA166" s="39"/>
      <c r="AB166" s="39"/>
      <c r="AC166" s="39"/>
      <c r="AD166" s="39"/>
      <c r="AE166" s="39"/>
      <c r="AT166" s="18" t="s">
        <v>150</v>
      </c>
      <c r="AU166" s="18" t="s">
        <v>75</v>
      </c>
    </row>
    <row r="167" spans="1:47" s="2" customFormat="1" ht="12">
      <c r="A167" s="39"/>
      <c r="B167" s="40"/>
      <c r="C167" s="41"/>
      <c r="D167" s="214" t="s">
        <v>159</v>
      </c>
      <c r="E167" s="41"/>
      <c r="F167" s="215" t="s">
        <v>1229</v>
      </c>
      <c r="G167" s="41"/>
      <c r="H167" s="41"/>
      <c r="I167" s="202"/>
      <c r="J167" s="41"/>
      <c r="K167" s="41"/>
      <c r="L167" s="45"/>
      <c r="M167" s="203"/>
      <c r="N167" s="204"/>
      <c r="O167" s="85"/>
      <c r="P167" s="85"/>
      <c r="Q167" s="85"/>
      <c r="R167" s="85"/>
      <c r="S167" s="85"/>
      <c r="T167" s="86"/>
      <c r="U167" s="39"/>
      <c r="V167" s="39"/>
      <c r="W167" s="39"/>
      <c r="X167" s="39"/>
      <c r="Y167" s="39"/>
      <c r="Z167" s="39"/>
      <c r="AA167" s="39"/>
      <c r="AB167" s="39"/>
      <c r="AC167" s="39"/>
      <c r="AD167" s="39"/>
      <c r="AE167" s="39"/>
      <c r="AT167" s="18" t="s">
        <v>159</v>
      </c>
      <c r="AU167" s="18" t="s">
        <v>75</v>
      </c>
    </row>
    <row r="168" spans="1:65" s="2" customFormat="1" ht="16.5" customHeight="1">
      <c r="A168" s="39"/>
      <c r="B168" s="40"/>
      <c r="C168" s="205" t="s">
        <v>345</v>
      </c>
      <c r="D168" s="205" t="s">
        <v>152</v>
      </c>
      <c r="E168" s="206" t="s">
        <v>1230</v>
      </c>
      <c r="F168" s="207" t="s">
        <v>1231</v>
      </c>
      <c r="G168" s="208" t="s">
        <v>353</v>
      </c>
      <c r="H168" s="209">
        <v>3.6</v>
      </c>
      <c r="I168" s="210"/>
      <c r="J168" s="211">
        <f>ROUND(I168*H168,2)</f>
        <v>0</v>
      </c>
      <c r="K168" s="207" t="s">
        <v>156</v>
      </c>
      <c r="L168" s="45"/>
      <c r="M168" s="212" t="s">
        <v>19</v>
      </c>
      <c r="N168" s="213" t="s">
        <v>46</v>
      </c>
      <c r="O168" s="85"/>
      <c r="P168" s="196">
        <f>O168*H168</f>
        <v>0</v>
      </c>
      <c r="Q168" s="196">
        <v>0</v>
      </c>
      <c r="R168" s="196">
        <f>Q168*H168</f>
        <v>0</v>
      </c>
      <c r="S168" s="196">
        <v>0</v>
      </c>
      <c r="T168" s="197">
        <f>S168*H168</f>
        <v>0</v>
      </c>
      <c r="U168" s="39"/>
      <c r="V168" s="39"/>
      <c r="W168" s="39"/>
      <c r="X168" s="39"/>
      <c r="Y168" s="39"/>
      <c r="Z168" s="39"/>
      <c r="AA168" s="39"/>
      <c r="AB168" s="39"/>
      <c r="AC168" s="39"/>
      <c r="AD168" s="39"/>
      <c r="AE168" s="39"/>
      <c r="AR168" s="198" t="s">
        <v>82</v>
      </c>
      <c r="AT168" s="198" t="s">
        <v>152</v>
      </c>
      <c r="AU168" s="198" t="s">
        <v>75</v>
      </c>
      <c r="AY168" s="18" t="s">
        <v>148</v>
      </c>
      <c r="BE168" s="199">
        <f>IF(N168="základní",J168,0)</f>
        <v>0</v>
      </c>
      <c r="BF168" s="199">
        <f>IF(N168="snížená",J168,0)</f>
        <v>0</v>
      </c>
      <c r="BG168" s="199">
        <f>IF(N168="zákl. přenesená",J168,0)</f>
        <v>0</v>
      </c>
      <c r="BH168" s="199">
        <f>IF(N168="sníž. přenesená",J168,0)</f>
        <v>0</v>
      </c>
      <c r="BI168" s="199">
        <f>IF(N168="nulová",J168,0)</f>
        <v>0</v>
      </c>
      <c r="BJ168" s="18" t="s">
        <v>82</v>
      </c>
      <c r="BK168" s="199">
        <f>ROUND(I168*H168,2)</f>
        <v>0</v>
      </c>
      <c r="BL168" s="18" t="s">
        <v>82</v>
      </c>
      <c r="BM168" s="198" t="s">
        <v>1232</v>
      </c>
    </row>
    <row r="169" spans="1:47" s="2" customFormat="1" ht="12">
      <c r="A169" s="39"/>
      <c r="B169" s="40"/>
      <c r="C169" s="41"/>
      <c r="D169" s="200" t="s">
        <v>150</v>
      </c>
      <c r="E169" s="41"/>
      <c r="F169" s="201" t="s">
        <v>1233</v>
      </c>
      <c r="G169" s="41"/>
      <c r="H169" s="41"/>
      <c r="I169" s="202"/>
      <c r="J169" s="41"/>
      <c r="K169" s="41"/>
      <c r="L169" s="45"/>
      <c r="M169" s="203"/>
      <c r="N169" s="204"/>
      <c r="O169" s="85"/>
      <c r="P169" s="85"/>
      <c r="Q169" s="85"/>
      <c r="R169" s="85"/>
      <c r="S169" s="85"/>
      <c r="T169" s="86"/>
      <c r="U169" s="39"/>
      <c r="V169" s="39"/>
      <c r="W169" s="39"/>
      <c r="X169" s="39"/>
      <c r="Y169" s="39"/>
      <c r="Z169" s="39"/>
      <c r="AA169" s="39"/>
      <c r="AB169" s="39"/>
      <c r="AC169" s="39"/>
      <c r="AD169" s="39"/>
      <c r="AE169" s="39"/>
      <c r="AT169" s="18" t="s">
        <v>150</v>
      </c>
      <c r="AU169" s="18" t="s">
        <v>75</v>
      </c>
    </row>
    <row r="170" spans="1:47" s="2" customFormat="1" ht="12">
      <c r="A170" s="39"/>
      <c r="B170" s="40"/>
      <c r="C170" s="41"/>
      <c r="D170" s="214" t="s">
        <v>159</v>
      </c>
      <c r="E170" s="41"/>
      <c r="F170" s="215" t="s">
        <v>1234</v>
      </c>
      <c r="G170" s="41"/>
      <c r="H170" s="41"/>
      <c r="I170" s="202"/>
      <c r="J170" s="41"/>
      <c r="K170" s="41"/>
      <c r="L170" s="45"/>
      <c r="M170" s="203"/>
      <c r="N170" s="204"/>
      <c r="O170" s="85"/>
      <c r="P170" s="85"/>
      <c r="Q170" s="85"/>
      <c r="R170" s="85"/>
      <c r="S170" s="85"/>
      <c r="T170" s="86"/>
      <c r="U170" s="39"/>
      <c r="V170" s="39"/>
      <c r="W170" s="39"/>
      <c r="X170" s="39"/>
      <c r="Y170" s="39"/>
      <c r="Z170" s="39"/>
      <c r="AA170" s="39"/>
      <c r="AB170" s="39"/>
      <c r="AC170" s="39"/>
      <c r="AD170" s="39"/>
      <c r="AE170" s="39"/>
      <c r="AT170" s="18" t="s">
        <v>159</v>
      </c>
      <c r="AU170" s="18" t="s">
        <v>75</v>
      </c>
    </row>
    <row r="171" spans="1:65" s="2" customFormat="1" ht="16.5" customHeight="1">
      <c r="A171" s="39"/>
      <c r="B171" s="40"/>
      <c r="C171" s="186" t="s">
        <v>350</v>
      </c>
      <c r="D171" s="186" t="s">
        <v>143</v>
      </c>
      <c r="E171" s="187" t="s">
        <v>1235</v>
      </c>
      <c r="F171" s="188" t="s">
        <v>1236</v>
      </c>
      <c r="G171" s="189" t="s">
        <v>155</v>
      </c>
      <c r="H171" s="190">
        <v>2</v>
      </c>
      <c r="I171" s="191"/>
      <c r="J171" s="192">
        <f>ROUND(I171*H171,2)</f>
        <v>0</v>
      </c>
      <c r="K171" s="188" t="s">
        <v>147</v>
      </c>
      <c r="L171" s="193"/>
      <c r="M171" s="194" t="s">
        <v>19</v>
      </c>
      <c r="N171" s="195" t="s">
        <v>46</v>
      </c>
      <c r="O171" s="85"/>
      <c r="P171" s="196">
        <f>O171*H171</f>
        <v>0</v>
      </c>
      <c r="Q171" s="196">
        <v>0</v>
      </c>
      <c r="R171" s="196">
        <f>Q171*H171</f>
        <v>0</v>
      </c>
      <c r="S171" s="196">
        <v>0</v>
      </c>
      <c r="T171" s="197">
        <f>S171*H171</f>
        <v>0</v>
      </c>
      <c r="U171" s="39"/>
      <c r="V171" s="39"/>
      <c r="W171" s="39"/>
      <c r="X171" s="39"/>
      <c r="Y171" s="39"/>
      <c r="Z171" s="39"/>
      <c r="AA171" s="39"/>
      <c r="AB171" s="39"/>
      <c r="AC171" s="39"/>
      <c r="AD171" s="39"/>
      <c r="AE171" s="39"/>
      <c r="AR171" s="198" t="s">
        <v>84</v>
      </c>
      <c r="AT171" s="198" t="s">
        <v>143</v>
      </c>
      <c r="AU171" s="198" t="s">
        <v>75</v>
      </c>
      <c r="AY171" s="18" t="s">
        <v>148</v>
      </c>
      <c r="BE171" s="199">
        <f>IF(N171="základní",J171,0)</f>
        <v>0</v>
      </c>
      <c r="BF171" s="199">
        <f>IF(N171="snížená",J171,0)</f>
        <v>0</v>
      </c>
      <c r="BG171" s="199">
        <f>IF(N171="zákl. přenesená",J171,0)</f>
        <v>0</v>
      </c>
      <c r="BH171" s="199">
        <f>IF(N171="sníž. přenesená",J171,0)</f>
        <v>0</v>
      </c>
      <c r="BI171" s="199">
        <f>IF(N171="nulová",J171,0)</f>
        <v>0</v>
      </c>
      <c r="BJ171" s="18" t="s">
        <v>82</v>
      </c>
      <c r="BK171" s="199">
        <f>ROUND(I171*H171,2)</f>
        <v>0</v>
      </c>
      <c r="BL171" s="18" t="s">
        <v>82</v>
      </c>
      <c r="BM171" s="198" t="s">
        <v>1237</v>
      </c>
    </row>
    <row r="172" spans="1:47" s="2" customFormat="1" ht="12">
      <c r="A172" s="39"/>
      <c r="B172" s="40"/>
      <c r="C172" s="41"/>
      <c r="D172" s="200" t="s">
        <v>150</v>
      </c>
      <c r="E172" s="41"/>
      <c r="F172" s="201" t="s">
        <v>1236</v>
      </c>
      <c r="G172" s="41"/>
      <c r="H172" s="41"/>
      <c r="I172" s="202"/>
      <c r="J172" s="41"/>
      <c r="K172" s="41"/>
      <c r="L172" s="45"/>
      <c r="M172" s="203"/>
      <c r="N172" s="204"/>
      <c r="O172" s="85"/>
      <c r="P172" s="85"/>
      <c r="Q172" s="85"/>
      <c r="R172" s="85"/>
      <c r="S172" s="85"/>
      <c r="T172" s="86"/>
      <c r="U172" s="39"/>
      <c r="V172" s="39"/>
      <c r="W172" s="39"/>
      <c r="X172" s="39"/>
      <c r="Y172" s="39"/>
      <c r="Z172" s="39"/>
      <c r="AA172" s="39"/>
      <c r="AB172" s="39"/>
      <c r="AC172" s="39"/>
      <c r="AD172" s="39"/>
      <c r="AE172" s="39"/>
      <c r="AT172" s="18" t="s">
        <v>150</v>
      </c>
      <c r="AU172" s="18" t="s">
        <v>75</v>
      </c>
    </row>
    <row r="173" spans="1:65" s="2" customFormat="1" ht="16.5" customHeight="1">
      <c r="A173" s="39"/>
      <c r="B173" s="40"/>
      <c r="C173" s="186" t="s">
        <v>356</v>
      </c>
      <c r="D173" s="186" t="s">
        <v>143</v>
      </c>
      <c r="E173" s="187" t="s">
        <v>1238</v>
      </c>
      <c r="F173" s="188" t="s">
        <v>1239</v>
      </c>
      <c r="G173" s="189" t="s">
        <v>155</v>
      </c>
      <c r="H173" s="190">
        <v>2</v>
      </c>
      <c r="I173" s="191"/>
      <c r="J173" s="192">
        <f>ROUND(I173*H173,2)</f>
        <v>0</v>
      </c>
      <c r="K173" s="188" t="s">
        <v>147</v>
      </c>
      <c r="L173" s="193"/>
      <c r="M173" s="194" t="s">
        <v>19</v>
      </c>
      <c r="N173" s="195" t="s">
        <v>46</v>
      </c>
      <c r="O173" s="85"/>
      <c r="P173" s="196">
        <f>O173*H173</f>
        <v>0</v>
      </c>
      <c r="Q173" s="196">
        <v>0</v>
      </c>
      <c r="R173" s="196">
        <f>Q173*H173</f>
        <v>0</v>
      </c>
      <c r="S173" s="196">
        <v>0</v>
      </c>
      <c r="T173" s="197">
        <f>S173*H173</f>
        <v>0</v>
      </c>
      <c r="U173" s="39"/>
      <c r="V173" s="39"/>
      <c r="W173" s="39"/>
      <c r="X173" s="39"/>
      <c r="Y173" s="39"/>
      <c r="Z173" s="39"/>
      <c r="AA173" s="39"/>
      <c r="AB173" s="39"/>
      <c r="AC173" s="39"/>
      <c r="AD173" s="39"/>
      <c r="AE173" s="39"/>
      <c r="AR173" s="198" t="s">
        <v>84</v>
      </c>
      <c r="AT173" s="198" t="s">
        <v>143</v>
      </c>
      <c r="AU173" s="198" t="s">
        <v>75</v>
      </c>
      <c r="AY173" s="18" t="s">
        <v>148</v>
      </c>
      <c r="BE173" s="199">
        <f>IF(N173="základní",J173,0)</f>
        <v>0</v>
      </c>
      <c r="BF173" s="199">
        <f>IF(N173="snížená",J173,0)</f>
        <v>0</v>
      </c>
      <c r="BG173" s="199">
        <f>IF(N173="zákl. přenesená",J173,0)</f>
        <v>0</v>
      </c>
      <c r="BH173" s="199">
        <f>IF(N173="sníž. přenesená",J173,0)</f>
        <v>0</v>
      </c>
      <c r="BI173" s="199">
        <f>IF(N173="nulová",J173,0)</f>
        <v>0</v>
      </c>
      <c r="BJ173" s="18" t="s">
        <v>82</v>
      </c>
      <c r="BK173" s="199">
        <f>ROUND(I173*H173,2)</f>
        <v>0</v>
      </c>
      <c r="BL173" s="18" t="s">
        <v>82</v>
      </c>
      <c r="BM173" s="198" t="s">
        <v>1240</v>
      </c>
    </row>
    <row r="174" spans="1:47" s="2" customFormat="1" ht="12">
      <c r="A174" s="39"/>
      <c r="B174" s="40"/>
      <c r="C174" s="41"/>
      <c r="D174" s="200" t="s">
        <v>150</v>
      </c>
      <c r="E174" s="41"/>
      <c r="F174" s="201" t="s">
        <v>1239</v>
      </c>
      <c r="G174" s="41"/>
      <c r="H174" s="41"/>
      <c r="I174" s="202"/>
      <c r="J174" s="41"/>
      <c r="K174" s="41"/>
      <c r="L174" s="45"/>
      <c r="M174" s="203"/>
      <c r="N174" s="204"/>
      <c r="O174" s="85"/>
      <c r="P174" s="85"/>
      <c r="Q174" s="85"/>
      <c r="R174" s="85"/>
      <c r="S174" s="85"/>
      <c r="T174" s="86"/>
      <c r="U174" s="39"/>
      <c r="V174" s="39"/>
      <c r="W174" s="39"/>
      <c r="X174" s="39"/>
      <c r="Y174" s="39"/>
      <c r="Z174" s="39"/>
      <c r="AA174" s="39"/>
      <c r="AB174" s="39"/>
      <c r="AC174" s="39"/>
      <c r="AD174" s="39"/>
      <c r="AE174" s="39"/>
      <c r="AT174" s="18" t="s">
        <v>150</v>
      </c>
      <c r="AU174" s="18" t="s">
        <v>75</v>
      </c>
    </row>
    <row r="175" spans="1:65" s="2" customFormat="1" ht="16.5" customHeight="1">
      <c r="A175" s="39"/>
      <c r="B175" s="40"/>
      <c r="C175" s="205" t="s">
        <v>374</v>
      </c>
      <c r="D175" s="205" t="s">
        <v>152</v>
      </c>
      <c r="E175" s="206" t="s">
        <v>446</v>
      </c>
      <c r="F175" s="207" t="s">
        <v>447</v>
      </c>
      <c r="G175" s="208" t="s">
        <v>155</v>
      </c>
      <c r="H175" s="209">
        <v>1</v>
      </c>
      <c r="I175" s="210"/>
      <c r="J175" s="211">
        <f>ROUND(I175*H175,2)</f>
        <v>0</v>
      </c>
      <c r="K175" s="207" t="s">
        <v>147</v>
      </c>
      <c r="L175" s="45"/>
      <c r="M175" s="212" t="s">
        <v>19</v>
      </c>
      <c r="N175" s="213" t="s">
        <v>46</v>
      </c>
      <c r="O175" s="85"/>
      <c r="P175" s="196">
        <f>O175*H175</f>
        <v>0</v>
      </c>
      <c r="Q175" s="196">
        <v>0</v>
      </c>
      <c r="R175" s="196">
        <f>Q175*H175</f>
        <v>0</v>
      </c>
      <c r="S175" s="196">
        <v>0</v>
      </c>
      <c r="T175" s="197">
        <f>S175*H175</f>
        <v>0</v>
      </c>
      <c r="U175" s="39"/>
      <c r="V175" s="39"/>
      <c r="W175" s="39"/>
      <c r="X175" s="39"/>
      <c r="Y175" s="39"/>
      <c r="Z175" s="39"/>
      <c r="AA175" s="39"/>
      <c r="AB175" s="39"/>
      <c r="AC175" s="39"/>
      <c r="AD175" s="39"/>
      <c r="AE175" s="39"/>
      <c r="AR175" s="198" t="s">
        <v>82</v>
      </c>
      <c r="AT175" s="198" t="s">
        <v>152</v>
      </c>
      <c r="AU175" s="198" t="s">
        <v>75</v>
      </c>
      <c r="AY175" s="18" t="s">
        <v>148</v>
      </c>
      <c r="BE175" s="199">
        <f>IF(N175="základní",J175,0)</f>
        <v>0</v>
      </c>
      <c r="BF175" s="199">
        <f>IF(N175="snížená",J175,0)</f>
        <v>0</v>
      </c>
      <c r="BG175" s="199">
        <f>IF(N175="zákl. přenesená",J175,0)</f>
        <v>0</v>
      </c>
      <c r="BH175" s="199">
        <f>IF(N175="sníž. přenesená",J175,0)</f>
        <v>0</v>
      </c>
      <c r="BI175" s="199">
        <f>IF(N175="nulová",J175,0)</f>
        <v>0</v>
      </c>
      <c r="BJ175" s="18" t="s">
        <v>82</v>
      </c>
      <c r="BK175" s="199">
        <f>ROUND(I175*H175,2)</f>
        <v>0</v>
      </c>
      <c r="BL175" s="18" t="s">
        <v>82</v>
      </c>
      <c r="BM175" s="198" t="s">
        <v>1241</v>
      </c>
    </row>
    <row r="176" spans="1:47" s="2" customFormat="1" ht="12">
      <c r="A176" s="39"/>
      <c r="B176" s="40"/>
      <c r="C176" s="41"/>
      <c r="D176" s="200" t="s">
        <v>150</v>
      </c>
      <c r="E176" s="41"/>
      <c r="F176" s="201" t="s">
        <v>1242</v>
      </c>
      <c r="G176" s="41"/>
      <c r="H176" s="41"/>
      <c r="I176" s="202"/>
      <c r="J176" s="41"/>
      <c r="K176" s="41"/>
      <c r="L176" s="45"/>
      <c r="M176" s="203"/>
      <c r="N176" s="204"/>
      <c r="O176" s="85"/>
      <c r="P176" s="85"/>
      <c r="Q176" s="85"/>
      <c r="R176" s="85"/>
      <c r="S176" s="85"/>
      <c r="T176" s="86"/>
      <c r="U176" s="39"/>
      <c r="V176" s="39"/>
      <c r="W176" s="39"/>
      <c r="X176" s="39"/>
      <c r="Y176" s="39"/>
      <c r="Z176" s="39"/>
      <c r="AA176" s="39"/>
      <c r="AB176" s="39"/>
      <c r="AC176" s="39"/>
      <c r="AD176" s="39"/>
      <c r="AE176" s="39"/>
      <c r="AT176" s="18" t="s">
        <v>150</v>
      </c>
      <c r="AU176" s="18" t="s">
        <v>75</v>
      </c>
    </row>
    <row r="177" spans="1:65" s="2" customFormat="1" ht="16.5" customHeight="1">
      <c r="A177" s="39"/>
      <c r="B177" s="40"/>
      <c r="C177" s="205" t="s">
        <v>378</v>
      </c>
      <c r="D177" s="205" t="s">
        <v>152</v>
      </c>
      <c r="E177" s="206" t="s">
        <v>451</v>
      </c>
      <c r="F177" s="207" t="s">
        <v>452</v>
      </c>
      <c r="G177" s="208" t="s">
        <v>170</v>
      </c>
      <c r="H177" s="209">
        <v>1</v>
      </c>
      <c r="I177" s="210"/>
      <c r="J177" s="211">
        <f>ROUND(I177*H177,2)</f>
        <v>0</v>
      </c>
      <c r="K177" s="207" t="s">
        <v>147</v>
      </c>
      <c r="L177" s="45"/>
      <c r="M177" s="212" t="s">
        <v>19</v>
      </c>
      <c r="N177" s="213" t="s">
        <v>46</v>
      </c>
      <c r="O177" s="85"/>
      <c r="P177" s="196">
        <f>O177*H177</f>
        <v>0</v>
      </c>
      <c r="Q177" s="196">
        <v>0</v>
      </c>
      <c r="R177" s="196">
        <f>Q177*H177</f>
        <v>0</v>
      </c>
      <c r="S177" s="196">
        <v>0</v>
      </c>
      <c r="T177" s="197">
        <f>S177*H177</f>
        <v>0</v>
      </c>
      <c r="U177" s="39"/>
      <c r="V177" s="39"/>
      <c r="W177" s="39"/>
      <c r="X177" s="39"/>
      <c r="Y177" s="39"/>
      <c r="Z177" s="39"/>
      <c r="AA177" s="39"/>
      <c r="AB177" s="39"/>
      <c r="AC177" s="39"/>
      <c r="AD177" s="39"/>
      <c r="AE177" s="39"/>
      <c r="AR177" s="198" t="s">
        <v>82</v>
      </c>
      <c r="AT177" s="198" t="s">
        <v>152</v>
      </c>
      <c r="AU177" s="198" t="s">
        <v>75</v>
      </c>
      <c r="AY177" s="18" t="s">
        <v>148</v>
      </c>
      <c r="BE177" s="199">
        <f>IF(N177="základní",J177,0)</f>
        <v>0</v>
      </c>
      <c r="BF177" s="199">
        <f>IF(N177="snížená",J177,0)</f>
        <v>0</v>
      </c>
      <c r="BG177" s="199">
        <f>IF(N177="zákl. přenesená",J177,0)</f>
        <v>0</v>
      </c>
      <c r="BH177" s="199">
        <f>IF(N177="sníž. přenesená",J177,0)</f>
        <v>0</v>
      </c>
      <c r="BI177" s="199">
        <f>IF(N177="nulová",J177,0)</f>
        <v>0</v>
      </c>
      <c r="BJ177" s="18" t="s">
        <v>82</v>
      </c>
      <c r="BK177" s="199">
        <f>ROUND(I177*H177,2)</f>
        <v>0</v>
      </c>
      <c r="BL177" s="18" t="s">
        <v>82</v>
      </c>
      <c r="BM177" s="198" t="s">
        <v>1243</v>
      </c>
    </row>
    <row r="178" spans="1:47" s="2" customFormat="1" ht="12">
      <c r="A178" s="39"/>
      <c r="B178" s="40"/>
      <c r="C178" s="41"/>
      <c r="D178" s="200" t="s">
        <v>150</v>
      </c>
      <c r="E178" s="41"/>
      <c r="F178" s="201" t="s">
        <v>454</v>
      </c>
      <c r="G178" s="41"/>
      <c r="H178" s="41"/>
      <c r="I178" s="202"/>
      <c r="J178" s="41"/>
      <c r="K178" s="41"/>
      <c r="L178" s="45"/>
      <c r="M178" s="203"/>
      <c r="N178" s="204"/>
      <c r="O178" s="85"/>
      <c r="P178" s="85"/>
      <c r="Q178" s="85"/>
      <c r="R178" s="85"/>
      <c r="S178" s="85"/>
      <c r="T178" s="86"/>
      <c r="U178" s="39"/>
      <c r="V178" s="39"/>
      <c r="W178" s="39"/>
      <c r="X178" s="39"/>
      <c r="Y178" s="39"/>
      <c r="Z178" s="39"/>
      <c r="AA178" s="39"/>
      <c r="AB178" s="39"/>
      <c r="AC178" s="39"/>
      <c r="AD178" s="39"/>
      <c r="AE178" s="39"/>
      <c r="AT178" s="18" t="s">
        <v>150</v>
      </c>
      <c r="AU178" s="18" t="s">
        <v>75</v>
      </c>
    </row>
    <row r="179" spans="1:65" s="2" customFormat="1" ht="16.5" customHeight="1">
      <c r="A179" s="39"/>
      <c r="B179" s="40"/>
      <c r="C179" s="205" t="s">
        <v>384</v>
      </c>
      <c r="D179" s="205" t="s">
        <v>152</v>
      </c>
      <c r="E179" s="206" t="s">
        <v>460</v>
      </c>
      <c r="F179" s="207" t="s">
        <v>1244</v>
      </c>
      <c r="G179" s="208" t="s">
        <v>462</v>
      </c>
      <c r="H179" s="209">
        <v>2.6</v>
      </c>
      <c r="I179" s="210"/>
      <c r="J179" s="211">
        <f>ROUND(I179*H179,2)</f>
        <v>0</v>
      </c>
      <c r="K179" s="207" t="s">
        <v>147</v>
      </c>
      <c r="L179" s="45"/>
      <c r="M179" s="212" t="s">
        <v>19</v>
      </c>
      <c r="N179" s="213" t="s">
        <v>46</v>
      </c>
      <c r="O179" s="85"/>
      <c r="P179" s="196">
        <f>O179*H179</f>
        <v>0</v>
      </c>
      <c r="Q179" s="196">
        <v>0</v>
      </c>
      <c r="R179" s="196">
        <f>Q179*H179</f>
        <v>0</v>
      </c>
      <c r="S179" s="196">
        <v>0</v>
      </c>
      <c r="T179" s="197">
        <f>S179*H179</f>
        <v>0</v>
      </c>
      <c r="U179" s="39"/>
      <c r="V179" s="39"/>
      <c r="W179" s="39"/>
      <c r="X179" s="39"/>
      <c r="Y179" s="39"/>
      <c r="Z179" s="39"/>
      <c r="AA179" s="39"/>
      <c r="AB179" s="39"/>
      <c r="AC179" s="39"/>
      <c r="AD179" s="39"/>
      <c r="AE179" s="39"/>
      <c r="AR179" s="198" t="s">
        <v>82</v>
      </c>
      <c r="AT179" s="198" t="s">
        <v>152</v>
      </c>
      <c r="AU179" s="198" t="s">
        <v>75</v>
      </c>
      <c r="AY179" s="18" t="s">
        <v>148</v>
      </c>
      <c r="BE179" s="199">
        <f>IF(N179="základní",J179,0)</f>
        <v>0</v>
      </c>
      <c r="BF179" s="199">
        <f>IF(N179="snížená",J179,0)</f>
        <v>0</v>
      </c>
      <c r="BG179" s="199">
        <f>IF(N179="zákl. přenesená",J179,0)</f>
        <v>0</v>
      </c>
      <c r="BH179" s="199">
        <f>IF(N179="sníž. přenesená",J179,0)</f>
        <v>0</v>
      </c>
      <c r="BI179" s="199">
        <f>IF(N179="nulová",J179,0)</f>
        <v>0</v>
      </c>
      <c r="BJ179" s="18" t="s">
        <v>82</v>
      </c>
      <c r="BK179" s="199">
        <f>ROUND(I179*H179,2)</f>
        <v>0</v>
      </c>
      <c r="BL179" s="18" t="s">
        <v>82</v>
      </c>
      <c r="BM179" s="198" t="s">
        <v>1245</v>
      </c>
    </row>
    <row r="180" spans="1:47" s="2" customFormat="1" ht="12">
      <c r="A180" s="39"/>
      <c r="B180" s="40"/>
      <c r="C180" s="41"/>
      <c r="D180" s="200" t="s">
        <v>150</v>
      </c>
      <c r="E180" s="41"/>
      <c r="F180" s="201" t="s">
        <v>1244</v>
      </c>
      <c r="G180" s="41"/>
      <c r="H180" s="41"/>
      <c r="I180" s="202"/>
      <c r="J180" s="41"/>
      <c r="K180" s="41"/>
      <c r="L180" s="45"/>
      <c r="M180" s="203"/>
      <c r="N180" s="204"/>
      <c r="O180" s="85"/>
      <c r="P180" s="85"/>
      <c r="Q180" s="85"/>
      <c r="R180" s="85"/>
      <c r="S180" s="85"/>
      <c r="T180" s="86"/>
      <c r="U180" s="39"/>
      <c r="V180" s="39"/>
      <c r="W180" s="39"/>
      <c r="X180" s="39"/>
      <c r="Y180" s="39"/>
      <c r="Z180" s="39"/>
      <c r="AA180" s="39"/>
      <c r="AB180" s="39"/>
      <c r="AC180" s="39"/>
      <c r="AD180" s="39"/>
      <c r="AE180" s="39"/>
      <c r="AT180" s="18" t="s">
        <v>150</v>
      </c>
      <c r="AU180" s="18" t="s">
        <v>75</v>
      </c>
    </row>
    <row r="181" spans="1:65" s="2" customFormat="1" ht="21.75" customHeight="1">
      <c r="A181" s="39"/>
      <c r="B181" s="40"/>
      <c r="C181" s="205" t="s">
        <v>388</v>
      </c>
      <c r="D181" s="205" t="s">
        <v>152</v>
      </c>
      <c r="E181" s="206" t="s">
        <v>1246</v>
      </c>
      <c r="F181" s="207" t="s">
        <v>1247</v>
      </c>
      <c r="G181" s="208" t="s">
        <v>462</v>
      </c>
      <c r="H181" s="209">
        <v>0.5</v>
      </c>
      <c r="I181" s="210"/>
      <c r="J181" s="211">
        <f>ROUND(I181*H181,2)</f>
        <v>0</v>
      </c>
      <c r="K181" s="207" t="s">
        <v>147</v>
      </c>
      <c r="L181" s="45"/>
      <c r="M181" s="212" t="s">
        <v>19</v>
      </c>
      <c r="N181" s="213" t="s">
        <v>46</v>
      </c>
      <c r="O181" s="85"/>
      <c r="P181" s="196">
        <f>O181*H181</f>
        <v>0</v>
      </c>
      <c r="Q181" s="196">
        <v>0</v>
      </c>
      <c r="R181" s="196">
        <f>Q181*H181</f>
        <v>0</v>
      </c>
      <c r="S181" s="196">
        <v>0</v>
      </c>
      <c r="T181" s="197">
        <f>S181*H181</f>
        <v>0</v>
      </c>
      <c r="U181" s="39"/>
      <c r="V181" s="39"/>
      <c r="W181" s="39"/>
      <c r="X181" s="39"/>
      <c r="Y181" s="39"/>
      <c r="Z181" s="39"/>
      <c r="AA181" s="39"/>
      <c r="AB181" s="39"/>
      <c r="AC181" s="39"/>
      <c r="AD181" s="39"/>
      <c r="AE181" s="39"/>
      <c r="AR181" s="198" t="s">
        <v>82</v>
      </c>
      <c r="AT181" s="198" t="s">
        <v>152</v>
      </c>
      <c r="AU181" s="198" t="s">
        <v>75</v>
      </c>
      <c r="AY181" s="18" t="s">
        <v>148</v>
      </c>
      <c r="BE181" s="199">
        <f>IF(N181="základní",J181,0)</f>
        <v>0</v>
      </c>
      <c r="BF181" s="199">
        <f>IF(N181="snížená",J181,0)</f>
        <v>0</v>
      </c>
      <c r="BG181" s="199">
        <f>IF(N181="zákl. přenesená",J181,0)</f>
        <v>0</v>
      </c>
      <c r="BH181" s="199">
        <f>IF(N181="sníž. přenesená",J181,0)</f>
        <v>0</v>
      </c>
      <c r="BI181" s="199">
        <f>IF(N181="nulová",J181,0)</f>
        <v>0</v>
      </c>
      <c r="BJ181" s="18" t="s">
        <v>82</v>
      </c>
      <c r="BK181" s="199">
        <f>ROUND(I181*H181,2)</f>
        <v>0</v>
      </c>
      <c r="BL181" s="18" t="s">
        <v>82</v>
      </c>
      <c r="BM181" s="198" t="s">
        <v>1248</v>
      </c>
    </row>
    <row r="182" spans="1:47" s="2" customFormat="1" ht="12">
      <c r="A182" s="39"/>
      <c r="B182" s="40"/>
      <c r="C182" s="41"/>
      <c r="D182" s="200" t="s">
        <v>150</v>
      </c>
      <c r="E182" s="41"/>
      <c r="F182" s="201" t="s">
        <v>1247</v>
      </c>
      <c r="G182" s="41"/>
      <c r="H182" s="41"/>
      <c r="I182" s="202"/>
      <c r="J182" s="41"/>
      <c r="K182" s="41"/>
      <c r="L182" s="45"/>
      <c r="M182" s="203"/>
      <c r="N182" s="204"/>
      <c r="O182" s="85"/>
      <c r="P182" s="85"/>
      <c r="Q182" s="85"/>
      <c r="R182" s="85"/>
      <c r="S182" s="85"/>
      <c r="T182" s="86"/>
      <c r="U182" s="39"/>
      <c r="V182" s="39"/>
      <c r="W182" s="39"/>
      <c r="X182" s="39"/>
      <c r="Y182" s="39"/>
      <c r="Z182" s="39"/>
      <c r="AA182" s="39"/>
      <c r="AB182" s="39"/>
      <c r="AC182" s="39"/>
      <c r="AD182" s="39"/>
      <c r="AE182" s="39"/>
      <c r="AT182" s="18" t="s">
        <v>150</v>
      </c>
      <c r="AU182" s="18" t="s">
        <v>75</v>
      </c>
    </row>
    <row r="183" spans="1:65" s="2" customFormat="1" ht="16.5" customHeight="1">
      <c r="A183" s="39"/>
      <c r="B183" s="40"/>
      <c r="C183" s="205" t="s">
        <v>392</v>
      </c>
      <c r="D183" s="205" t="s">
        <v>152</v>
      </c>
      <c r="E183" s="206" t="s">
        <v>1249</v>
      </c>
      <c r="F183" s="207" t="s">
        <v>1250</v>
      </c>
      <c r="G183" s="208" t="s">
        <v>551</v>
      </c>
      <c r="H183" s="209">
        <v>8</v>
      </c>
      <c r="I183" s="210"/>
      <c r="J183" s="211">
        <f>ROUND(I183*H183,2)</f>
        <v>0</v>
      </c>
      <c r="K183" s="207" t="s">
        <v>156</v>
      </c>
      <c r="L183" s="45"/>
      <c r="M183" s="212" t="s">
        <v>19</v>
      </c>
      <c r="N183" s="213" t="s">
        <v>46</v>
      </c>
      <c r="O183" s="85"/>
      <c r="P183" s="196">
        <f>O183*H183</f>
        <v>0</v>
      </c>
      <c r="Q183" s="196">
        <v>0</v>
      </c>
      <c r="R183" s="196">
        <f>Q183*H183</f>
        <v>0</v>
      </c>
      <c r="S183" s="196">
        <v>0</v>
      </c>
      <c r="T183" s="197">
        <f>S183*H183</f>
        <v>0</v>
      </c>
      <c r="U183" s="39"/>
      <c r="V183" s="39"/>
      <c r="W183" s="39"/>
      <c r="X183" s="39"/>
      <c r="Y183" s="39"/>
      <c r="Z183" s="39"/>
      <c r="AA183" s="39"/>
      <c r="AB183" s="39"/>
      <c r="AC183" s="39"/>
      <c r="AD183" s="39"/>
      <c r="AE183" s="39"/>
      <c r="AR183" s="198" t="s">
        <v>1251</v>
      </c>
      <c r="AT183" s="198" t="s">
        <v>152</v>
      </c>
      <c r="AU183" s="198" t="s">
        <v>75</v>
      </c>
      <c r="AY183" s="18" t="s">
        <v>148</v>
      </c>
      <c r="BE183" s="199">
        <f>IF(N183="základní",J183,0)</f>
        <v>0</v>
      </c>
      <c r="BF183" s="199">
        <f>IF(N183="snížená",J183,0)</f>
        <v>0</v>
      </c>
      <c r="BG183" s="199">
        <f>IF(N183="zákl. přenesená",J183,0)</f>
        <v>0</v>
      </c>
      <c r="BH183" s="199">
        <f>IF(N183="sníž. přenesená",J183,0)</f>
        <v>0</v>
      </c>
      <c r="BI183" s="199">
        <f>IF(N183="nulová",J183,0)</f>
        <v>0</v>
      </c>
      <c r="BJ183" s="18" t="s">
        <v>82</v>
      </c>
      <c r="BK183" s="199">
        <f>ROUND(I183*H183,2)</f>
        <v>0</v>
      </c>
      <c r="BL183" s="18" t="s">
        <v>1251</v>
      </c>
      <c r="BM183" s="198" t="s">
        <v>1252</v>
      </c>
    </row>
    <row r="184" spans="1:47" s="2" customFormat="1" ht="12">
      <c r="A184" s="39"/>
      <c r="B184" s="40"/>
      <c r="C184" s="41"/>
      <c r="D184" s="200" t="s">
        <v>150</v>
      </c>
      <c r="E184" s="41"/>
      <c r="F184" s="201" t="s">
        <v>1250</v>
      </c>
      <c r="G184" s="41"/>
      <c r="H184" s="41"/>
      <c r="I184" s="202"/>
      <c r="J184" s="41"/>
      <c r="K184" s="41"/>
      <c r="L184" s="45"/>
      <c r="M184" s="203"/>
      <c r="N184" s="204"/>
      <c r="O184" s="85"/>
      <c r="P184" s="85"/>
      <c r="Q184" s="85"/>
      <c r="R184" s="85"/>
      <c r="S184" s="85"/>
      <c r="T184" s="86"/>
      <c r="U184" s="39"/>
      <c r="V184" s="39"/>
      <c r="W184" s="39"/>
      <c r="X184" s="39"/>
      <c r="Y184" s="39"/>
      <c r="Z184" s="39"/>
      <c r="AA184" s="39"/>
      <c r="AB184" s="39"/>
      <c r="AC184" s="39"/>
      <c r="AD184" s="39"/>
      <c r="AE184" s="39"/>
      <c r="AT184" s="18" t="s">
        <v>150</v>
      </c>
      <c r="AU184" s="18" t="s">
        <v>75</v>
      </c>
    </row>
    <row r="185" spans="1:47" s="2" customFormat="1" ht="12">
      <c r="A185" s="39"/>
      <c r="B185" s="40"/>
      <c r="C185" s="41"/>
      <c r="D185" s="214" t="s">
        <v>159</v>
      </c>
      <c r="E185" s="41"/>
      <c r="F185" s="215" t="s">
        <v>1253</v>
      </c>
      <c r="G185" s="41"/>
      <c r="H185" s="41"/>
      <c r="I185" s="202"/>
      <c r="J185" s="41"/>
      <c r="K185" s="41"/>
      <c r="L185" s="45"/>
      <c r="M185" s="203"/>
      <c r="N185" s="204"/>
      <c r="O185" s="85"/>
      <c r="P185" s="85"/>
      <c r="Q185" s="85"/>
      <c r="R185" s="85"/>
      <c r="S185" s="85"/>
      <c r="T185" s="86"/>
      <c r="U185" s="39"/>
      <c r="V185" s="39"/>
      <c r="W185" s="39"/>
      <c r="X185" s="39"/>
      <c r="Y185" s="39"/>
      <c r="Z185" s="39"/>
      <c r="AA185" s="39"/>
      <c r="AB185" s="39"/>
      <c r="AC185" s="39"/>
      <c r="AD185" s="39"/>
      <c r="AE185" s="39"/>
      <c r="AT185" s="18" t="s">
        <v>159</v>
      </c>
      <c r="AU185" s="18" t="s">
        <v>75</v>
      </c>
    </row>
    <row r="186" spans="1:47" s="2" customFormat="1" ht="12">
      <c r="A186" s="39"/>
      <c r="B186" s="40"/>
      <c r="C186" s="41"/>
      <c r="D186" s="200" t="s">
        <v>416</v>
      </c>
      <c r="E186" s="41"/>
      <c r="F186" s="216" t="s">
        <v>1254</v>
      </c>
      <c r="G186" s="41"/>
      <c r="H186" s="41"/>
      <c r="I186" s="202"/>
      <c r="J186" s="41"/>
      <c r="K186" s="41"/>
      <c r="L186" s="45"/>
      <c r="M186" s="217"/>
      <c r="N186" s="218"/>
      <c r="O186" s="219"/>
      <c r="P186" s="219"/>
      <c r="Q186" s="219"/>
      <c r="R186" s="219"/>
      <c r="S186" s="219"/>
      <c r="T186" s="220"/>
      <c r="U186" s="39"/>
      <c r="V186" s="39"/>
      <c r="W186" s="39"/>
      <c r="X186" s="39"/>
      <c r="Y186" s="39"/>
      <c r="Z186" s="39"/>
      <c r="AA186" s="39"/>
      <c r="AB186" s="39"/>
      <c r="AC186" s="39"/>
      <c r="AD186" s="39"/>
      <c r="AE186" s="39"/>
      <c r="AT186" s="18" t="s">
        <v>416</v>
      </c>
      <c r="AU186" s="18" t="s">
        <v>75</v>
      </c>
    </row>
    <row r="187" spans="1:31" s="2" customFormat="1" ht="6.95" customHeight="1">
      <c r="A187" s="39"/>
      <c r="B187" s="60"/>
      <c r="C187" s="61"/>
      <c r="D187" s="61"/>
      <c r="E187" s="61"/>
      <c r="F187" s="61"/>
      <c r="G187" s="61"/>
      <c r="H187" s="61"/>
      <c r="I187" s="61"/>
      <c r="J187" s="61"/>
      <c r="K187" s="61"/>
      <c r="L187" s="45"/>
      <c r="M187" s="39"/>
      <c r="O187" s="39"/>
      <c r="P187" s="39"/>
      <c r="Q187" s="39"/>
      <c r="R187" s="39"/>
      <c r="S187" s="39"/>
      <c r="T187" s="39"/>
      <c r="U187" s="39"/>
      <c r="V187" s="39"/>
      <c r="W187" s="39"/>
      <c r="X187" s="39"/>
      <c r="Y187" s="39"/>
      <c r="Z187" s="39"/>
      <c r="AA187" s="39"/>
      <c r="AB187" s="39"/>
      <c r="AC187" s="39"/>
      <c r="AD187" s="39"/>
      <c r="AE187" s="39"/>
    </row>
  </sheetData>
  <sheetProtection password="CC35" sheet="1" objects="1" scenarios="1" formatColumns="0" formatRows="0" autoFilter="0"/>
  <autoFilter ref="C84:K186"/>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8" r:id="rId1" display="https://podminky.urs.cz/item/CS_URS_2021_02/34115062"/>
    <hyperlink ref="F91" r:id="rId2" display="https://podminky.urs.cz/item/CS_URS_2021_02/210931018"/>
    <hyperlink ref="F94" r:id="rId3" display="https://podminky.urs.cz/item/CS_URS_2021_02/210931038"/>
    <hyperlink ref="F97" r:id="rId4" display="https://podminky.urs.cz/item/CS_URS_2021_02/35436536"/>
    <hyperlink ref="F100" r:id="rId5" display="https://podminky.urs.cz/item/CS_URS_2021_02/210100773"/>
    <hyperlink ref="F103" r:id="rId6" display="https://podminky.urs.cz/item/CS_URS_2021_02/35436554"/>
    <hyperlink ref="F106" r:id="rId7" display="https://podminky.urs.cz/item/CS_URS_2021_02/210101053"/>
    <hyperlink ref="F109" r:id="rId8" display="https://podminky.urs.cz/item/CS_URS_2021_02/210950111"/>
    <hyperlink ref="F138" r:id="rId9" display="https://podminky.urs.cz/item/CS_URS_2021_02/13010514"/>
    <hyperlink ref="F141" r:id="rId10" display="https://podminky.urs.cz/item/CS_URS_2021_02/13010910"/>
    <hyperlink ref="F144" r:id="rId11" display="https://podminky.urs.cz/item/CS_URS_2021_02/210020681"/>
    <hyperlink ref="F155" r:id="rId12" display="https://podminky.urs.cz/item/CS_URS_2021_02/210100311"/>
    <hyperlink ref="F164" r:id="rId13" display="https://podminky.urs.cz/item/CS_URS_2021_02/210021351"/>
    <hyperlink ref="F167" r:id="rId14" display="https://podminky.urs.cz/item/CS_URS_2021_02/210021354"/>
    <hyperlink ref="F170" r:id="rId15" display="https://podminky.urs.cz/item/CS_URS_2021_02/210021355"/>
    <hyperlink ref="F185" r:id="rId16" display="https://podminky.urs.cz/item/CS_URS_2021_02/043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7"/>
</worksheet>
</file>

<file path=xl/worksheets/sheet11.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120</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1060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1255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ROUND((SUM(BE85:BE93)),2)</f>
        <v>0</v>
      </c>
      <c r="G35" s="39"/>
      <c r="H35" s="39"/>
      <c r="I35" s="158">
        <v>0.21</v>
      </c>
      <c r="J35" s="157">
        <f>ROUND(((SUM(BE85:BE93))*I35),2)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ROUND((SUM(BF85:BF93)),2)</f>
        <v>0</v>
      </c>
      <c r="G36" s="39"/>
      <c r="H36" s="39"/>
      <c r="I36" s="158">
        <v>0.15</v>
      </c>
      <c r="J36" s="157">
        <f>ROUND(((SUM(BF85:BF93))*I36),2)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ROUND((SUM(BG85:BG93)),2)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ROUND((SUM(BH85:BH93)),2)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ROUND((SUM(BI85:BI93)),2)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1060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02.3 - Vedlejší a ostatní náklady</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129</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130</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MVE Kadaň - generální oprava - rozvodna 22kV a 6kV</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122</v>
      </c>
      <c r="D74" s="23"/>
      <c r="E74" s="23"/>
      <c r="F74" s="23"/>
      <c r="G74" s="23"/>
      <c r="H74" s="23"/>
      <c r="I74" s="23"/>
      <c r="J74" s="23"/>
      <c r="K74" s="23"/>
      <c r="L74" s="21"/>
    </row>
    <row r="75" spans="1:31" s="2" customFormat="1" ht="16.5" customHeight="1">
      <c r="A75" s="39"/>
      <c r="B75" s="40"/>
      <c r="C75" s="41"/>
      <c r="D75" s="41"/>
      <c r="E75" s="170" t="s">
        <v>1060</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124</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SO 02.3 - Vedlejší a ostatní náklady</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Kadaň</v>
      </c>
      <c r="G79" s="41"/>
      <c r="H79" s="41"/>
      <c r="I79" s="33" t="s">
        <v>23</v>
      </c>
      <c r="J79" s="73" t="str">
        <f>IF(J14="","",J14)</f>
        <v>2. 12. 2021</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Povodí Ohře, státní podnik</v>
      </c>
      <c r="G81" s="41"/>
      <c r="H81" s="41"/>
      <c r="I81" s="33" t="s">
        <v>32</v>
      </c>
      <c r="J81" s="37" t="str">
        <f>E23</f>
        <v>Puttner, s.r.o.</v>
      </c>
      <c r="K81" s="41"/>
      <c r="L81" s="14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IF(E20="","",E20)</f>
        <v>Vyplň údaj</v>
      </c>
      <c r="G82" s="41"/>
      <c r="H82" s="41"/>
      <c r="I82" s="33" t="s">
        <v>37</v>
      </c>
      <c r="J82" s="37" t="str">
        <f>E26</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9" customFormat="1" ht="29.25" customHeight="1">
      <c r="A84" s="175"/>
      <c r="B84" s="176"/>
      <c r="C84" s="177" t="s">
        <v>131</v>
      </c>
      <c r="D84" s="178" t="s">
        <v>60</v>
      </c>
      <c r="E84" s="178" t="s">
        <v>56</v>
      </c>
      <c r="F84" s="178" t="s">
        <v>57</v>
      </c>
      <c r="G84" s="178" t="s">
        <v>132</v>
      </c>
      <c r="H84" s="178" t="s">
        <v>133</v>
      </c>
      <c r="I84" s="178" t="s">
        <v>134</v>
      </c>
      <c r="J84" s="178" t="s">
        <v>128</v>
      </c>
      <c r="K84" s="179" t="s">
        <v>135</v>
      </c>
      <c r="L84" s="180"/>
      <c r="M84" s="93" t="s">
        <v>19</v>
      </c>
      <c r="N84" s="94" t="s">
        <v>45</v>
      </c>
      <c r="O84" s="94" t="s">
        <v>136</v>
      </c>
      <c r="P84" s="94" t="s">
        <v>137</v>
      </c>
      <c r="Q84" s="94" t="s">
        <v>138</v>
      </c>
      <c r="R84" s="94" t="s">
        <v>139</v>
      </c>
      <c r="S84" s="94" t="s">
        <v>140</v>
      </c>
      <c r="T84" s="95" t="s">
        <v>141</v>
      </c>
      <c r="U84" s="175"/>
      <c r="V84" s="175"/>
      <c r="W84" s="175"/>
      <c r="X84" s="175"/>
      <c r="Y84" s="175"/>
      <c r="Z84" s="175"/>
      <c r="AA84" s="175"/>
      <c r="AB84" s="175"/>
      <c r="AC84" s="175"/>
      <c r="AD84" s="175"/>
      <c r="AE84" s="175"/>
    </row>
    <row r="85" spans="1:63" s="2" customFormat="1" ht="22.8" customHeight="1">
      <c r="A85" s="39"/>
      <c r="B85" s="40"/>
      <c r="C85" s="100" t="s">
        <v>142</v>
      </c>
      <c r="D85" s="41"/>
      <c r="E85" s="41"/>
      <c r="F85" s="41"/>
      <c r="G85" s="41"/>
      <c r="H85" s="41"/>
      <c r="I85" s="41"/>
      <c r="J85" s="181">
        <f>BK85</f>
        <v>0</v>
      </c>
      <c r="K85" s="41"/>
      <c r="L85" s="45"/>
      <c r="M85" s="96"/>
      <c r="N85" s="182"/>
      <c r="O85" s="97"/>
      <c r="P85" s="183">
        <f>SUM(P86:P93)</f>
        <v>0</v>
      </c>
      <c r="Q85" s="97"/>
      <c r="R85" s="183">
        <f>SUM(R86:R93)</f>
        <v>0</v>
      </c>
      <c r="S85" s="97"/>
      <c r="T85" s="184">
        <f>SUM(T86:T93)</f>
        <v>0</v>
      </c>
      <c r="U85" s="39"/>
      <c r="V85" s="39"/>
      <c r="W85" s="39"/>
      <c r="X85" s="39"/>
      <c r="Y85" s="39"/>
      <c r="Z85" s="39"/>
      <c r="AA85" s="39"/>
      <c r="AB85" s="39"/>
      <c r="AC85" s="39"/>
      <c r="AD85" s="39"/>
      <c r="AE85" s="39"/>
      <c r="AT85" s="18" t="s">
        <v>74</v>
      </c>
      <c r="AU85" s="18" t="s">
        <v>129</v>
      </c>
      <c r="BK85" s="185">
        <f>SUM(BK86:BK93)</f>
        <v>0</v>
      </c>
    </row>
    <row r="86" spans="1:65" s="2" customFormat="1" ht="16.5" customHeight="1">
      <c r="A86" s="39"/>
      <c r="B86" s="40"/>
      <c r="C86" s="205" t="s">
        <v>82</v>
      </c>
      <c r="D86" s="205" t="s">
        <v>152</v>
      </c>
      <c r="E86" s="206" t="s">
        <v>465</v>
      </c>
      <c r="F86" s="207" t="s">
        <v>466</v>
      </c>
      <c r="G86" s="208" t="s">
        <v>170</v>
      </c>
      <c r="H86" s="209">
        <v>1</v>
      </c>
      <c r="I86" s="210"/>
      <c r="J86" s="211">
        <f>ROUND(I86*H86,2)</f>
        <v>0</v>
      </c>
      <c r="K86" s="207" t="s">
        <v>147</v>
      </c>
      <c r="L86" s="45"/>
      <c r="M86" s="212" t="s">
        <v>19</v>
      </c>
      <c r="N86" s="213" t="s">
        <v>46</v>
      </c>
      <c r="O86" s="85"/>
      <c r="P86" s="196">
        <f>O86*H86</f>
        <v>0</v>
      </c>
      <c r="Q86" s="196">
        <v>0</v>
      </c>
      <c r="R86" s="196">
        <f>Q86*H86</f>
        <v>0</v>
      </c>
      <c r="S86" s="196">
        <v>0</v>
      </c>
      <c r="T86" s="197">
        <f>S86*H86</f>
        <v>0</v>
      </c>
      <c r="U86" s="39"/>
      <c r="V86" s="39"/>
      <c r="W86" s="39"/>
      <c r="X86" s="39"/>
      <c r="Y86" s="39"/>
      <c r="Z86" s="39"/>
      <c r="AA86" s="39"/>
      <c r="AB86" s="39"/>
      <c r="AC86" s="39"/>
      <c r="AD86" s="39"/>
      <c r="AE86" s="39"/>
      <c r="AR86" s="198" t="s">
        <v>82</v>
      </c>
      <c r="AT86" s="198" t="s">
        <v>152</v>
      </c>
      <c r="AU86" s="198" t="s">
        <v>75</v>
      </c>
      <c r="AY86" s="18" t="s">
        <v>148</v>
      </c>
      <c r="BE86" s="199">
        <f>IF(N86="základní",J86,0)</f>
        <v>0</v>
      </c>
      <c r="BF86" s="199">
        <f>IF(N86="snížená",J86,0)</f>
        <v>0</v>
      </c>
      <c r="BG86" s="199">
        <f>IF(N86="zákl. přenesená",J86,0)</f>
        <v>0</v>
      </c>
      <c r="BH86" s="199">
        <f>IF(N86="sníž. přenesená",J86,0)</f>
        <v>0</v>
      </c>
      <c r="BI86" s="199">
        <f>IF(N86="nulová",J86,0)</f>
        <v>0</v>
      </c>
      <c r="BJ86" s="18" t="s">
        <v>82</v>
      </c>
      <c r="BK86" s="199">
        <f>ROUND(I86*H86,2)</f>
        <v>0</v>
      </c>
      <c r="BL86" s="18" t="s">
        <v>82</v>
      </c>
      <c r="BM86" s="198" t="s">
        <v>1256</v>
      </c>
    </row>
    <row r="87" spans="1:47" s="2" customFormat="1" ht="12">
      <c r="A87" s="39"/>
      <c r="B87" s="40"/>
      <c r="C87" s="41"/>
      <c r="D87" s="200" t="s">
        <v>150</v>
      </c>
      <c r="E87" s="41"/>
      <c r="F87" s="201" t="s">
        <v>468</v>
      </c>
      <c r="G87" s="41"/>
      <c r="H87" s="41"/>
      <c r="I87" s="202"/>
      <c r="J87" s="41"/>
      <c r="K87" s="41"/>
      <c r="L87" s="45"/>
      <c r="M87" s="203"/>
      <c r="N87" s="204"/>
      <c r="O87" s="85"/>
      <c r="P87" s="85"/>
      <c r="Q87" s="85"/>
      <c r="R87" s="85"/>
      <c r="S87" s="85"/>
      <c r="T87" s="86"/>
      <c r="U87" s="39"/>
      <c r="V87" s="39"/>
      <c r="W87" s="39"/>
      <c r="X87" s="39"/>
      <c r="Y87" s="39"/>
      <c r="Z87" s="39"/>
      <c r="AA87" s="39"/>
      <c r="AB87" s="39"/>
      <c r="AC87" s="39"/>
      <c r="AD87" s="39"/>
      <c r="AE87" s="39"/>
      <c r="AT87" s="18" t="s">
        <v>150</v>
      </c>
      <c r="AU87" s="18" t="s">
        <v>75</v>
      </c>
    </row>
    <row r="88" spans="1:65" s="2" customFormat="1" ht="16.5" customHeight="1">
      <c r="A88" s="39"/>
      <c r="B88" s="40"/>
      <c r="C88" s="205" t="s">
        <v>84</v>
      </c>
      <c r="D88" s="205" t="s">
        <v>152</v>
      </c>
      <c r="E88" s="206" t="s">
        <v>469</v>
      </c>
      <c r="F88" s="207" t="s">
        <v>470</v>
      </c>
      <c r="G88" s="208" t="s">
        <v>471</v>
      </c>
      <c r="H88" s="209">
        <v>1</v>
      </c>
      <c r="I88" s="210"/>
      <c r="J88" s="211">
        <f>ROUND(I88*H88,2)</f>
        <v>0</v>
      </c>
      <c r="K88" s="207" t="s">
        <v>147</v>
      </c>
      <c r="L88" s="45"/>
      <c r="M88" s="212" t="s">
        <v>19</v>
      </c>
      <c r="N88" s="213" t="s">
        <v>46</v>
      </c>
      <c r="O88" s="85"/>
      <c r="P88" s="196">
        <f>O88*H88</f>
        <v>0</v>
      </c>
      <c r="Q88" s="196">
        <v>0</v>
      </c>
      <c r="R88" s="196">
        <f>Q88*H88</f>
        <v>0</v>
      </c>
      <c r="S88" s="196">
        <v>0</v>
      </c>
      <c r="T88" s="197">
        <f>S88*H88</f>
        <v>0</v>
      </c>
      <c r="U88" s="39"/>
      <c r="V88" s="39"/>
      <c r="W88" s="39"/>
      <c r="X88" s="39"/>
      <c r="Y88" s="39"/>
      <c r="Z88" s="39"/>
      <c r="AA88" s="39"/>
      <c r="AB88" s="39"/>
      <c r="AC88" s="39"/>
      <c r="AD88" s="39"/>
      <c r="AE88" s="39"/>
      <c r="AR88" s="198" t="s">
        <v>82</v>
      </c>
      <c r="AT88" s="198" t="s">
        <v>152</v>
      </c>
      <c r="AU88" s="198" t="s">
        <v>75</v>
      </c>
      <c r="AY88" s="18" t="s">
        <v>148</v>
      </c>
      <c r="BE88" s="199">
        <f>IF(N88="základní",J88,0)</f>
        <v>0</v>
      </c>
      <c r="BF88" s="199">
        <f>IF(N88="snížená",J88,0)</f>
        <v>0</v>
      </c>
      <c r="BG88" s="199">
        <f>IF(N88="zákl. přenesená",J88,0)</f>
        <v>0</v>
      </c>
      <c r="BH88" s="199">
        <f>IF(N88="sníž. přenesená",J88,0)</f>
        <v>0</v>
      </c>
      <c r="BI88" s="199">
        <f>IF(N88="nulová",J88,0)</f>
        <v>0</v>
      </c>
      <c r="BJ88" s="18" t="s">
        <v>82</v>
      </c>
      <c r="BK88" s="199">
        <f>ROUND(I88*H88,2)</f>
        <v>0</v>
      </c>
      <c r="BL88" s="18" t="s">
        <v>82</v>
      </c>
      <c r="BM88" s="198" t="s">
        <v>1257</v>
      </c>
    </row>
    <row r="89" spans="1:47" s="2" customFormat="1" ht="12">
      <c r="A89" s="39"/>
      <c r="B89" s="40"/>
      <c r="C89" s="41"/>
      <c r="D89" s="200" t="s">
        <v>150</v>
      </c>
      <c r="E89" s="41"/>
      <c r="F89" s="201" t="s">
        <v>473</v>
      </c>
      <c r="G89" s="41"/>
      <c r="H89" s="41"/>
      <c r="I89" s="202"/>
      <c r="J89" s="41"/>
      <c r="K89" s="41"/>
      <c r="L89" s="45"/>
      <c r="M89" s="203"/>
      <c r="N89" s="204"/>
      <c r="O89" s="85"/>
      <c r="P89" s="85"/>
      <c r="Q89" s="85"/>
      <c r="R89" s="85"/>
      <c r="S89" s="85"/>
      <c r="T89" s="86"/>
      <c r="U89" s="39"/>
      <c r="V89" s="39"/>
      <c r="W89" s="39"/>
      <c r="X89" s="39"/>
      <c r="Y89" s="39"/>
      <c r="Z89" s="39"/>
      <c r="AA89" s="39"/>
      <c r="AB89" s="39"/>
      <c r="AC89" s="39"/>
      <c r="AD89" s="39"/>
      <c r="AE89" s="39"/>
      <c r="AT89" s="18" t="s">
        <v>150</v>
      </c>
      <c r="AU89" s="18" t="s">
        <v>75</v>
      </c>
    </row>
    <row r="90" spans="1:65" s="2" customFormat="1" ht="16.5" customHeight="1">
      <c r="A90" s="39"/>
      <c r="B90" s="40"/>
      <c r="C90" s="205" t="s">
        <v>161</v>
      </c>
      <c r="D90" s="205" t="s">
        <v>152</v>
      </c>
      <c r="E90" s="206" t="s">
        <v>474</v>
      </c>
      <c r="F90" s="207" t="s">
        <v>475</v>
      </c>
      <c r="G90" s="208" t="s">
        <v>170</v>
      </c>
      <c r="H90" s="209">
        <v>1</v>
      </c>
      <c r="I90" s="210"/>
      <c r="J90" s="211">
        <f>ROUND(I90*H90,2)</f>
        <v>0</v>
      </c>
      <c r="K90" s="207" t="s">
        <v>147</v>
      </c>
      <c r="L90" s="45"/>
      <c r="M90" s="212" t="s">
        <v>19</v>
      </c>
      <c r="N90" s="213" t="s">
        <v>46</v>
      </c>
      <c r="O90" s="85"/>
      <c r="P90" s="196">
        <f>O90*H90</f>
        <v>0</v>
      </c>
      <c r="Q90" s="196">
        <v>0</v>
      </c>
      <c r="R90" s="196">
        <f>Q90*H90</f>
        <v>0</v>
      </c>
      <c r="S90" s="196">
        <v>0</v>
      </c>
      <c r="T90" s="197">
        <f>S90*H90</f>
        <v>0</v>
      </c>
      <c r="U90" s="39"/>
      <c r="V90" s="39"/>
      <c r="W90" s="39"/>
      <c r="X90" s="39"/>
      <c r="Y90" s="39"/>
      <c r="Z90" s="39"/>
      <c r="AA90" s="39"/>
      <c r="AB90" s="39"/>
      <c r="AC90" s="39"/>
      <c r="AD90" s="39"/>
      <c r="AE90" s="39"/>
      <c r="AR90" s="198" t="s">
        <v>82</v>
      </c>
      <c r="AT90" s="198" t="s">
        <v>152</v>
      </c>
      <c r="AU90" s="198" t="s">
        <v>75</v>
      </c>
      <c r="AY90" s="18" t="s">
        <v>148</v>
      </c>
      <c r="BE90" s="199">
        <f>IF(N90="základní",J90,0)</f>
        <v>0</v>
      </c>
      <c r="BF90" s="199">
        <f>IF(N90="snížená",J90,0)</f>
        <v>0</v>
      </c>
      <c r="BG90" s="199">
        <f>IF(N90="zákl. přenesená",J90,0)</f>
        <v>0</v>
      </c>
      <c r="BH90" s="199">
        <f>IF(N90="sníž. přenesená",J90,0)</f>
        <v>0</v>
      </c>
      <c r="BI90" s="199">
        <f>IF(N90="nulová",J90,0)</f>
        <v>0</v>
      </c>
      <c r="BJ90" s="18" t="s">
        <v>82</v>
      </c>
      <c r="BK90" s="199">
        <f>ROUND(I90*H90,2)</f>
        <v>0</v>
      </c>
      <c r="BL90" s="18" t="s">
        <v>82</v>
      </c>
      <c r="BM90" s="198" t="s">
        <v>1258</v>
      </c>
    </row>
    <row r="91" spans="1:47" s="2" customFormat="1" ht="12">
      <c r="A91" s="39"/>
      <c r="B91" s="40"/>
      <c r="C91" s="41"/>
      <c r="D91" s="200" t="s">
        <v>150</v>
      </c>
      <c r="E91" s="41"/>
      <c r="F91" s="201" t="s">
        <v>477</v>
      </c>
      <c r="G91" s="41"/>
      <c r="H91" s="41"/>
      <c r="I91" s="202"/>
      <c r="J91" s="41"/>
      <c r="K91" s="41"/>
      <c r="L91" s="45"/>
      <c r="M91" s="203"/>
      <c r="N91" s="204"/>
      <c r="O91" s="85"/>
      <c r="P91" s="85"/>
      <c r="Q91" s="85"/>
      <c r="R91" s="85"/>
      <c r="S91" s="85"/>
      <c r="T91" s="86"/>
      <c r="U91" s="39"/>
      <c r="V91" s="39"/>
      <c r="W91" s="39"/>
      <c r="X91" s="39"/>
      <c r="Y91" s="39"/>
      <c r="Z91" s="39"/>
      <c r="AA91" s="39"/>
      <c r="AB91" s="39"/>
      <c r="AC91" s="39"/>
      <c r="AD91" s="39"/>
      <c r="AE91" s="39"/>
      <c r="AT91" s="18" t="s">
        <v>150</v>
      </c>
      <c r="AU91" s="18" t="s">
        <v>75</v>
      </c>
    </row>
    <row r="92" spans="1:65" s="2" customFormat="1" ht="16.5" customHeight="1">
      <c r="A92" s="39"/>
      <c r="B92" s="40"/>
      <c r="C92" s="205" t="s">
        <v>167</v>
      </c>
      <c r="D92" s="205" t="s">
        <v>152</v>
      </c>
      <c r="E92" s="206" t="s">
        <v>478</v>
      </c>
      <c r="F92" s="207" t="s">
        <v>479</v>
      </c>
      <c r="G92" s="208" t="s">
        <v>170</v>
      </c>
      <c r="H92" s="209">
        <v>1</v>
      </c>
      <c r="I92" s="210"/>
      <c r="J92" s="211">
        <f>ROUND(I92*H92,2)</f>
        <v>0</v>
      </c>
      <c r="K92" s="207" t="s">
        <v>147</v>
      </c>
      <c r="L92" s="45"/>
      <c r="M92" s="212" t="s">
        <v>19</v>
      </c>
      <c r="N92" s="213" t="s">
        <v>46</v>
      </c>
      <c r="O92" s="85"/>
      <c r="P92" s="196">
        <f>O92*H92</f>
        <v>0</v>
      </c>
      <c r="Q92" s="196">
        <v>0</v>
      </c>
      <c r="R92" s="196">
        <f>Q92*H92</f>
        <v>0</v>
      </c>
      <c r="S92" s="196">
        <v>0</v>
      </c>
      <c r="T92" s="197">
        <f>S92*H92</f>
        <v>0</v>
      </c>
      <c r="U92" s="39"/>
      <c r="V92" s="39"/>
      <c r="W92" s="39"/>
      <c r="X92" s="39"/>
      <c r="Y92" s="39"/>
      <c r="Z92" s="39"/>
      <c r="AA92" s="39"/>
      <c r="AB92" s="39"/>
      <c r="AC92" s="39"/>
      <c r="AD92" s="39"/>
      <c r="AE92" s="39"/>
      <c r="AR92" s="198" t="s">
        <v>82</v>
      </c>
      <c r="AT92" s="198" t="s">
        <v>152</v>
      </c>
      <c r="AU92" s="198" t="s">
        <v>75</v>
      </c>
      <c r="AY92" s="18" t="s">
        <v>148</v>
      </c>
      <c r="BE92" s="199">
        <f>IF(N92="základní",J92,0)</f>
        <v>0</v>
      </c>
      <c r="BF92" s="199">
        <f>IF(N92="snížená",J92,0)</f>
        <v>0</v>
      </c>
      <c r="BG92" s="199">
        <f>IF(N92="zákl. přenesená",J92,0)</f>
        <v>0</v>
      </c>
      <c r="BH92" s="199">
        <f>IF(N92="sníž. přenesená",J92,0)</f>
        <v>0</v>
      </c>
      <c r="BI92" s="199">
        <f>IF(N92="nulová",J92,0)</f>
        <v>0</v>
      </c>
      <c r="BJ92" s="18" t="s">
        <v>82</v>
      </c>
      <c r="BK92" s="199">
        <f>ROUND(I92*H92,2)</f>
        <v>0</v>
      </c>
      <c r="BL92" s="18" t="s">
        <v>82</v>
      </c>
      <c r="BM92" s="198" t="s">
        <v>1259</v>
      </c>
    </row>
    <row r="93" spans="1:47" s="2" customFormat="1" ht="12">
      <c r="A93" s="39"/>
      <c r="B93" s="40"/>
      <c r="C93" s="41"/>
      <c r="D93" s="200" t="s">
        <v>150</v>
      </c>
      <c r="E93" s="41"/>
      <c r="F93" s="201" t="s">
        <v>481</v>
      </c>
      <c r="G93" s="41"/>
      <c r="H93" s="41"/>
      <c r="I93" s="202"/>
      <c r="J93" s="41"/>
      <c r="K93" s="41"/>
      <c r="L93" s="45"/>
      <c r="M93" s="217"/>
      <c r="N93" s="218"/>
      <c r="O93" s="219"/>
      <c r="P93" s="219"/>
      <c r="Q93" s="219"/>
      <c r="R93" s="219"/>
      <c r="S93" s="219"/>
      <c r="T93" s="220"/>
      <c r="U93" s="39"/>
      <c r="V93" s="39"/>
      <c r="W93" s="39"/>
      <c r="X93" s="39"/>
      <c r="Y93" s="39"/>
      <c r="Z93" s="39"/>
      <c r="AA93" s="39"/>
      <c r="AB93" s="39"/>
      <c r="AC93" s="39"/>
      <c r="AD93" s="39"/>
      <c r="AE93" s="39"/>
      <c r="AT93" s="18" t="s">
        <v>150</v>
      </c>
      <c r="AU93" s="18" t="s">
        <v>75</v>
      </c>
    </row>
    <row r="94" spans="1:31" s="2" customFormat="1" ht="6.95" customHeight="1">
      <c r="A94" s="39"/>
      <c r="B94" s="60"/>
      <c r="C94" s="61"/>
      <c r="D94" s="61"/>
      <c r="E94" s="61"/>
      <c r="F94" s="61"/>
      <c r="G94" s="61"/>
      <c r="H94" s="61"/>
      <c r="I94" s="61"/>
      <c r="J94" s="61"/>
      <c r="K94" s="61"/>
      <c r="L94" s="45"/>
      <c r="M94" s="39"/>
      <c r="O94" s="39"/>
      <c r="P94" s="39"/>
      <c r="Q94" s="39"/>
      <c r="R94" s="39"/>
      <c r="S94" s="39"/>
      <c r="T94" s="39"/>
      <c r="U94" s="39"/>
      <c r="V94" s="39"/>
      <c r="W94" s="39"/>
      <c r="X94" s="39"/>
      <c r="Y94" s="39"/>
      <c r="Z94" s="39"/>
      <c r="AA94" s="39"/>
      <c r="AB94" s="39"/>
      <c r="AC94" s="39"/>
      <c r="AD94" s="39"/>
      <c r="AE94" s="39"/>
    </row>
  </sheetData>
  <sheetProtection password="CC35" sheet="1" objects="1" scenarios="1" formatColumns="0" formatRows="0" autoFilter="0"/>
  <autoFilter ref="C84:K9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3" customWidth="1"/>
    <col min="2" max="2" width="1.7109375" style="283" customWidth="1"/>
    <col min="3" max="4" width="5.00390625" style="283" customWidth="1"/>
    <col min="5" max="5" width="11.7109375" style="283" customWidth="1"/>
    <col min="6" max="6" width="9.140625" style="283" customWidth="1"/>
    <col min="7" max="7" width="5.00390625" style="283" customWidth="1"/>
    <col min="8" max="8" width="77.8515625" style="283" customWidth="1"/>
    <col min="9" max="10" width="20.00390625" style="283" customWidth="1"/>
    <col min="11" max="11" width="1.7109375" style="283" customWidth="1"/>
  </cols>
  <sheetData>
    <row r="1" s="1" customFormat="1" ht="37.5" customHeight="1"/>
    <row r="2" spans="2:11" s="1" customFormat="1" ht="7.5" customHeight="1">
      <c r="B2" s="284"/>
      <c r="C2" s="285"/>
      <c r="D2" s="285"/>
      <c r="E2" s="285"/>
      <c r="F2" s="285"/>
      <c r="G2" s="285"/>
      <c r="H2" s="285"/>
      <c r="I2" s="285"/>
      <c r="J2" s="285"/>
      <c r="K2" s="286"/>
    </row>
    <row r="3" spans="2:11" s="16" customFormat="1" ht="45" customHeight="1">
      <c r="B3" s="287"/>
      <c r="C3" s="288" t="s">
        <v>1260</v>
      </c>
      <c r="D3" s="288"/>
      <c r="E3" s="288"/>
      <c r="F3" s="288"/>
      <c r="G3" s="288"/>
      <c r="H3" s="288"/>
      <c r="I3" s="288"/>
      <c r="J3" s="288"/>
      <c r="K3" s="289"/>
    </row>
    <row r="4" spans="2:11" s="1" customFormat="1" ht="25.5" customHeight="1">
      <c r="B4" s="290"/>
      <c r="C4" s="291" t="s">
        <v>1261</v>
      </c>
      <c r="D4" s="291"/>
      <c r="E4" s="291"/>
      <c r="F4" s="291"/>
      <c r="G4" s="291"/>
      <c r="H4" s="291"/>
      <c r="I4" s="291"/>
      <c r="J4" s="291"/>
      <c r="K4" s="292"/>
    </row>
    <row r="5" spans="2:11" s="1" customFormat="1" ht="5.25" customHeight="1">
      <c r="B5" s="290"/>
      <c r="C5" s="293"/>
      <c r="D5" s="293"/>
      <c r="E5" s="293"/>
      <c r="F5" s="293"/>
      <c r="G5" s="293"/>
      <c r="H5" s="293"/>
      <c r="I5" s="293"/>
      <c r="J5" s="293"/>
      <c r="K5" s="292"/>
    </row>
    <row r="6" spans="2:11" s="1" customFormat="1" ht="15" customHeight="1">
      <c r="B6" s="290"/>
      <c r="C6" s="294" t="s">
        <v>1262</v>
      </c>
      <c r="D6" s="294"/>
      <c r="E6" s="294"/>
      <c r="F6" s="294"/>
      <c r="G6" s="294"/>
      <c r="H6" s="294"/>
      <c r="I6" s="294"/>
      <c r="J6" s="294"/>
      <c r="K6" s="292"/>
    </row>
    <row r="7" spans="2:11" s="1" customFormat="1" ht="15" customHeight="1">
      <c r="B7" s="295"/>
      <c r="C7" s="294" t="s">
        <v>1263</v>
      </c>
      <c r="D7" s="294"/>
      <c r="E7" s="294"/>
      <c r="F7" s="294"/>
      <c r="G7" s="294"/>
      <c r="H7" s="294"/>
      <c r="I7" s="294"/>
      <c r="J7" s="294"/>
      <c r="K7" s="292"/>
    </row>
    <row r="8" spans="2:11" s="1" customFormat="1" ht="12.75" customHeight="1">
      <c r="B8" s="295"/>
      <c r="C8" s="294"/>
      <c r="D8" s="294"/>
      <c r="E8" s="294"/>
      <c r="F8" s="294"/>
      <c r="G8" s="294"/>
      <c r="H8" s="294"/>
      <c r="I8" s="294"/>
      <c r="J8" s="294"/>
      <c r="K8" s="292"/>
    </row>
    <row r="9" spans="2:11" s="1" customFormat="1" ht="15" customHeight="1">
      <c r="B9" s="295"/>
      <c r="C9" s="294" t="s">
        <v>1264</v>
      </c>
      <c r="D9" s="294"/>
      <c r="E9" s="294"/>
      <c r="F9" s="294"/>
      <c r="G9" s="294"/>
      <c r="H9" s="294"/>
      <c r="I9" s="294"/>
      <c r="J9" s="294"/>
      <c r="K9" s="292"/>
    </row>
    <row r="10" spans="2:11" s="1" customFormat="1" ht="15" customHeight="1">
      <c r="B10" s="295"/>
      <c r="C10" s="294"/>
      <c r="D10" s="294" t="s">
        <v>1265</v>
      </c>
      <c r="E10" s="294"/>
      <c r="F10" s="294"/>
      <c r="G10" s="294"/>
      <c r="H10" s="294"/>
      <c r="I10" s="294"/>
      <c r="J10" s="294"/>
      <c r="K10" s="292"/>
    </row>
    <row r="11" spans="2:11" s="1" customFormat="1" ht="15" customHeight="1">
      <c r="B11" s="295"/>
      <c r="C11" s="296"/>
      <c r="D11" s="294" t="s">
        <v>1266</v>
      </c>
      <c r="E11" s="294"/>
      <c r="F11" s="294"/>
      <c r="G11" s="294"/>
      <c r="H11" s="294"/>
      <c r="I11" s="294"/>
      <c r="J11" s="294"/>
      <c r="K11" s="292"/>
    </row>
    <row r="12" spans="2:11" s="1" customFormat="1" ht="15" customHeight="1">
      <c r="B12" s="295"/>
      <c r="C12" s="296"/>
      <c r="D12" s="294"/>
      <c r="E12" s="294"/>
      <c r="F12" s="294"/>
      <c r="G12" s="294"/>
      <c r="H12" s="294"/>
      <c r="I12" s="294"/>
      <c r="J12" s="294"/>
      <c r="K12" s="292"/>
    </row>
    <row r="13" spans="2:11" s="1" customFormat="1" ht="15" customHeight="1">
      <c r="B13" s="295"/>
      <c r="C13" s="296"/>
      <c r="D13" s="297" t="s">
        <v>1267</v>
      </c>
      <c r="E13" s="294"/>
      <c r="F13" s="294"/>
      <c r="G13" s="294"/>
      <c r="H13" s="294"/>
      <c r="I13" s="294"/>
      <c r="J13" s="294"/>
      <c r="K13" s="292"/>
    </row>
    <row r="14" spans="2:11" s="1" customFormat="1" ht="12.75" customHeight="1">
      <c r="B14" s="295"/>
      <c r="C14" s="296"/>
      <c r="D14" s="296"/>
      <c r="E14" s="296"/>
      <c r="F14" s="296"/>
      <c r="G14" s="296"/>
      <c r="H14" s="296"/>
      <c r="I14" s="296"/>
      <c r="J14" s="296"/>
      <c r="K14" s="292"/>
    </row>
    <row r="15" spans="2:11" s="1" customFormat="1" ht="15" customHeight="1">
      <c r="B15" s="295"/>
      <c r="C15" s="296"/>
      <c r="D15" s="294" t="s">
        <v>1268</v>
      </c>
      <c r="E15" s="294"/>
      <c r="F15" s="294"/>
      <c r="G15" s="294"/>
      <c r="H15" s="294"/>
      <c r="I15" s="294"/>
      <c r="J15" s="294"/>
      <c r="K15" s="292"/>
    </row>
    <row r="16" spans="2:11" s="1" customFormat="1" ht="15" customHeight="1">
      <c r="B16" s="295"/>
      <c r="C16" s="296"/>
      <c r="D16" s="294" t="s">
        <v>1269</v>
      </c>
      <c r="E16" s="294"/>
      <c r="F16" s="294"/>
      <c r="G16" s="294"/>
      <c r="H16" s="294"/>
      <c r="I16" s="294"/>
      <c r="J16" s="294"/>
      <c r="K16" s="292"/>
    </row>
    <row r="17" spans="2:11" s="1" customFormat="1" ht="15" customHeight="1">
      <c r="B17" s="295"/>
      <c r="C17" s="296"/>
      <c r="D17" s="294" t="s">
        <v>1270</v>
      </c>
      <c r="E17" s="294"/>
      <c r="F17" s="294"/>
      <c r="G17" s="294"/>
      <c r="H17" s="294"/>
      <c r="I17" s="294"/>
      <c r="J17" s="294"/>
      <c r="K17" s="292"/>
    </row>
    <row r="18" spans="2:11" s="1" customFormat="1" ht="15" customHeight="1">
      <c r="B18" s="295"/>
      <c r="C18" s="296"/>
      <c r="D18" s="296"/>
      <c r="E18" s="298" t="s">
        <v>102</v>
      </c>
      <c r="F18" s="294" t="s">
        <v>1271</v>
      </c>
      <c r="G18" s="294"/>
      <c r="H18" s="294"/>
      <c r="I18" s="294"/>
      <c r="J18" s="294"/>
      <c r="K18" s="292"/>
    </row>
    <row r="19" spans="2:11" s="1" customFormat="1" ht="15" customHeight="1">
      <c r="B19" s="295"/>
      <c r="C19" s="296"/>
      <c r="D19" s="296"/>
      <c r="E19" s="298" t="s">
        <v>1272</v>
      </c>
      <c r="F19" s="294" t="s">
        <v>1273</v>
      </c>
      <c r="G19" s="294"/>
      <c r="H19" s="294"/>
      <c r="I19" s="294"/>
      <c r="J19" s="294"/>
      <c r="K19" s="292"/>
    </row>
    <row r="20" spans="2:11" s="1" customFormat="1" ht="15" customHeight="1">
      <c r="B20" s="295"/>
      <c r="C20" s="296"/>
      <c r="D20" s="296"/>
      <c r="E20" s="298" t="s">
        <v>81</v>
      </c>
      <c r="F20" s="294" t="s">
        <v>1274</v>
      </c>
      <c r="G20" s="294"/>
      <c r="H20" s="294"/>
      <c r="I20" s="294"/>
      <c r="J20" s="294"/>
      <c r="K20" s="292"/>
    </row>
    <row r="21" spans="2:11" s="1" customFormat="1" ht="15" customHeight="1">
      <c r="B21" s="295"/>
      <c r="C21" s="296"/>
      <c r="D21" s="296"/>
      <c r="E21" s="298" t="s">
        <v>1275</v>
      </c>
      <c r="F21" s="294" t="s">
        <v>91</v>
      </c>
      <c r="G21" s="294"/>
      <c r="H21" s="294"/>
      <c r="I21" s="294"/>
      <c r="J21" s="294"/>
      <c r="K21" s="292"/>
    </row>
    <row r="22" spans="2:11" s="1" customFormat="1" ht="15" customHeight="1">
      <c r="B22" s="295"/>
      <c r="C22" s="296"/>
      <c r="D22" s="296"/>
      <c r="E22" s="298" t="s">
        <v>1276</v>
      </c>
      <c r="F22" s="294" t="s">
        <v>1277</v>
      </c>
      <c r="G22" s="294"/>
      <c r="H22" s="294"/>
      <c r="I22" s="294"/>
      <c r="J22" s="294"/>
      <c r="K22" s="292"/>
    </row>
    <row r="23" spans="2:11" s="1" customFormat="1" ht="15" customHeight="1">
      <c r="B23" s="295"/>
      <c r="C23" s="296"/>
      <c r="D23" s="296"/>
      <c r="E23" s="298" t="s">
        <v>88</v>
      </c>
      <c r="F23" s="294" t="s">
        <v>1278</v>
      </c>
      <c r="G23" s="294"/>
      <c r="H23" s="294"/>
      <c r="I23" s="294"/>
      <c r="J23" s="294"/>
      <c r="K23" s="292"/>
    </row>
    <row r="24" spans="2:11" s="1" customFormat="1" ht="12.75" customHeight="1">
      <c r="B24" s="295"/>
      <c r="C24" s="296"/>
      <c r="D24" s="296"/>
      <c r="E24" s="296"/>
      <c r="F24" s="296"/>
      <c r="G24" s="296"/>
      <c r="H24" s="296"/>
      <c r="I24" s="296"/>
      <c r="J24" s="296"/>
      <c r="K24" s="292"/>
    </row>
    <row r="25" spans="2:11" s="1" customFormat="1" ht="15" customHeight="1">
      <c r="B25" s="295"/>
      <c r="C25" s="294" t="s">
        <v>1279</v>
      </c>
      <c r="D25" s="294"/>
      <c r="E25" s="294"/>
      <c r="F25" s="294"/>
      <c r="G25" s="294"/>
      <c r="H25" s="294"/>
      <c r="I25" s="294"/>
      <c r="J25" s="294"/>
      <c r="K25" s="292"/>
    </row>
    <row r="26" spans="2:11" s="1" customFormat="1" ht="15" customHeight="1">
      <c r="B26" s="295"/>
      <c r="C26" s="294" t="s">
        <v>1280</v>
      </c>
      <c r="D26" s="294"/>
      <c r="E26" s="294"/>
      <c r="F26" s="294"/>
      <c r="G26" s="294"/>
      <c r="H26" s="294"/>
      <c r="I26" s="294"/>
      <c r="J26" s="294"/>
      <c r="K26" s="292"/>
    </row>
    <row r="27" spans="2:11" s="1" customFormat="1" ht="15" customHeight="1">
      <c r="B27" s="295"/>
      <c r="C27" s="294"/>
      <c r="D27" s="294" t="s">
        <v>1281</v>
      </c>
      <c r="E27" s="294"/>
      <c r="F27" s="294"/>
      <c r="G27" s="294"/>
      <c r="H27" s="294"/>
      <c r="I27" s="294"/>
      <c r="J27" s="294"/>
      <c r="K27" s="292"/>
    </row>
    <row r="28" spans="2:11" s="1" customFormat="1" ht="15" customHeight="1">
      <c r="B28" s="295"/>
      <c r="C28" s="296"/>
      <c r="D28" s="294" t="s">
        <v>1282</v>
      </c>
      <c r="E28" s="294"/>
      <c r="F28" s="294"/>
      <c r="G28" s="294"/>
      <c r="H28" s="294"/>
      <c r="I28" s="294"/>
      <c r="J28" s="294"/>
      <c r="K28" s="292"/>
    </row>
    <row r="29" spans="2:11" s="1" customFormat="1" ht="12.75" customHeight="1">
      <c r="B29" s="295"/>
      <c r="C29" s="296"/>
      <c r="D29" s="296"/>
      <c r="E29" s="296"/>
      <c r="F29" s="296"/>
      <c r="G29" s="296"/>
      <c r="H29" s="296"/>
      <c r="I29" s="296"/>
      <c r="J29" s="296"/>
      <c r="K29" s="292"/>
    </row>
    <row r="30" spans="2:11" s="1" customFormat="1" ht="15" customHeight="1">
      <c r="B30" s="295"/>
      <c r="C30" s="296"/>
      <c r="D30" s="294" t="s">
        <v>1283</v>
      </c>
      <c r="E30" s="294"/>
      <c r="F30" s="294"/>
      <c r="G30" s="294"/>
      <c r="H30" s="294"/>
      <c r="I30" s="294"/>
      <c r="J30" s="294"/>
      <c r="K30" s="292"/>
    </row>
    <row r="31" spans="2:11" s="1" customFormat="1" ht="15" customHeight="1">
      <c r="B31" s="295"/>
      <c r="C31" s="296"/>
      <c r="D31" s="294" t="s">
        <v>1284</v>
      </c>
      <c r="E31" s="294"/>
      <c r="F31" s="294"/>
      <c r="G31" s="294"/>
      <c r="H31" s="294"/>
      <c r="I31" s="294"/>
      <c r="J31" s="294"/>
      <c r="K31" s="292"/>
    </row>
    <row r="32" spans="2:11" s="1" customFormat="1" ht="12.75" customHeight="1">
      <c r="B32" s="295"/>
      <c r="C32" s="296"/>
      <c r="D32" s="296"/>
      <c r="E32" s="296"/>
      <c r="F32" s="296"/>
      <c r="G32" s="296"/>
      <c r="H32" s="296"/>
      <c r="I32" s="296"/>
      <c r="J32" s="296"/>
      <c r="K32" s="292"/>
    </row>
    <row r="33" spans="2:11" s="1" customFormat="1" ht="15" customHeight="1">
      <c r="B33" s="295"/>
      <c r="C33" s="296"/>
      <c r="D33" s="294" t="s">
        <v>1285</v>
      </c>
      <c r="E33" s="294"/>
      <c r="F33" s="294"/>
      <c r="G33" s="294"/>
      <c r="H33" s="294"/>
      <c r="I33" s="294"/>
      <c r="J33" s="294"/>
      <c r="K33" s="292"/>
    </row>
    <row r="34" spans="2:11" s="1" customFormat="1" ht="15" customHeight="1">
      <c r="B34" s="295"/>
      <c r="C34" s="296"/>
      <c r="D34" s="294" t="s">
        <v>1286</v>
      </c>
      <c r="E34" s="294"/>
      <c r="F34" s="294"/>
      <c r="G34" s="294"/>
      <c r="H34" s="294"/>
      <c r="I34" s="294"/>
      <c r="J34" s="294"/>
      <c r="K34" s="292"/>
    </row>
    <row r="35" spans="2:11" s="1" customFormat="1" ht="15" customHeight="1">
      <c r="B35" s="295"/>
      <c r="C35" s="296"/>
      <c r="D35" s="294" t="s">
        <v>1287</v>
      </c>
      <c r="E35" s="294"/>
      <c r="F35" s="294"/>
      <c r="G35" s="294"/>
      <c r="H35" s="294"/>
      <c r="I35" s="294"/>
      <c r="J35" s="294"/>
      <c r="K35" s="292"/>
    </row>
    <row r="36" spans="2:11" s="1" customFormat="1" ht="15" customHeight="1">
      <c r="B36" s="295"/>
      <c r="C36" s="296"/>
      <c r="D36" s="294"/>
      <c r="E36" s="297" t="s">
        <v>131</v>
      </c>
      <c r="F36" s="294"/>
      <c r="G36" s="294" t="s">
        <v>1288</v>
      </c>
      <c r="H36" s="294"/>
      <c r="I36" s="294"/>
      <c r="J36" s="294"/>
      <c r="K36" s="292"/>
    </row>
    <row r="37" spans="2:11" s="1" customFormat="1" ht="30.75" customHeight="1">
      <c r="B37" s="295"/>
      <c r="C37" s="296"/>
      <c r="D37" s="294"/>
      <c r="E37" s="297" t="s">
        <v>1289</v>
      </c>
      <c r="F37" s="294"/>
      <c r="G37" s="294" t="s">
        <v>1290</v>
      </c>
      <c r="H37" s="294"/>
      <c r="I37" s="294"/>
      <c r="J37" s="294"/>
      <c r="K37" s="292"/>
    </row>
    <row r="38" spans="2:11" s="1" customFormat="1" ht="15" customHeight="1">
      <c r="B38" s="295"/>
      <c r="C38" s="296"/>
      <c r="D38" s="294"/>
      <c r="E38" s="297" t="s">
        <v>56</v>
      </c>
      <c r="F38" s="294"/>
      <c r="G38" s="294" t="s">
        <v>1291</v>
      </c>
      <c r="H38" s="294"/>
      <c r="I38" s="294"/>
      <c r="J38" s="294"/>
      <c r="K38" s="292"/>
    </row>
    <row r="39" spans="2:11" s="1" customFormat="1" ht="15" customHeight="1">
      <c r="B39" s="295"/>
      <c r="C39" s="296"/>
      <c r="D39" s="294"/>
      <c r="E39" s="297" t="s">
        <v>57</v>
      </c>
      <c r="F39" s="294"/>
      <c r="G39" s="294" t="s">
        <v>1292</v>
      </c>
      <c r="H39" s="294"/>
      <c r="I39" s="294"/>
      <c r="J39" s="294"/>
      <c r="K39" s="292"/>
    </row>
    <row r="40" spans="2:11" s="1" customFormat="1" ht="15" customHeight="1">
      <c r="B40" s="295"/>
      <c r="C40" s="296"/>
      <c r="D40" s="294"/>
      <c r="E40" s="297" t="s">
        <v>132</v>
      </c>
      <c r="F40" s="294"/>
      <c r="G40" s="294" t="s">
        <v>1293</v>
      </c>
      <c r="H40" s="294"/>
      <c r="I40" s="294"/>
      <c r="J40" s="294"/>
      <c r="K40" s="292"/>
    </row>
    <row r="41" spans="2:11" s="1" customFormat="1" ht="15" customHeight="1">
      <c r="B41" s="295"/>
      <c r="C41" s="296"/>
      <c r="D41" s="294"/>
      <c r="E41" s="297" t="s">
        <v>133</v>
      </c>
      <c r="F41" s="294"/>
      <c r="G41" s="294" t="s">
        <v>1294</v>
      </c>
      <c r="H41" s="294"/>
      <c r="I41" s="294"/>
      <c r="J41" s="294"/>
      <c r="K41" s="292"/>
    </row>
    <row r="42" spans="2:11" s="1" customFormat="1" ht="15" customHeight="1">
      <c r="B42" s="295"/>
      <c r="C42" s="296"/>
      <c r="D42" s="294"/>
      <c r="E42" s="297" t="s">
        <v>1295</v>
      </c>
      <c r="F42" s="294"/>
      <c r="G42" s="294" t="s">
        <v>1296</v>
      </c>
      <c r="H42" s="294"/>
      <c r="I42" s="294"/>
      <c r="J42" s="294"/>
      <c r="K42" s="292"/>
    </row>
    <row r="43" spans="2:11" s="1" customFormat="1" ht="15" customHeight="1">
      <c r="B43" s="295"/>
      <c r="C43" s="296"/>
      <c r="D43" s="294"/>
      <c r="E43" s="297"/>
      <c r="F43" s="294"/>
      <c r="G43" s="294" t="s">
        <v>1297</v>
      </c>
      <c r="H43" s="294"/>
      <c r="I43" s="294"/>
      <c r="J43" s="294"/>
      <c r="K43" s="292"/>
    </row>
    <row r="44" spans="2:11" s="1" customFormat="1" ht="15" customHeight="1">
      <c r="B44" s="295"/>
      <c r="C44" s="296"/>
      <c r="D44" s="294"/>
      <c r="E44" s="297" t="s">
        <v>1298</v>
      </c>
      <c r="F44" s="294"/>
      <c r="G44" s="294" t="s">
        <v>1299</v>
      </c>
      <c r="H44" s="294"/>
      <c r="I44" s="294"/>
      <c r="J44" s="294"/>
      <c r="K44" s="292"/>
    </row>
    <row r="45" spans="2:11" s="1" customFormat="1" ht="15" customHeight="1">
      <c r="B45" s="295"/>
      <c r="C45" s="296"/>
      <c r="D45" s="294"/>
      <c r="E45" s="297" t="s">
        <v>135</v>
      </c>
      <c r="F45" s="294"/>
      <c r="G45" s="294" t="s">
        <v>1300</v>
      </c>
      <c r="H45" s="294"/>
      <c r="I45" s="294"/>
      <c r="J45" s="294"/>
      <c r="K45" s="292"/>
    </row>
    <row r="46" spans="2:11" s="1" customFormat="1" ht="12.75" customHeight="1">
      <c r="B46" s="295"/>
      <c r="C46" s="296"/>
      <c r="D46" s="294"/>
      <c r="E46" s="294"/>
      <c r="F46" s="294"/>
      <c r="G46" s="294"/>
      <c r="H46" s="294"/>
      <c r="I46" s="294"/>
      <c r="J46" s="294"/>
      <c r="K46" s="292"/>
    </row>
    <row r="47" spans="2:11" s="1" customFormat="1" ht="15" customHeight="1">
      <c r="B47" s="295"/>
      <c r="C47" s="296"/>
      <c r="D47" s="294" t="s">
        <v>1301</v>
      </c>
      <c r="E47" s="294"/>
      <c r="F47" s="294"/>
      <c r="G47" s="294"/>
      <c r="H47" s="294"/>
      <c r="I47" s="294"/>
      <c r="J47" s="294"/>
      <c r="K47" s="292"/>
    </row>
    <row r="48" spans="2:11" s="1" customFormat="1" ht="15" customHeight="1">
      <c r="B48" s="295"/>
      <c r="C48" s="296"/>
      <c r="D48" s="296"/>
      <c r="E48" s="294" t="s">
        <v>1302</v>
      </c>
      <c r="F48" s="294"/>
      <c r="G48" s="294"/>
      <c r="H48" s="294"/>
      <c r="I48" s="294"/>
      <c r="J48" s="294"/>
      <c r="K48" s="292"/>
    </row>
    <row r="49" spans="2:11" s="1" customFormat="1" ht="15" customHeight="1">
      <c r="B49" s="295"/>
      <c r="C49" s="296"/>
      <c r="D49" s="296"/>
      <c r="E49" s="294" t="s">
        <v>1303</v>
      </c>
      <c r="F49" s="294"/>
      <c r="G49" s="294"/>
      <c r="H49" s="294"/>
      <c r="I49" s="294"/>
      <c r="J49" s="294"/>
      <c r="K49" s="292"/>
    </row>
    <row r="50" spans="2:11" s="1" customFormat="1" ht="15" customHeight="1">
      <c r="B50" s="295"/>
      <c r="C50" s="296"/>
      <c r="D50" s="296"/>
      <c r="E50" s="294" t="s">
        <v>1304</v>
      </c>
      <c r="F50" s="294"/>
      <c r="G50" s="294"/>
      <c r="H50" s="294"/>
      <c r="I50" s="294"/>
      <c r="J50" s="294"/>
      <c r="K50" s="292"/>
    </row>
    <row r="51" spans="2:11" s="1" customFormat="1" ht="15" customHeight="1">
      <c r="B51" s="295"/>
      <c r="C51" s="296"/>
      <c r="D51" s="294" t="s">
        <v>1305</v>
      </c>
      <c r="E51" s="294"/>
      <c r="F51" s="294"/>
      <c r="G51" s="294"/>
      <c r="H51" s="294"/>
      <c r="I51" s="294"/>
      <c r="J51" s="294"/>
      <c r="K51" s="292"/>
    </row>
    <row r="52" spans="2:11" s="1" customFormat="1" ht="25.5" customHeight="1">
      <c r="B52" s="290"/>
      <c r="C52" s="291" t="s">
        <v>1306</v>
      </c>
      <c r="D52" s="291"/>
      <c r="E52" s="291"/>
      <c r="F52" s="291"/>
      <c r="G52" s="291"/>
      <c r="H52" s="291"/>
      <c r="I52" s="291"/>
      <c r="J52" s="291"/>
      <c r="K52" s="292"/>
    </row>
    <row r="53" spans="2:11" s="1" customFormat="1" ht="5.25" customHeight="1">
      <c r="B53" s="290"/>
      <c r="C53" s="293"/>
      <c r="D53" s="293"/>
      <c r="E53" s="293"/>
      <c r="F53" s="293"/>
      <c r="G53" s="293"/>
      <c r="H53" s="293"/>
      <c r="I53" s="293"/>
      <c r="J53" s="293"/>
      <c r="K53" s="292"/>
    </row>
    <row r="54" spans="2:11" s="1" customFormat="1" ht="15" customHeight="1">
      <c r="B54" s="290"/>
      <c r="C54" s="294" t="s">
        <v>1307</v>
      </c>
      <c r="D54" s="294"/>
      <c r="E54" s="294"/>
      <c r="F54" s="294"/>
      <c r="G54" s="294"/>
      <c r="H54" s="294"/>
      <c r="I54" s="294"/>
      <c r="J54" s="294"/>
      <c r="K54" s="292"/>
    </row>
    <row r="55" spans="2:11" s="1" customFormat="1" ht="15" customHeight="1">
      <c r="B55" s="290"/>
      <c r="C55" s="294" t="s">
        <v>1308</v>
      </c>
      <c r="D55" s="294"/>
      <c r="E55" s="294"/>
      <c r="F55" s="294"/>
      <c r="G55" s="294"/>
      <c r="H55" s="294"/>
      <c r="I55" s="294"/>
      <c r="J55" s="294"/>
      <c r="K55" s="292"/>
    </row>
    <row r="56" spans="2:11" s="1" customFormat="1" ht="12.75" customHeight="1">
      <c r="B56" s="290"/>
      <c r="C56" s="294"/>
      <c r="D56" s="294"/>
      <c r="E56" s="294"/>
      <c r="F56" s="294"/>
      <c r="G56" s="294"/>
      <c r="H56" s="294"/>
      <c r="I56" s="294"/>
      <c r="J56" s="294"/>
      <c r="K56" s="292"/>
    </row>
    <row r="57" spans="2:11" s="1" customFormat="1" ht="15" customHeight="1">
      <c r="B57" s="290"/>
      <c r="C57" s="294" t="s">
        <v>1309</v>
      </c>
      <c r="D57" s="294"/>
      <c r="E57" s="294"/>
      <c r="F57" s="294"/>
      <c r="G57" s="294"/>
      <c r="H57" s="294"/>
      <c r="I57" s="294"/>
      <c r="J57" s="294"/>
      <c r="K57" s="292"/>
    </row>
    <row r="58" spans="2:11" s="1" customFormat="1" ht="15" customHeight="1">
      <c r="B58" s="290"/>
      <c r="C58" s="296"/>
      <c r="D58" s="294" t="s">
        <v>1310</v>
      </c>
      <c r="E58" s="294"/>
      <c r="F58" s="294"/>
      <c r="G58" s="294"/>
      <c r="H58" s="294"/>
      <c r="I58" s="294"/>
      <c r="J58" s="294"/>
      <c r="K58" s="292"/>
    </row>
    <row r="59" spans="2:11" s="1" customFormat="1" ht="15" customHeight="1">
      <c r="B59" s="290"/>
      <c r="C59" s="296"/>
      <c r="D59" s="294" t="s">
        <v>1311</v>
      </c>
      <c r="E59" s="294"/>
      <c r="F59" s="294"/>
      <c r="G59" s="294"/>
      <c r="H59" s="294"/>
      <c r="I59" s="294"/>
      <c r="J59" s="294"/>
      <c r="K59" s="292"/>
    </row>
    <row r="60" spans="2:11" s="1" customFormat="1" ht="15" customHeight="1">
      <c r="B60" s="290"/>
      <c r="C60" s="296"/>
      <c r="D60" s="294" t="s">
        <v>1312</v>
      </c>
      <c r="E60" s="294"/>
      <c r="F60" s="294"/>
      <c r="G60" s="294"/>
      <c r="H60" s="294"/>
      <c r="I60" s="294"/>
      <c r="J60" s="294"/>
      <c r="K60" s="292"/>
    </row>
    <row r="61" spans="2:11" s="1" customFormat="1" ht="15" customHeight="1">
      <c r="B61" s="290"/>
      <c r="C61" s="296"/>
      <c r="D61" s="294" t="s">
        <v>1313</v>
      </c>
      <c r="E61" s="294"/>
      <c r="F61" s="294"/>
      <c r="G61" s="294"/>
      <c r="H61" s="294"/>
      <c r="I61" s="294"/>
      <c r="J61" s="294"/>
      <c r="K61" s="292"/>
    </row>
    <row r="62" spans="2:11" s="1" customFormat="1" ht="15" customHeight="1">
      <c r="B62" s="290"/>
      <c r="C62" s="296"/>
      <c r="D62" s="299" t="s">
        <v>1314</v>
      </c>
      <c r="E62" s="299"/>
      <c r="F62" s="299"/>
      <c r="G62" s="299"/>
      <c r="H62" s="299"/>
      <c r="I62" s="299"/>
      <c r="J62" s="299"/>
      <c r="K62" s="292"/>
    </row>
    <row r="63" spans="2:11" s="1" customFormat="1" ht="15" customHeight="1">
      <c r="B63" s="290"/>
      <c r="C63" s="296"/>
      <c r="D63" s="294" t="s">
        <v>1315</v>
      </c>
      <c r="E63" s="294"/>
      <c r="F63" s="294"/>
      <c r="G63" s="294"/>
      <c r="H63" s="294"/>
      <c r="I63" s="294"/>
      <c r="J63" s="294"/>
      <c r="K63" s="292"/>
    </row>
    <row r="64" spans="2:11" s="1" customFormat="1" ht="12.75" customHeight="1">
      <c r="B64" s="290"/>
      <c r="C64" s="296"/>
      <c r="D64" s="296"/>
      <c r="E64" s="300"/>
      <c r="F64" s="296"/>
      <c r="G64" s="296"/>
      <c r="H64" s="296"/>
      <c r="I64" s="296"/>
      <c r="J64" s="296"/>
      <c r="K64" s="292"/>
    </row>
    <row r="65" spans="2:11" s="1" customFormat="1" ht="15" customHeight="1">
      <c r="B65" s="290"/>
      <c r="C65" s="296"/>
      <c r="D65" s="294" t="s">
        <v>1316</v>
      </c>
      <c r="E65" s="294"/>
      <c r="F65" s="294"/>
      <c r="G65" s="294"/>
      <c r="H65" s="294"/>
      <c r="I65" s="294"/>
      <c r="J65" s="294"/>
      <c r="K65" s="292"/>
    </row>
    <row r="66" spans="2:11" s="1" customFormat="1" ht="15" customHeight="1">
      <c r="B66" s="290"/>
      <c r="C66" s="296"/>
      <c r="D66" s="299" t="s">
        <v>1317</v>
      </c>
      <c r="E66" s="299"/>
      <c r="F66" s="299"/>
      <c r="G66" s="299"/>
      <c r="H66" s="299"/>
      <c r="I66" s="299"/>
      <c r="J66" s="299"/>
      <c r="K66" s="292"/>
    </row>
    <row r="67" spans="2:11" s="1" customFormat="1" ht="15" customHeight="1">
      <c r="B67" s="290"/>
      <c r="C67" s="296"/>
      <c r="D67" s="294" t="s">
        <v>1318</v>
      </c>
      <c r="E67" s="294"/>
      <c r="F67" s="294"/>
      <c r="G67" s="294"/>
      <c r="H67" s="294"/>
      <c r="I67" s="294"/>
      <c r="J67" s="294"/>
      <c r="K67" s="292"/>
    </row>
    <row r="68" spans="2:11" s="1" customFormat="1" ht="15" customHeight="1">
      <c r="B68" s="290"/>
      <c r="C68" s="296"/>
      <c r="D68" s="294" t="s">
        <v>1319</v>
      </c>
      <c r="E68" s="294"/>
      <c r="F68" s="294"/>
      <c r="G68" s="294"/>
      <c r="H68" s="294"/>
      <c r="I68" s="294"/>
      <c r="J68" s="294"/>
      <c r="K68" s="292"/>
    </row>
    <row r="69" spans="2:11" s="1" customFormat="1" ht="15" customHeight="1">
      <c r="B69" s="290"/>
      <c r="C69" s="296"/>
      <c r="D69" s="294" t="s">
        <v>1320</v>
      </c>
      <c r="E69" s="294"/>
      <c r="F69" s="294"/>
      <c r="G69" s="294"/>
      <c r="H69" s="294"/>
      <c r="I69" s="294"/>
      <c r="J69" s="294"/>
      <c r="K69" s="292"/>
    </row>
    <row r="70" spans="2:11" s="1" customFormat="1" ht="15" customHeight="1">
      <c r="B70" s="290"/>
      <c r="C70" s="296"/>
      <c r="D70" s="294" t="s">
        <v>1321</v>
      </c>
      <c r="E70" s="294"/>
      <c r="F70" s="294"/>
      <c r="G70" s="294"/>
      <c r="H70" s="294"/>
      <c r="I70" s="294"/>
      <c r="J70" s="294"/>
      <c r="K70" s="292"/>
    </row>
    <row r="71" spans="2:11" s="1" customFormat="1" ht="12.75" customHeight="1">
      <c r="B71" s="301"/>
      <c r="C71" s="302"/>
      <c r="D71" s="302"/>
      <c r="E71" s="302"/>
      <c r="F71" s="302"/>
      <c r="G71" s="302"/>
      <c r="H71" s="302"/>
      <c r="I71" s="302"/>
      <c r="J71" s="302"/>
      <c r="K71" s="303"/>
    </row>
    <row r="72" spans="2:11" s="1" customFormat="1" ht="18.75" customHeight="1">
      <c r="B72" s="304"/>
      <c r="C72" s="304"/>
      <c r="D72" s="304"/>
      <c r="E72" s="304"/>
      <c r="F72" s="304"/>
      <c r="G72" s="304"/>
      <c r="H72" s="304"/>
      <c r="I72" s="304"/>
      <c r="J72" s="304"/>
      <c r="K72" s="305"/>
    </row>
    <row r="73" spans="2:11" s="1" customFormat="1" ht="18.75" customHeight="1">
      <c r="B73" s="305"/>
      <c r="C73" s="305"/>
      <c r="D73" s="305"/>
      <c r="E73" s="305"/>
      <c r="F73" s="305"/>
      <c r="G73" s="305"/>
      <c r="H73" s="305"/>
      <c r="I73" s="305"/>
      <c r="J73" s="305"/>
      <c r="K73" s="305"/>
    </row>
    <row r="74" spans="2:11" s="1" customFormat="1" ht="7.5" customHeight="1">
      <c r="B74" s="306"/>
      <c r="C74" s="307"/>
      <c r="D74" s="307"/>
      <c r="E74" s="307"/>
      <c r="F74" s="307"/>
      <c r="G74" s="307"/>
      <c r="H74" s="307"/>
      <c r="I74" s="307"/>
      <c r="J74" s="307"/>
      <c r="K74" s="308"/>
    </row>
    <row r="75" spans="2:11" s="1" customFormat="1" ht="45" customHeight="1">
      <c r="B75" s="309"/>
      <c r="C75" s="310" t="s">
        <v>1322</v>
      </c>
      <c r="D75" s="310"/>
      <c r="E75" s="310"/>
      <c r="F75" s="310"/>
      <c r="G75" s="310"/>
      <c r="H75" s="310"/>
      <c r="I75" s="310"/>
      <c r="J75" s="310"/>
      <c r="K75" s="311"/>
    </row>
    <row r="76" spans="2:11" s="1" customFormat="1" ht="17.25" customHeight="1">
      <c r="B76" s="309"/>
      <c r="C76" s="312" t="s">
        <v>1323</v>
      </c>
      <c r="D76" s="312"/>
      <c r="E76" s="312"/>
      <c r="F76" s="312" t="s">
        <v>1324</v>
      </c>
      <c r="G76" s="313"/>
      <c r="H76" s="312" t="s">
        <v>57</v>
      </c>
      <c r="I76" s="312" t="s">
        <v>60</v>
      </c>
      <c r="J76" s="312" t="s">
        <v>1325</v>
      </c>
      <c r="K76" s="311"/>
    </row>
    <row r="77" spans="2:11" s="1" customFormat="1" ht="17.25" customHeight="1">
      <c r="B77" s="309"/>
      <c r="C77" s="314" t="s">
        <v>1326</v>
      </c>
      <c r="D77" s="314"/>
      <c r="E77" s="314"/>
      <c r="F77" s="315" t="s">
        <v>1327</v>
      </c>
      <c r="G77" s="316"/>
      <c r="H77" s="314"/>
      <c r="I77" s="314"/>
      <c r="J77" s="314" t="s">
        <v>1328</v>
      </c>
      <c r="K77" s="311"/>
    </row>
    <row r="78" spans="2:11" s="1" customFormat="1" ht="5.25" customHeight="1">
      <c r="B78" s="309"/>
      <c r="C78" s="317"/>
      <c r="D78" s="317"/>
      <c r="E78" s="317"/>
      <c r="F78" s="317"/>
      <c r="G78" s="318"/>
      <c r="H78" s="317"/>
      <c r="I78" s="317"/>
      <c r="J78" s="317"/>
      <c r="K78" s="311"/>
    </row>
    <row r="79" spans="2:11" s="1" customFormat="1" ht="15" customHeight="1">
      <c r="B79" s="309"/>
      <c r="C79" s="297" t="s">
        <v>56</v>
      </c>
      <c r="D79" s="319"/>
      <c r="E79" s="319"/>
      <c r="F79" s="320" t="s">
        <v>1329</v>
      </c>
      <c r="G79" s="321"/>
      <c r="H79" s="297" t="s">
        <v>1330</v>
      </c>
      <c r="I79" s="297" t="s">
        <v>1331</v>
      </c>
      <c r="J79" s="297">
        <v>20</v>
      </c>
      <c r="K79" s="311"/>
    </row>
    <row r="80" spans="2:11" s="1" customFormat="1" ht="15" customHeight="1">
      <c r="B80" s="309"/>
      <c r="C80" s="297" t="s">
        <v>1332</v>
      </c>
      <c r="D80" s="297"/>
      <c r="E80" s="297"/>
      <c r="F80" s="320" t="s">
        <v>1329</v>
      </c>
      <c r="G80" s="321"/>
      <c r="H80" s="297" t="s">
        <v>1333</v>
      </c>
      <c r="I80" s="297" t="s">
        <v>1331</v>
      </c>
      <c r="J80" s="297">
        <v>120</v>
      </c>
      <c r="K80" s="311"/>
    </row>
    <row r="81" spans="2:11" s="1" customFormat="1" ht="15" customHeight="1">
      <c r="B81" s="322"/>
      <c r="C81" s="297" t="s">
        <v>1334</v>
      </c>
      <c r="D81" s="297"/>
      <c r="E81" s="297"/>
      <c r="F81" s="320" t="s">
        <v>1335</v>
      </c>
      <c r="G81" s="321"/>
      <c r="H81" s="297" t="s">
        <v>1336</v>
      </c>
      <c r="I81" s="297" t="s">
        <v>1331</v>
      </c>
      <c r="J81" s="297">
        <v>50</v>
      </c>
      <c r="K81" s="311"/>
    </row>
    <row r="82" spans="2:11" s="1" customFormat="1" ht="15" customHeight="1">
      <c r="B82" s="322"/>
      <c r="C82" s="297" t="s">
        <v>1337</v>
      </c>
      <c r="D82" s="297"/>
      <c r="E82" s="297"/>
      <c r="F82" s="320" t="s">
        <v>1329</v>
      </c>
      <c r="G82" s="321"/>
      <c r="H82" s="297" t="s">
        <v>1338</v>
      </c>
      <c r="I82" s="297" t="s">
        <v>1339</v>
      </c>
      <c r="J82" s="297"/>
      <c r="K82" s="311"/>
    </row>
    <row r="83" spans="2:11" s="1" customFormat="1" ht="15" customHeight="1">
      <c r="B83" s="322"/>
      <c r="C83" s="323" t="s">
        <v>1340</v>
      </c>
      <c r="D83" s="323"/>
      <c r="E83" s="323"/>
      <c r="F83" s="324" t="s">
        <v>1335</v>
      </c>
      <c r="G83" s="323"/>
      <c r="H83" s="323" t="s">
        <v>1341</v>
      </c>
      <c r="I83" s="323" t="s">
        <v>1331</v>
      </c>
      <c r="J83" s="323">
        <v>15</v>
      </c>
      <c r="K83" s="311"/>
    </row>
    <row r="84" spans="2:11" s="1" customFormat="1" ht="15" customHeight="1">
      <c r="B84" s="322"/>
      <c r="C84" s="323" t="s">
        <v>1342</v>
      </c>
      <c r="D84" s="323"/>
      <c r="E84" s="323"/>
      <c r="F84" s="324" t="s">
        <v>1335</v>
      </c>
      <c r="G84" s="323"/>
      <c r="H84" s="323" t="s">
        <v>1343</v>
      </c>
      <c r="I84" s="323" t="s">
        <v>1331</v>
      </c>
      <c r="J84" s="323">
        <v>15</v>
      </c>
      <c r="K84" s="311"/>
    </row>
    <row r="85" spans="2:11" s="1" customFormat="1" ht="15" customHeight="1">
      <c r="B85" s="322"/>
      <c r="C85" s="323" t="s">
        <v>1344</v>
      </c>
      <c r="D85" s="323"/>
      <c r="E85" s="323"/>
      <c r="F85" s="324" t="s">
        <v>1335</v>
      </c>
      <c r="G85" s="323"/>
      <c r="H85" s="323" t="s">
        <v>1345</v>
      </c>
      <c r="I85" s="323" t="s">
        <v>1331</v>
      </c>
      <c r="J85" s="323">
        <v>20</v>
      </c>
      <c r="K85" s="311"/>
    </row>
    <row r="86" spans="2:11" s="1" customFormat="1" ht="15" customHeight="1">
      <c r="B86" s="322"/>
      <c r="C86" s="323" t="s">
        <v>1346</v>
      </c>
      <c r="D86" s="323"/>
      <c r="E86" s="323"/>
      <c r="F86" s="324" t="s">
        <v>1335</v>
      </c>
      <c r="G86" s="323"/>
      <c r="H86" s="323" t="s">
        <v>1347</v>
      </c>
      <c r="I86" s="323" t="s">
        <v>1331</v>
      </c>
      <c r="J86" s="323">
        <v>20</v>
      </c>
      <c r="K86" s="311"/>
    </row>
    <row r="87" spans="2:11" s="1" customFormat="1" ht="15" customHeight="1">
      <c r="B87" s="322"/>
      <c r="C87" s="297" t="s">
        <v>1348</v>
      </c>
      <c r="D87" s="297"/>
      <c r="E87" s="297"/>
      <c r="F87" s="320" t="s">
        <v>1335</v>
      </c>
      <c r="G87" s="321"/>
      <c r="H87" s="297" t="s">
        <v>1349</v>
      </c>
      <c r="I87" s="297" t="s">
        <v>1331</v>
      </c>
      <c r="J87" s="297">
        <v>50</v>
      </c>
      <c r="K87" s="311"/>
    </row>
    <row r="88" spans="2:11" s="1" customFormat="1" ht="15" customHeight="1">
      <c r="B88" s="322"/>
      <c r="C88" s="297" t="s">
        <v>1350</v>
      </c>
      <c r="D88" s="297"/>
      <c r="E88" s="297"/>
      <c r="F88" s="320" t="s">
        <v>1335</v>
      </c>
      <c r="G88" s="321"/>
      <c r="H88" s="297" t="s">
        <v>1351</v>
      </c>
      <c r="I88" s="297" t="s">
        <v>1331</v>
      </c>
      <c r="J88" s="297">
        <v>20</v>
      </c>
      <c r="K88" s="311"/>
    </row>
    <row r="89" spans="2:11" s="1" customFormat="1" ht="15" customHeight="1">
      <c r="B89" s="322"/>
      <c r="C89" s="297" t="s">
        <v>1352</v>
      </c>
      <c r="D89" s="297"/>
      <c r="E89" s="297"/>
      <c r="F89" s="320" t="s">
        <v>1335</v>
      </c>
      <c r="G89" s="321"/>
      <c r="H89" s="297" t="s">
        <v>1353</v>
      </c>
      <c r="I89" s="297" t="s">
        <v>1331</v>
      </c>
      <c r="J89" s="297">
        <v>20</v>
      </c>
      <c r="K89" s="311"/>
    </row>
    <row r="90" spans="2:11" s="1" customFormat="1" ht="15" customHeight="1">
      <c r="B90" s="322"/>
      <c r="C90" s="297" t="s">
        <v>1354</v>
      </c>
      <c r="D90" s="297"/>
      <c r="E90" s="297"/>
      <c r="F90" s="320" t="s">
        <v>1335</v>
      </c>
      <c r="G90" s="321"/>
      <c r="H90" s="297" t="s">
        <v>1355</v>
      </c>
      <c r="I90" s="297" t="s">
        <v>1331</v>
      </c>
      <c r="J90" s="297">
        <v>50</v>
      </c>
      <c r="K90" s="311"/>
    </row>
    <row r="91" spans="2:11" s="1" customFormat="1" ht="15" customHeight="1">
      <c r="B91" s="322"/>
      <c r="C91" s="297" t="s">
        <v>1356</v>
      </c>
      <c r="D91" s="297"/>
      <c r="E91" s="297"/>
      <c r="F91" s="320" t="s">
        <v>1335</v>
      </c>
      <c r="G91" s="321"/>
      <c r="H91" s="297" t="s">
        <v>1356</v>
      </c>
      <c r="I91" s="297" t="s">
        <v>1331</v>
      </c>
      <c r="J91" s="297">
        <v>50</v>
      </c>
      <c r="K91" s="311"/>
    </row>
    <row r="92" spans="2:11" s="1" customFormat="1" ht="15" customHeight="1">
      <c r="B92" s="322"/>
      <c r="C92" s="297" t="s">
        <v>1357</v>
      </c>
      <c r="D92" s="297"/>
      <c r="E92" s="297"/>
      <c r="F92" s="320" t="s">
        <v>1335</v>
      </c>
      <c r="G92" s="321"/>
      <c r="H92" s="297" t="s">
        <v>1358</v>
      </c>
      <c r="I92" s="297" t="s">
        <v>1331</v>
      </c>
      <c r="J92" s="297">
        <v>255</v>
      </c>
      <c r="K92" s="311"/>
    </row>
    <row r="93" spans="2:11" s="1" customFormat="1" ht="15" customHeight="1">
      <c r="B93" s="322"/>
      <c r="C93" s="297" t="s">
        <v>1359</v>
      </c>
      <c r="D93" s="297"/>
      <c r="E93" s="297"/>
      <c r="F93" s="320" t="s">
        <v>1329</v>
      </c>
      <c r="G93" s="321"/>
      <c r="H93" s="297" t="s">
        <v>1360</v>
      </c>
      <c r="I93" s="297" t="s">
        <v>1361</v>
      </c>
      <c r="J93" s="297"/>
      <c r="K93" s="311"/>
    </row>
    <row r="94" spans="2:11" s="1" customFormat="1" ht="15" customHeight="1">
      <c r="B94" s="322"/>
      <c r="C94" s="297" t="s">
        <v>1362</v>
      </c>
      <c r="D94" s="297"/>
      <c r="E94" s="297"/>
      <c r="F94" s="320" t="s">
        <v>1329</v>
      </c>
      <c r="G94" s="321"/>
      <c r="H94" s="297" t="s">
        <v>1363</v>
      </c>
      <c r="I94" s="297" t="s">
        <v>1364</v>
      </c>
      <c r="J94" s="297"/>
      <c r="K94" s="311"/>
    </row>
    <row r="95" spans="2:11" s="1" customFormat="1" ht="15" customHeight="1">
      <c r="B95" s="322"/>
      <c r="C95" s="297" t="s">
        <v>1365</v>
      </c>
      <c r="D95" s="297"/>
      <c r="E95" s="297"/>
      <c r="F95" s="320" t="s">
        <v>1329</v>
      </c>
      <c r="G95" s="321"/>
      <c r="H95" s="297" t="s">
        <v>1365</v>
      </c>
      <c r="I95" s="297" t="s">
        <v>1364</v>
      </c>
      <c r="J95" s="297"/>
      <c r="K95" s="311"/>
    </row>
    <row r="96" spans="2:11" s="1" customFormat="1" ht="15" customHeight="1">
      <c r="B96" s="322"/>
      <c r="C96" s="297" t="s">
        <v>41</v>
      </c>
      <c r="D96" s="297"/>
      <c r="E96" s="297"/>
      <c r="F96" s="320" t="s">
        <v>1329</v>
      </c>
      <c r="G96" s="321"/>
      <c r="H96" s="297" t="s">
        <v>1366</v>
      </c>
      <c r="I96" s="297" t="s">
        <v>1364</v>
      </c>
      <c r="J96" s="297"/>
      <c r="K96" s="311"/>
    </row>
    <row r="97" spans="2:11" s="1" customFormat="1" ht="15" customHeight="1">
      <c r="B97" s="322"/>
      <c r="C97" s="297" t="s">
        <v>51</v>
      </c>
      <c r="D97" s="297"/>
      <c r="E97" s="297"/>
      <c r="F97" s="320" t="s">
        <v>1329</v>
      </c>
      <c r="G97" s="321"/>
      <c r="H97" s="297" t="s">
        <v>1367</v>
      </c>
      <c r="I97" s="297" t="s">
        <v>1364</v>
      </c>
      <c r="J97" s="297"/>
      <c r="K97" s="311"/>
    </row>
    <row r="98" spans="2:11" s="1" customFormat="1" ht="15" customHeight="1">
      <c r="B98" s="325"/>
      <c r="C98" s="326"/>
      <c r="D98" s="326"/>
      <c r="E98" s="326"/>
      <c r="F98" s="326"/>
      <c r="G98" s="326"/>
      <c r="H98" s="326"/>
      <c r="I98" s="326"/>
      <c r="J98" s="326"/>
      <c r="K98" s="327"/>
    </row>
    <row r="99" spans="2:11" s="1" customFormat="1" ht="18.75" customHeight="1">
      <c r="B99" s="328"/>
      <c r="C99" s="329"/>
      <c r="D99" s="329"/>
      <c r="E99" s="329"/>
      <c r="F99" s="329"/>
      <c r="G99" s="329"/>
      <c r="H99" s="329"/>
      <c r="I99" s="329"/>
      <c r="J99" s="329"/>
      <c r="K99" s="328"/>
    </row>
    <row r="100" spans="2:11" s="1" customFormat="1" ht="18.75" customHeight="1">
      <c r="B100" s="305"/>
      <c r="C100" s="305"/>
      <c r="D100" s="305"/>
      <c r="E100" s="305"/>
      <c r="F100" s="305"/>
      <c r="G100" s="305"/>
      <c r="H100" s="305"/>
      <c r="I100" s="305"/>
      <c r="J100" s="305"/>
      <c r="K100" s="305"/>
    </row>
    <row r="101" spans="2:11" s="1" customFormat="1" ht="7.5" customHeight="1">
      <c r="B101" s="306"/>
      <c r="C101" s="307"/>
      <c r="D101" s="307"/>
      <c r="E101" s="307"/>
      <c r="F101" s="307"/>
      <c r="G101" s="307"/>
      <c r="H101" s="307"/>
      <c r="I101" s="307"/>
      <c r="J101" s="307"/>
      <c r="K101" s="308"/>
    </row>
    <row r="102" spans="2:11" s="1" customFormat="1" ht="45" customHeight="1">
      <c r="B102" s="309"/>
      <c r="C102" s="310" t="s">
        <v>1368</v>
      </c>
      <c r="D102" s="310"/>
      <c r="E102" s="310"/>
      <c r="F102" s="310"/>
      <c r="G102" s="310"/>
      <c r="H102" s="310"/>
      <c r="I102" s="310"/>
      <c r="J102" s="310"/>
      <c r="K102" s="311"/>
    </row>
    <row r="103" spans="2:11" s="1" customFormat="1" ht="17.25" customHeight="1">
      <c r="B103" s="309"/>
      <c r="C103" s="312" t="s">
        <v>1323</v>
      </c>
      <c r="D103" s="312"/>
      <c r="E103" s="312"/>
      <c r="F103" s="312" t="s">
        <v>1324</v>
      </c>
      <c r="G103" s="313"/>
      <c r="H103" s="312" t="s">
        <v>57</v>
      </c>
      <c r="I103" s="312" t="s">
        <v>60</v>
      </c>
      <c r="J103" s="312" t="s">
        <v>1325</v>
      </c>
      <c r="K103" s="311"/>
    </row>
    <row r="104" spans="2:11" s="1" customFormat="1" ht="17.25" customHeight="1">
      <c r="B104" s="309"/>
      <c r="C104" s="314" t="s">
        <v>1326</v>
      </c>
      <c r="D104" s="314"/>
      <c r="E104" s="314"/>
      <c r="F104" s="315" t="s">
        <v>1327</v>
      </c>
      <c r="G104" s="316"/>
      <c r="H104" s="314"/>
      <c r="I104" s="314"/>
      <c r="J104" s="314" t="s">
        <v>1328</v>
      </c>
      <c r="K104" s="311"/>
    </row>
    <row r="105" spans="2:11" s="1" customFormat="1" ht="5.25" customHeight="1">
      <c r="B105" s="309"/>
      <c r="C105" s="312"/>
      <c r="D105" s="312"/>
      <c r="E105" s="312"/>
      <c r="F105" s="312"/>
      <c r="G105" s="330"/>
      <c r="H105" s="312"/>
      <c r="I105" s="312"/>
      <c r="J105" s="312"/>
      <c r="K105" s="311"/>
    </row>
    <row r="106" spans="2:11" s="1" customFormat="1" ht="15" customHeight="1">
      <c r="B106" s="309"/>
      <c r="C106" s="297" t="s">
        <v>56</v>
      </c>
      <c r="D106" s="319"/>
      <c r="E106" s="319"/>
      <c r="F106" s="320" t="s">
        <v>1329</v>
      </c>
      <c r="G106" s="297"/>
      <c r="H106" s="297" t="s">
        <v>1369</v>
      </c>
      <c r="I106" s="297" t="s">
        <v>1331</v>
      </c>
      <c r="J106" s="297">
        <v>20</v>
      </c>
      <c r="K106" s="311"/>
    </row>
    <row r="107" spans="2:11" s="1" customFormat="1" ht="15" customHeight="1">
      <c r="B107" s="309"/>
      <c r="C107" s="297" t="s">
        <v>1332</v>
      </c>
      <c r="D107" s="297"/>
      <c r="E107" s="297"/>
      <c r="F107" s="320" t="s">
        <v>1329</v>
      </c>
      <c r="G107" s="297"/>
      <c r="H107" s="297" t="s">
        <v>1369</v>
      </c>
      <c r="I107" s="297" t="s">
        <v>1331</v>
      </c>
      <c r="J107" s="297">
        <v>120</v>
      </c>
      <c r="K107" s="311"/>
    </row>
    <row r="108" spans="2:11" s="1" customFormat="1" ht="15" customHeight="1">
      <c r="B108" s="322"/>
      <c r="C108" s="297" t="s">
        <v>1334</v>
      </c>
      <c r="D108" s="297"/>
      <c r="E108" s="297"/>
      <c r="F108" s="320" t="s">
        <v>1335</v>
      </c>
      <c r="G108" s="297"/>
      <c r="H108" s="297" t="s">
        <v>1369</v>
      </c>
      <c r="I108" s="297" t="s">
        <v>1331</v>
      </c>
      <c r="J108" s="297">
        <v>50</v>
      </c>
      <c r="K108" s="311"/>
    </row>
    <row r="109" spans="2:11" s="1" customFormat="1" ht="15" customHeight="1">
      <c r="B109" s="322"/>
      <c r="C109" s="297" t="s">
        <v>1337</v>
      </c>
      <c r="D109" s="297"/>
      <c r="E109" s="297"/>
      <c r="F109" s="320" t="s">
        <v>1329</v>
      </c>
      <c r="G109" s="297"/>
      <c r="H109" s="297" t="s">
        <v>1369</v>
      </c>
      <c r="I109" s="297" t="s">
        <v>1339</v>
      </c>
      <c r="J109" s="297"/>
      <c r="K109" s="311"/>
    </row>
    <row r="110" spans="2:11" s="1" customFormat="1" ht="15" customHeight="1">
      <c r="B110" s="322"/>
      <c r="C110" s="297" t="s">
        <v>1348</v>
      </c>
      <c r="D110" s="297"/>
      <c r="E110" s="297"/>
      <c r="F110" s="320" t="s">
        <v>1335</v>
      </c>
      <c r="G110" s="297"/>
      <c r="H110" s="297" t="s">
        <v>1369</v>
      </c>
      <c r="I110" s="297" t="s">
        <v>1331</v>
      </c>
      <c r="J110" s="297">
        <v>50</v>
      </c>
      <c r="K110" s="311"/>
    </row>
    <row r="111" spans="2:11" s="1" customFormat="1" ht="15" customHeight="1">
      <c r="B111" s="322"/>
      <c r="C111" s="297" t="s">
        <v>1356</v>
      </c>
      <c r="D111" s="297"/>
      <c r="E111" s="297"/>
      <c r="F111" s="320" t="s">
        <v>1335</v>
      </c>
      <c r="G111" s="297"/>
      <c r="H111" s="297" t="s">
        <v>1369</v>
      </c>
      <c r="I111" s="297" t="s">
        <v>1331</v>
      </c>
      <c r="J111" s="297">
        <v>50</v>
      </c>
      <c r="K111" s="311"/>
    </row>
    <row r="112" spans="2:11" s="1" customFormat="1" ht="15" customHeight="1">
      <c r="B112" s="322"/>
      <c r="C112" s="297" t="s">
        <v>1354</v>
      </c>
      <c r="D112" s="297"/>
      <c r="E112" s="297"/>
      <c r="F112" s="320" t="s">
        <v>1335</v>
      </c>
      <c r="G112" s="297"/>
      <c r="H112" s="297" t="s">
        <v>1369</v>
      </c>
      <c r="I112" s="297" t="s">
        <v>1331</v>
      </c>
      <c r="J112" s="297">
        <v>50</v>
      </c>
      <c r="K112" s="311"/>
    </row>
    <row r="113" spans="2:11" s="1" customFormat="1" ht="15" customHeight="1">
      <c r="B113" s="322"/>
      <c r="C113" s="297" t="s">
        <v>56</v>
      </c>
      <c r="D113" s="297"/>
      <c r="E113" s="297"/>
      <c r="F113" s="320" t="s">
        <v>1329</v>
      </c>
      <c r="G113" s="297"/>
      <c r="H113" s="297" t="s">
        <v>1370</v>
      </c>
      <c r="I113" s="297" t="s">
        <v>1331</v>
      </c>
      <c r="J113" s="297">
        <v>20</v>
      </c>
      <c r="K113" s="311"/>
    </row>
    <row r="114" spans="2:11" s="1" customFormat="1" ht="15" customHeight="1">
      <c r="B114" s="322"/>
      <c r="C114" s="297" t="s">
        <v>1371</v>
      </c>
      <c r="D114" s="297"/>
      <c r="E114" s="297"/>
      <c r="F114" s="320" t="s">
        <v>1329</v>
      </c>
      <c r="G114" s="297"/>
      <c r="H114" s="297" t="s">
        <v>1372</v>
      </c>
      <c r="I114" s="297" t="s">
        <v>1331</v>
      </c>
      <c r="J114" s="297">
        <v>120</v>
      </c>
      <c r="K114" s="311"/>
    </row>
    <row r="115" spans="2:11" s="1" customFormat="1" ht="15" customHeight="1">
      <c r="B115" s="322"/>
      <c r="C115" s="297" t="s">
        <v>41</v>
      </c>
      <c r="D115" s="297"/>
      <c r="E115" s="297"/>
      <c r="F115" s="320" t="s">
        <v>1329</v>
      </c>
      <c r="G115" s="297"/>
      <c r="H115" s="297" t="s">
        <v>1373</v>
      </c>
      <c r="I115" s="297" t="s">
        <v>1364</v>
      </c>
      <c r="J115" s="297"/>
      <c r="K115" s="311"/>
    </row>
    <row r="116" spans="2:11" s="1" customFormat="1" ht="15" customHeight="1">
      <c r="B116" s="322"/>
      <c r="C116" s="297" t="s">
        <v>51</v>
      </c>
      <c r="D116" s="297"/>
      <c r="E116" s="297"/>
      <c r="F116" s="320" t="s">
        <v>1329</v>
      </c>
      <c r="G116" s="297"/>
      <c r="H116" s="297" t="s">
        <v>1374</v>
      </c>
      <c r="I116" s="297" t="s">
        <v>1364</v>
      </c>
      <c r="J116" s="297"/>
      <c r="K116" s="311"/>
    </row>
    <row r="117" spans="2:11" s="1" customFormat="1" ht="15" customHeight="1">
      <c r="B117" s="322"/>
      <c r="C117" s="297" t="s">
        <v>60</v>
      </c>
      <c r="D117" s="297"/>
      <c r="E117" s="297"/>
      <c r="F117" s="320" t="s">
        <v>1329</v>
      </c>
      <c r="G117" s="297"/>
      <c r="H117" s="297" t="s">
        <v>1375</v>
      </c>
      <c r="I117" s="297" t="s">
        <v>1376</v>
      </c>
      <c r="J117" s="297"/>
      <c r="K117" s="311"/>
    </row>
    <row r="118" spans="2:11" s="1" customFormat="1" ht="15" customHeight="1">
      <c r="B118" s="325"/>
      <c r="C118" s="331"/>
      <c r="D118" s="331"/>
      <c r="E118" s="331"/>
      <c r="F118" s="331"/>
      <c r="G118" s="331"/>
      <c r="H118" s="331"/>
      <c r="I118" s="331"/>
      <c r="J118" s="331"/>
      <c r="K118" s="327"/>
    </row>
    <row r="119" spans="2:11" s="1" customFormat="1" ht="18.75" customHeight="1">
      <c r="B119" s="332"/>
      <c r="C119" s="333"/>
      <c r="D119" s="333"/>
      <c r="E119" s="333"/>
      <c r="F119" s="334"/>
      <c r="G119" s="333"/>
      <c r="H119" s="333"/>
      <c r="I119" s="333"/>
      <c r="J119" s="333"/>
      <c r="K119" s="332"/>
    </row>
    <row r="120" spans="2:11" s="1" customFormat="1" ht="18.75" customHeight="1">
      <c r="B120" s="305"/>
      <c r="C120" s="305"/>
      <c r="D120" s="305"/>
      <c r="E120" s="305"/>
      <c r="F120" s="305"/>
      <c r="G120" s="305"/>
      <c r="H120" s="305"/>
      <c r="I120" s="305"/>
      <c r="J120" s="305"/>
      <c r="K120" s="305"/>
    </row>
    <row r="121" spans="2:11" s="1" customFormat="1" ht="7.5" customHeight="1">
      <c r="B121" s="335"/>
      <c r="C121" s="336"/>
      <c r="D121" s="336"/>
      <c r="E121" s="336"/>
      <c r="F121" s="336"/>
      <c r="G121" s="336"/>
      <c r="H121" s="336"/>
      <c r="I121" s="336"/>
      <c r="J121" s="336"/>
      <c r="K121" s="337"/>
    </row>
    <row r="122" spans="2:11" s="1" customFormat="1" ht="45" customHeight="1">
      <c r="B122" s="338"/>
      <c r="C122" s="288" t="s">
        <v>1377</v>
      </c>
      <c r="D122" s="288"/>
      <c r="E122" s="288"/>
      <c r="F122" s="288"/>
      <c r="G122" s="288"/>
      <c r="H122" s="288"/>
      <c r="I122" s="288"/>
      <c r="J122" s="288"/>
      <c r="K122" s="339"/>
    </row>
    <row r="123" spans="2:11" s="1" customFormat="1" ht="17.25" customHeight="1">
      <c r="B123" s="340"/>
      <c r="C123" s="312" t="s">
        <v>1323</v>
      </c>
      <c r="D123" s="312"/>
      <c r="E123" s="312"/>
      <c r="F123" s="312" t="s">
        <v>1324</v>
      </c>
      <c r="G123" s="313"/>
      <c r="H123" s="312" t="s">
        <v>57</v>
      </c>
      <c r="I123" s="312" t="s">
        <v>60</v>
      </c>
      <c r="J123" s="312" t="s">
        <v>1325</v>
      </c>
      <c r="K123" s="341"/>
    </row>
    <row r="124" spans="2:11" s="1" customFormat="1" ht="17.25" customHeight="1">
      <c r="B124" s="340"/>
      <c r="C124" s="314" t="s">
        <v>1326</v>
      </c>
      <c r="D124" s="314"/>
      <c r="E124" s="314"/>
      <c r="F124" s="315" t="s">
        <v>1327</v>
      </c>
      <c r="G124" s="316"/>
      <c r="H124" s="314"/>
      <c r="I124" s="314"/>
      <c r="J124" s="314" t="s">
        <v>1328</v>
      </c>
      <c r="K124" s="341"/>
    </row>
    <row r="125" spans="2:11" s="1" customFormat="1" ht="5.25" customHeight="1">
      <c r="B125" s="342"/>
      <c r="C125" s="317"/>
      <c r="D125" s="317"/>
      <c r="E125" s="317"/>
      <c r="F125" s="317"/>
      <c r="G125" s="343"/>
      <c r="H125" s="317"/>
      <c r="I125" s="317"/>
      <c r="J125" s="317"/>
      <c r="K125" s="344"/>
    </row>
    <row r="126" spans="2:11" s="1" customFormat="1" ht="15" customHeight="1">
      <c r="B126" s="342"/>
      <c r="C126" s="297" t="s">
        <v>1332</v>
      </c>
      <c r="D126" s="319"/>
      <c r="E126" s="319"/>
      <c r="F126" s="320" t="s">
        <v>1329</v>
      </c>
      <c r="G126" s="297"/>
      <c r="H126" s="297" t="s">
        <v>1369</v>
      </c>
      <c r="I126" s="297" t="s">
        <v>1331</v>
      </c>
      <c r="J126" s="297">
        <v>120</v>
      </c>
      <c r="K126" s="345"/>
    </row>
    <row r="127" spans="2:11" s="1" customFormat="1" ht="15" customHeight="1">
      <c r="B127" s="342"/>
      <c r="C127" s="297" t="s">
        <v>1378</v>
      </c>
      <c r="D127" s="297"/>
      <c r="E127" s="297"/>
      <c r="F127" s="320" t="s">
        <v>1329</v>
      </c>
      <c r="G127" s="297"/>
      <c r="H127" s="297" t="s">
        <v>1379</v>
      </c>
      <c r="I127" s="297" t="s">
        <v>1331</v>
      </c>
      <c r="J127" s="297" t="s">
        <v>1380</v>
      </c>
      <c r="K127" s="345"/>
    </row>
    <row r="128" spans="2:11" s="1" customFormat="1" ht="15" customHeight="1">
      <c r="B128" s="342"/>
      <c r="C128" s="297" t="s">
        <v>88</v>
      </c>
      <c r="D128" s="297"/>
      <c r="E128" s="297"/>
      <c r="F128" s="320" t="s">
        <v>1329</v>
      </c>
      <c r="G128" s="297"/>
      <c r="H128" s="297" t="s">
        <v>1381</v>
      </c>
      <c r="I128" s="297" t="s">
        <v>1331</v>
      </c>
      <c r="J128" s="297" t="s">
        <v>1380</v>
      </c>
      <c r="K128" s="345"/>
    </row>
    <row r="129" spans="2:11" s="1" customFormat="1" ht="15" customHeight="1">
      <c r="B129" s="342"/>
      <c r="C129" s="297" t="s">
        <v>1340</v>
      </c>
      <c r="D129" s="297"/>
      <c r="E129" s="297"/>
      <c r="F129" s="320" t="s">
        <v>1335</v>
      </c>
      <c r="G129" s="297"/>
      <c r="H129" s="297" t="s">
        <v>1341</v>
      </c>
      <c r="I129" s="297" t="s">
        <v>1331</v>
      </c>
      <c r="J129" s="297">
        <v>15</v>
      </c>
      <c r="K129" s="345"/>
    </row>
    <row r="130" spans="2:11" s="1" customFormat="1" ht="15" customHeight="1">
      <c r="B130" s="342"/>
      <c r="C130" s="323" t="s">
        <v>1342</v>
      </c>
      <c r="D130" s="323"/>
      <c r="E130" s="323"/>
      <c r="F130" s="324" t="s">
        <v>1335</v>
      </c>
      <c r="G130" s="323"/>
      <c r="H130" s="323" t="s">
        <v>1343</v>
      </c>
      <c r="I130" s="323" t="s">
        <v>1331</v>
      </c>
      <c r="J130" s="323">
        <v>15</v>
      </c>
      <c r="K130" s="345"/>
    </row>
    <row r="131" spans="2:11" s="1" customFormat="1" ht="15" customHeight="1">
      <c r="B131" s="342"/>
      <c r="C131" s="323" t="s">
        <v>1344</v>
      </c>
      <c r="D131" s="323"/>
      <c r="E131" s="323"/>
      <c r="F131" s="324" t="s">
        <v>1335</v>
      </c>
      <c r="G131" s="323"/>
      <c r="H131" s="323" t="s">
        <v>1345</v>
      </c>
      <c r="I131" s="323" t="s">
        <v>1331</v>
      </c>
      <c r="J131" s="323">
        <v>20</v>
      </c>
      <c r="K131" s="345"/>
    </row>
    <row r="132" spans="2:11" s="1" customFormat="1" ht="15" customHeight="1">
      <c r="B132" s="342"/>
      <c r="C132" s="323" t="s">
        <v>1346</v>
      </c>
      <c r="D132" s="323"/>
      <c r="E132" s="323"/>
      <c r="F132" s="324" t="s">
        <v>1335</v>
      </c>
      <c r="G132" s="323"/>
      <c r="H132" s="323" t="s">
        <v>1347</v>
      </c>
      <c r="I132" s="323" t="s">
        <v>1331</v>
      </c>
      <c r="J132" s="323">
        <v>20</v>
      </c>
      <c r="K132" s="345"/>
    </row>
    <row r="133" spans="2:11" s="1" customFormat="1" ht="15" customHeight="1">
      <c r="B133" s="342"/>
      <c r="C133" s="297" t="s">
        <v>1334</v>
      </c>
      <c r="D133" s="297"/>
      <c r="E133" s="297"/>
      <c r="F133" s="320" t="s">
        <v>1335</v>
      </c>
      <c r="G133" s="297"/>
      <c r="H133" s="297" t="s">
        <v>1369</v>
      </c>
      <c r="I133" s="297" t="s">
        <v>1331</v>
      </c>
      <c r="J133" s="297">
        <v>50</v>
      </c>
      <c r="K133" s="345"/>
    </row>
    <row r="134" spans="2:11" s="1" customFormat="1" ht="15" customHeight="1">
      <c r="B134" s="342"/>
      <c r="C134" s="297" t="s">
        <v>1348</v>
      </c>
      <c r="D134" s="297"/>
      <c r="E134" s="297"/>
      <c r="F134" s="320" t="s">
        <v>1335</v>
      </c>
      <c r="G134" s="297"/>
      <c r="H134" s="297" t="s">
        <v>1369</v>
      </c>
      <c r="I134" s="297" t="s">
        <v>1331</v>
      </c>
      <c r="J134" s="297">
        <v>50</v>
      </c>
      <c r="K134" s="345"/>
    </row>
    <row r="135" spans="2:11" s="1" customFormat="1" ht="15" customHeight="1">
      <c r="B135" s="342"/>
      <c r="C135" s="297" t="s">
        <v>1354</v>
      </c>
      <c r="D135" s="297"/>
      <c r="E135" s="297"/>
      <c r="F135" s="320" t="s">
        <v>1335</v>
      </c>
      <c r="G135" s="297"/>
      <c r="H135" s="297" t="s">
        <v>1369</v>
      </c>
      <c r="I135" s="297" t="s">
        <v>1331</v>
      </c>
      <c r="J135" s="297">
        <v>50</v>
      </c>
      <c r="K135" s="345"/>
    </row>
    <row r="136" spans="2:11" s="1" customFormat="1" ht="15" customHeight="1">
      <c r="B136" s="342"/>
      <c r="C136" s="297" t="s">
        <v>1356</v>
      </c>
      <c r="D136" s="297"/>
      <c r="E136" s="297"/>
      <c r="F136" s="320" t="s">
        <v>1335</v>
      </c>
      <c r="G136" s="297"/>
      <c r="H136" s="297" t="s">
        <v>1369</v>
      </c>
      <c r="I136" s="297" t="s">
        <v>1331</v>
      </c>
      <c r="J136" s="297">
        <v>50</v>
      </c>
      <c r="K136" s="345"/>
    </row>
    <row r="137" spans="2:11" s="1" customFormat="1" ht="15" customHeight="1">
      <c r="B137" s="342"/>
      <c r="C137" s="297" t="s">
        <v>1357</v>
      </c>
      <c r="D137" s="297"/>
      <c r="E137" s="297"/>
      <c r="F137" s="320" t="s">
        <v>1335</v>
      </c>
      <c r="G137" s="297"/>
      <c r="H137" s="297" t="s">
        <v>1382</v>
      </c>
      <c r="I137" s="297" t="s">
        <v>1331</v>
      </c>
      <c r="J137" s="297">
        <v>255</v>
      </c>
      <c r="K137" s="345"/>
    </row>
    <row r="138" spans="2:11" s="1" customFormat="1" ht="15" customHeight="1">
      <c r="B138" s="342"/>
      <c r="C138" s="297" t="s">
        <v>1359</v>
      </c>
      <c r="D138" s="297"/>
      <c r="E138" s="297"/>
      <c r="F138" s="320" t="s">
        <v>1329</v>
      </c>
      <c r="G138" s="297"/>
      <c r="H138" s="297" t="s">
        <v>1383</v>
      </c>
      <c r="I138" s="297" t="s">
        <v>1361</v>
      </c>
      <c r="J138" s="297"/>
      <c r="K138" s="345"/>
    </row>
    <row r="139" spans="2:11" s="1" customFormat="1" ht="15" customHeight="1">
      <c r="B139" s="342"/>
      <c r="C139" s="297" t="s">
        <v>1362</v>
      </c>
      <c r="D139" s="297"/>
      <c r="E139" s="297"/>
      <c r="F139" s="320" t="s">
        <v>1329</v>
      </c>
      <c r="G139" s="297"/>
      <c r="H139" s="297" t="s">
        <v>1384</v>
      </c>
      <c r="I139" s="297" t="s">
        <v>1364</v>
      </c>
      <c r="J139" s="297"/>
      <c r="K139" s="345"/>
    </row>
    <row r="140" spans="2:11" s="1" customFormat="1" ht="15" customHeight="1">
      <c r="B140" s="342"/>
      <c r="C140" s="297" t="s">
        <v>1365</v>
      </c>
      <c r="D140" s="297"/>
      <c r="E140" s="297"/>
      <c r="F140" s="320" t="s">
        <v>1329</v>
      </c>
      <c r="G140" s="297"/>
      <c r="H140" s="297" t="s">
        <v>1365</v>
      </c>
      <c r="I140" s="297" t="s">
        <v>1364</v>
      </c>
      <c r="J140" s="297"/>
      <c r="K140" s="345"/>
    </row>
    <row r="141" spans="2:11" s="1" customFormat="1" ht="15" customHeight="1">
      <c r="B141" s="342"/>
      <c r="C141" s="297" t="s">
        <v>41</v>
      </c>
      <c r="D141" s="297"/>
      <c r="E141" s="297"/>
      <c r="F141" s="320" t="s">
        <v>1329</v>
      </c>
      <c r="G141" s="297"/>
      <c r="H141" s="297" t="s">
        <v>1385</v>
      </c>
      <c r="I141" s="297" t="s">
        <v>1364</v>
      </c>
      <c r="J141" s="297"/>
      <c r="K141" s="345"/>
    </row>
    <row r="142" spans="2:11" s="1" customFormat="1" ht="15" customHeight="1">
      <c r="B142" s="342"/>
      <c r="C142" s="297" t="s">
        <v>1386</v>
      </c>
      <c r="D142" s="297"/>
      <c r="E142" s="297"/>
      <c r="F142" s="320" t="s">
        <v>1329</v>
      </c>
      <c r="G142" s="297"/>
      <c r="H142" s="297" t="s">
        <v>1387</v>
      </c>
      <c r="I142" s="297" t="s">
        <v>1364</v>
      </c>
      <c r="J142" s="297"/>
      <c r="K142" s="345"/>
    </row>
    <row r="143" spans="2:11" s="1" customFormat="1" ht="15" customHeight="1">
      <c r="B143" s="346"/>
      <c r="C143" s="347"/>
      <c r="D143" s="347"/>
      <c r="E143" s="347"/>
      <c r="F143" s="347"/>
      <c r="G143" s="347"/>
      <c r="H143" s="347"/>
      <c r="I143" s="347"/>
      <c r="J143" s="347"/>
      <c r="K143" s="348"/>
    </row>
    <row r="144" spans="2:11" s="1" customFormat="1" ht="18.75" customHeight="1">
      <c r="B144" s="333"/>
      <c r="C144" s="333"/>
      <c r="D144" s="333"/>
      <c r="E144" s="333"/>
      <c r="F144" s="334"/>
      <c r="G144" s="333"/>
      <c r="H144" s="333"/>
      <c r="I144" s="333"/>
      <c r="J144" s="333"/>
      <c r="K144" s="333"/>
    </row>
    <row r="145" spans="2:11" s="1" customFormat="1" ht="18.75" customHeight="1">
      <c r="B145" s="305"/>
      <c r="C145" s="305"/>
      <c r="D145" s="305"/>
      <c r="E145" s="305"/>
      <c r="F145" s="305"/>
      <c r="G145" s="305"/>
      <c r="H145" s="305"/>
      <c r="I145" s="305"/>
      <c r="J145" s="305"/>
      <c r="K145" s="305"/>
    </row>
    <row r="146" spans="2:11" s="1" customFormat="1" ht="7.5" customHeight="1">
      <c r="B146" s="306"/>
      <c r="C146" s="307"/>
      <c r="D146" s="307"/>
      <c r="E146" s="307"/>
      <c r="F146" s="307"/>
      <c r="G146" s="307"/>
      <c r="H146" s="307"/>
      <c r="I146" s="307"/>
      <c r="J146" s="307"/>
      <c r="K146" s="308"/>
    </row>
    <row r="147" spans="2:11" s="1" customFormat="1" ht="45" customHeight="1">
      <c r="B147" s="309"/>
      <c r="C147" s="310" t="s">
        <v>1388</v>
      </c>
      <c r="D147" s="310"/>
      <c r="E147" s="310"/>
      <c r="F147" s="310"/>
      <c r="G147" s="310"/>
      <c r="H147" s="310"/>
      <c r="I147" s="310"/>
      <c r="J147" s="310"/>
      <c r="K147" s="311"/>
    </row>
    <row r="148" spans="2:11" s="1" customFormat="1" ht="17.25" customHeight="1">
      <c r="B148" s="309"/>
      <c r="C148" s="312" t="s">
        <v>1323</v>
      </c>
      <c r="D148" s="312"/>
      <c r="E148" s="312"/>
      <c r="F148" s="312" t="s">
        <v>1324</v>
      </c>
      <c r="G148" s="313"/>
      <c r="H148" s="312" t="s">
        <v>57</v>
      </c>
      <c r="I148" s="312" t="s">
        <v>60</v>
      </c>
      <c r="J148" s="312" t="s">
        <v>1325</v>
      </c>
      <c r="K148" s="311"/>
    </row>
    <row r="149" spans="2:11" s="1" customFormat="1" ht="17.25" customHeight="1">
      <c r="B149" s="309"/>
      <c r="C149" s="314" t="s">
        <v>1326</v>
      </c>
      <c r="D149" s="314"/>
      <c r="E149" s="314"/>
      <c r="F149" s="315" t="s">
        <v>1327</v>
      </c>
      <c r="G149" s="316"/>
      <c r="H149" s="314"/>
      <c r="I149" s="314"/>
      <c r="J149" s="314" t="s">
        <v>1328</v>
      </c>
      <c r="K149" s="311"/>
    </row>
    <row r="150" spans="2:11" s="1" customFormat="1" ht="5.25" customHeight="1">
      <c r="B150" s="322"/>
      <c r="C150" s="317"/>
      <c r="D150" s="317"/>
      <c r="E150" s="317"/>
      <c r="F150" s="317"/>
      <c r="G150" s="318"/>
      <c r="H150" s="317"/>
      <c r="I150" s="317"/>
      <c r="J150" s="317"/>
      <c r="K150" s="345"/>
    </row>
    <row r="151" spans="2:11" s="1" customFormat="1" ht="15" customHeight="1">
      <c r="B151" s="322"/>
      <c r="C151" s="349" t="s">
        <v>1332</v>
      </c>
      <c r="D151" s="297"/>
      <c r="E151" s="297"/>
      <c r="F151" s="350" t="s">
        <v>1329</v>
      </c>
      <c r="G151" s="297"/>
      <c r="H151" s="349" t="s">
        <v>1369</v>
      </c>
      <c r="I151" s="349" t="s">
        <v>1331</v>
      </c>
      <c r="J151" s="349">
        <v>120</v>
      </c>
      <c r="K151" s="345"/>
    </row>
    <row r="152" spans="2:11" s="1" customFormat="1" ht="15" customHeight="1">
      <c r="B152" s="322"/>
      <c r="C152" s="349" t="s">
        <v>1378</v>
      </c>
      <c r="D152" s="297"/>
      <c r="E152" s="297"/>
      <c r="F152" s="350" t="s">
        <v>1329</v>
      </c>
      <c r="G152" s="297"/>
      <c r="H152" s="349" t="s">
        <v>1389</v>
      </c>
      <c r="I152" s="349" t="s">
        <v>1331</v>
      </c>
      <c r="J152" s="349" t="s">
        <v>1380</v>
      </c>
      <c r="K152" s="345"/>
    </row>
    <row r="153" spans="2:11" s="1" customFormat="1" ht="15" customHeight="1">
      <c r="B153" s="322"/>
      <c r="C153" s="349" t="s">
        <v>88</v>
      </c>
      <c r="D153" s="297"/>
      <c r="E153" s="297"/>
      <c r="F153" s="350" t="s">
        <v>1329</v>
      </c>
      <c r="G153" s="297"/>
      <c r="H153" s="349" t="s">
        <v>1390</v>
      </c>
      <c r="I153" s="349" t="s">
        <v>1331</v>
      </c>
      <c r="J153" s="349" t="s">
        <v>1380</v>
      </c>
      <c r="K153" s="345"/>
    </row>
    <row r="154" spans="2:11" s="1" customFormat="1" ht="15" customHeight="1">
      <c r="B154" s="322"/>
      <c r="C154" s="349" t="s">
        <v>1334</v>
      </c>
      <c r="D154" s="297"/>
      <c r="E154" s="297"/>
      <c r="F154" s="350" t="s">
        <v>1335</v>
      </c>
      <c r="G154" s="297"/>
      <c r="H154" s="349" t="s">
        <v>1369</v>
      </c>
      <c r="I154" s="349" t="s">
        <v>1331</v>
      </c>
      <c r="J154" s="349">
        <v>50</v>
      </c>
      <c r="K154" s="345"/>
    </row>
    <row r="155" spans="2:11" s="1" customFormat="1" ht="15" customHeight="1">
      <c r="B155" s="322"/>
      <c r="C155" s="349" t="s">
        <v>1337</v>
      </c>
      <c r="D155" s="297"/>
      <c r="E155" s="297"/>
      <c r="F155" s="350" t="s">
        <v>1329</v>
      </c>
      <c r="G155" s="297"/>
      <c r="H155" s="349" t="s">
        <v>1369</v>
      </c>
      <c r="I155" s="349" t="s">
        <v>1339</v>
      </c>
      <c r="J155" s="349"/>
      <c r="K155" s="345"/>
    </row>
    <row r="156" spans="2:11" s="1" customFormat="1" ht="15" customHeight="1">
      <c r="B156" s="322"/>
      <c r="C156" s="349" t="s">
        <v>1348</v>
      </c>
      <c r="D156" s="297"/>
      <c r="E156" s="297"/>
      <c r="F156" s="350" t="s">
        <v>1335</v>
      </c>
      <c r="G156" s="297"/>
      <c r="H156" s="349" t="s">
        <v>1369</v>
      </c>
      <c r="I156" s="349" t="s">
        <v>1331</v>
      </c>
      <c r="J156" s="349">
        <v>50</v>
      </c>
      <c r="K156" s="345"/>
    </row>
    <row r="157" spans="2:11" s="1" customFormat="1" ht="15" customHeight="1">
      <c r="B157" s="322"/>
      <c r="C157" s="349" t="s">
        <v>1356</v>
      </c>
      <c r="D157" s="297"/>
      <c r="E157" s="297"/>
      <c r="F157" s="350" t="s">
        <v>1335</v>
      </c>
      <c r="G157" s="297"/>
      <c r="H157" s="349" t="s">
        <v>1369</v>
      </c>
      <c r="I157" s="349" t="s">
        <v>1331</v>
      </c>
      <c r="J157" s="349">
        <v>50</v>
      </c>
      <c r="K157" s="345"/>
    </row>
    <row r="158" spans="2:11" s="1" customFormat="1" ht="15" customHeight="1">
      <c r="B158" s="322"/>
      <c r="C158" s="349" t="s">
        <v>1354</v>
      </c>
      <c r="D158" s="297"/>
      <c r="E158" s="297"/>
      <c r="F158" s="350" t="s">
        <v>1335</v>
      </c>
      <c r="G158" s="297"/>
      <c r="H158" s="349" t="s">
        <v>1369</v>
      </c>
      <c r="I158" s="349" t="s">
        <v>1331</v>
      </c>
      <c r="J158" s="349">
        <v>50</v>
      </c>
      <c r="K158" s="345"/>
    </row>
    <row r="159" spans="2:11" s="1" customFormat="1" ht="15" customHeight="1">
      <c r="B159" s="322"/>
      <c r="C159" s="349" t="s">
        <v>127</v>
      </c>
      <c r="D159" s="297"/>
      <c r="E159" s="297"/>
      <c r="F159" s="350" t="s">
        <v>1329</v>
      </c>
      <c r="G159" s="297"/>
      <c r="H159" s="349" t="s">
        <v>1391</v>
      </c>
      <c r="I159" s="349" t="s">
        <v>1331</v>
      </c>
      <c r="J159" s="349" t="s">
        <v>1392</v>
      </c>
      <c r="K159" s="345"/>
    </row>
    <row r="160" spans="2:11" s="1" customFormat="1" ht="15" customHeight="1">
      <c r="B160" s="322"/>
      <c r="C160" s="349" t="s">
        <v>1393</v>
      </c>
      <c r="D160" s="297"/>
      <c r="E160" s="297"/>
      <c r="F160" s="350" t="s">
        <v>1329</v>
      </c>
      <c r="G160" s="297"/>
      <c r="H160" s="349" t="s">
        <v>1394</v>
      </c>
      <c r="I160" s="349" t="s">
        <v>1364</v>
      </c>
      <c r="J160" s="349"/>
      <c r="K160" s="345"/>
    </row>
    <row r="161" spans="2:11" s="1" customFormat="1" ht="15" customHeight="1">
      <c r="B161" s="351"/>
      <c r="C161" s="331"/>
      <c r="D161" s="331"/>
      <c r="E161" s="331"/>
      <c r="F161" s="331"/>
      <c r="G161" s="331"/>
      <c r="H161" s="331"/>
      <c r="I161" s="331"/>
      <c r="J161" s="331"/>
      <c r="K161" s="352"/>
    </row>
    <row r="162" spans="2:11" s="1" customFormat="1" ht="18.75" customHeight="1">
      <c r="B162" s="333"/>
      <c r="C162" s="343"/>
      <c r="D162" s="343"/>
      <c r="E162" s="343"/>
      <c r="F162" s="353"/>
      <c r="G162" s="343"/>
      <c r="H162" s="343"/>
      <c r="I162" s="343"/>
      <c r="J162" s="343"/>
      <c r="K162" s="333"/>
    </row>
    <row r="163" spans="2:11" s="1" customFormat="1" ht="18.75" customHeight="1">
      <c r="B163" s="305"/>
      <c r="C163" s="305"/>
      <c r="D163" s="305"/>
      <c r="E163" s="305"/>
      <c r="F163" s="305"/>
      <c r="G163" s="305"/>
      <c r="H163" s="305"/>
      <c r="I163" s="305"/>
      <c r="J163" s="305"/>
      <c r="K163" s="305"/>
    </row>
    <row r="164" spans="2:11" s="1" customFormat="1" ht="7.5" customHeight="1">
      <c r="B164" s="284"/>
      <c r="C164" s="285"/>
      <c r="D164" s="285"/>
      <c r="E164" s="285"/>
      <c r="F164" s="285"/>
      <c r="G164" s="285"/>
      <c r="H164" s="285"/>
      <c r="I164" s="285"/>
      <c r="J164" s="285"/>
      <c r="K164" s="286"/>
    </row>
    <row r="165" spans="2:11" s="1" customFormat="1" ht="45" customHeight="1">
      <c r="B165" s="287"/>
      <c r="C165" s="288" t="s">
        <v>1395</v>
      </c>
      <c r="D165" s="288"/>
      <c r="E165" s="288"/>
      <c r="F165" s="288"/>
      <c r="G165" s="288"/>
      <c r="H165" s="288"/>
      <c r="I165" s="288"/>
      <c r="J165" s="288"/>
      <c r="K165" s="289"/>
    </row>
    <row r="166" spans="2:11" s="1" customFormat="1" ht="17.25" customHeight="1">
      <c r="B166" s="287"/>
      <c r="C166" s="312" t="s">
        <v>1323</v>
      </c>
      <c r="D166" s="312"/>
      <c r="E166" s="312"/>
      <c r="F166" s="312" t="s">
        <v>1324</v>
      </c>
      <c r="G166" s="354"/>
      <c r="H166" s="355" t="s">
        <v>57</v>
      </c>
      <c r="I166" s="355" t="s">
        <v>60</v>
      </c>
      <c r="J166" s="312" t="s">
        <v>1325</v>
      </c>
      <c r="K166" s="289"/>
    </row>
    <row r="167" spans="2:11" s="1" customFormat="1" ht="17.25" customHeight="1">
      <c r="B167" s="290"/>
      <c r="C167" s="314" t="s">
        <v>1326</v>
      </c>
      <c r="D167" s="314"/>
      <c r="E167" s="314"/>
      <c r="F167" s="315" t="s">
        <v>1327</v>
      </c>
      <c r="G167" s="356"/>
      <c r="H167" s="357"/>
      <c r="I167" s="357"/>
      <c r="J167" s="314" t="s">
        <v>1328</v>
      </c>
      <c r="K167" s="292"/>
    </row>
    <row r="168" spans="2:11" s="1" customFormat="1" ht="5.25" customHeight="1">
      <c r="B168" s="322"/>
      <c r="C168" s="317"/>
      <c r="D168" s="317"/>
      <c r="E168" s="317"/>
      <c r="F168" s="317"/>
      <c r="G168" s="318"/>
      <c r="H168" s="317"/>
      <c r="I168" s="317"/>
      <c r="J168" s="317"/>
      <c r="K168" s="345"/>
    </row>
    <row r="169" spans="2:11" s="1" customFormat="1" ht="15" customHeight="1">
      <c r="B169" s="322"/>
      <c r="C169" s="297" t="s">
        <v>1332</v>
      </c>
      <c r="D169" s="297"/>
      <c r="E169" s="297"/>
      <c r="F169" s="320" t="s">
        <v>1329</v>
      </c>
      <c r="G169" s="297"/>
      <c r="H169" s="297" t="s">
        <v>1369</v>
      </c>
      <c r="I169" s="297" t="s">
        <v>1331</v>
      </c>
      <c r="J169" s="297">
        <v>120</v>
      </c>
      <c r="K169" s="345"/>
    </row>
    <row r="170" spans="2:11" s="1" customFormat="1" ht="15" customHeight="1">
      <c r="B170" s="322"/>
      <c r="C170" s="297" t="s">
        <v>1378</v>
      </c>
      <c r="D170" s="297"/>
      <c r="E170" s="297"/>
      <c r="F170" s="320" t="s">
        <v>1329</v>
      </c>
      <c r="G170" s="297"/>
      <c r="H170" s="297" t="s">
        <v>1379</v>
      </c>
      <c r="I170" s="297" t="s">
        <v>1331</v>
      </c>
      <c r="J170" s="297" t="s">
        <v>1380</v>
      </c>
      <c r="K170" s="345"/>
    </row>
    <row r="171" spans="2:11" s="1" customFormat="1" ht="15" customHeight="1">
      <c r="B171" s="322"/>
      <c r="C171" s="297" t="s">
        <v>88</v>
      </c>
      <c r="D171" s="297"/>
      <c r="E171" s="297"/>
      <c r="F171" s="320" t="s">
        <v>1329</v>
      </c>
      <c r="G171" s="297"/>
      <c r="H171" s="297" t="s">
        <v>1396</v>
      </c>
      <c r="I171" s="297" t="s">
        <v>1331</v>
      </c>
      <c r="J171" s="297" t="s">
        <v>1380</v>
      </c>
      <c r="K171" s="345"/>
    </row>
    <row r="172" spans="2:11" s="1" customFormat="1" ht="15" customHeight="1">
      <c r="B172" s="322"/>
      <c r="C172" s="297" t="s">
        <v>1334</v>
      </c>
      <c r="D172" s="297"/>
      <c r="E172" s="297"/>
      <c r="F172" s="320" t="s">
        <v>1335</v>
      </c>
      <c r="G172" s="297"/>
      <c r="H172" s="297" t="s">
        <v>1396</v>
      </c>
      <c r="I172" s="297" t="s">
        <v>1331</v>
      </c>
      <c r="J172" s="297">
        <v>50</v>
      </c>
      <c r="K172" s="345"/>
    </row>
    <row r="173" spans="2:11" s="1" customFormat="1" ht="15" customHeight="1">
      <c r="B173" s="322"/>
      <c r="C173" s="297" t="s">
        <v>1337</v>
      </c>
      <c r="D173" s="297"/>
      <c r="E173" s="297"/>
      <c r="F173" s="320" t="s">
        <v>1329</v>
      </c>
      <c r="G173" s="297"/>
      <c r="H173" s="297" t="s">
        <v>1396</v>
      </c>
      <c r="I173" s="297" t="s">
        <v>1339</v>
      </c>
      <c r="J173" s="297"/>
      <c r="K173" s="345"/>
    </row>
    <row r="174" spans="2:11" s="1" customFormat="1" ht="15" customHeight="1">
      <c r="B174" s="322"/>
      <c r="C174" s="297" t="s">
        <v>1348</v>
      </c>
      <c r="D174" s="297"/>
      <c r="E174" s="297"/>
      <c r="F174" s="320" t="s">
        <v>1335</v>
      </c>
      <c r="G174" s="297"/>
      <c r="H174" s="297" t="s">
        <v>1396</v>
      </c>
      <c r="I174" s="297" t="s">
        <v>1331</v>
      </c>
      <c r="J174" s="297">
        <v>50</v>
      </c>
      <c r="K174" s="345"/>
    </row>
    <row r="175" spans="2:11" s="1" customFormat="1" ht="15" customHeight="1">
      <c r="B175" s="322"/>
      <c r="C175" s="297" t="s">
        <v>1356</v>
      </c>
      <c r="D175" s="297"/>
      <c r="E175" s="297"/>
      <c r="F175" s="320" t="s">
        <v>1335</v>
      </c>
      <c r="G175" s="297"/>
      <c r="H175" s="297" t="s">
        <v>1396</v>
      </c>
      <c r="I175" s="297" t="s">
        <v>1331</v>
      </c>
      <c r="J175" s="297">
        <v>50</v>
      </c>
      <c r="K175" s="345"/>
    </row>
    <row r="176" spans="2:11" s="1" customFormat="1" ht="15" customHeight="1">
      <c r="B176" s="322"/>
      <c r="C176" s="297" t="s">
        <v>1354</v>
      </c>
      <c r="D176" s="297"/>
      <c r="E176" s="297"/>
      <c r="F176" s="320" t="s">
        <v>1335</v>
      </c>
      <c r="G176" s="297"/>
      <c r="H176" s="297" t="s">
        <v>1396</v>
      </c>
      <c r="I176" s="297" t="s">
        <v>1331</v>
      </c>
      <c r="J176" s="297">
        <v>50</v>
      </c>
      <c r="K176" s="345"/>
    </row>
    <row r="177" spans="2:11" s="1" customFormat="1" ht="15" customHeight="1">
      <c r="B177" s="322"/>
      <c r="C177" s="297" t="s">
        <v>131</v>
      </c>
      <c r="D177" s="297"/>
      <c r="E177" s="297"/>
      <c r="F177" s="320" t="s">
        <v>1329</v>
      </c>
      <c r="G177" s="297"/>
      <c r="H177" s="297" t="s">
        <v>1397</v>
      </c>
      <c r="I177" s="297" t="s">
        <v>1398</v>
      </c>
      <c r="J177" s="297"/>
      <c r="K177" s="345"/>
    </row>
    <row r="178" spans="2:11" s="1" customFormat="1" ht="15" customHeight="1">
      <c r="B178" s="322"/>
      <c r="C178" s="297" t="s">
        <v>60</v>
      </c>
      <c r="D178" s="297"/>
      <c r="E178" s="297"/>
      <c r="F178" s="320" t="s">
        <v>1329</v>
      </c>
      <c r="G178" s="297"/>
      <c r="H178" s="297" t="s">
        <v>1399</v>
      </c>
      <c r="I178" s="297" t="s">
        <v>1400</v>
      </c>
      <c r="J178" s="297">
        <v>1</v>
      </c>
      <c r="K178" s="345"/>
    </row>
    <row r="179" spans="2:11" s="1" customFormat="1" ht="15" customHeight="1">
      <c r="B179" s="322"/>
      <c r="C179" s="297" t="s">
        <v>56</v>
      </c>
      <c r="D179" s="297"/>
      <c r="E179" s="297"/>
      <c r="F179" s="320" t="s">
        <v>1329</v>
      </c>
      <c r="G179" s="297"/>
      <c r="H179" s="297" t="s">
        <v>1401</v>
      </c>
      <c r="I179" s="297" t="s">
        <v>1331</v>
      </c>
      <c r="J179" s="297">
        <v>20</v>
      </c>
      <c r="K179" s="345"/>
    </row>
    <row r="180" spans="2:11" s="1" customFormat="1" ht="15" customHeight="1">
      <c r="B180" s="322"/>
      <c r="C180" s="297" t="s">
        <v>57</v>
      </c>
      <c r="D180" s="297"/>
      <c r="E180" s="297"/>
      <c r="F180" s="320" t="s">
        <v>1329</v>
      </c>
      <c r="G180" s="297"/>
      <c r="H180" s="297" t="s">
        <v>1402</v>
      </c>
      <c r="I180" s="297" t="s">
        <v>1331</v>
      </c>
      <c r="J180" s="297">
        <v>255</v>
      </c>
      <c r="K180" s="345"/>
    </row>
    <row r="181" spans="2:11" s="1" customFormat="1" ht="15" customHeight="1">
      <c r="B181" s="322"/>
      <c r="C181" s="297" t="s">
        <v>132</v>
      </c>
      <c r="D181" s="297"/>
      <c r="E181" s="297"/>
      <c r="F181" s="320" t="s">
        <v>1329</v>
      </c>
      <c r="G181" s="297"/>
      <c r="H181" s="297" t="s">
        <v>1293</v>
      </c>
      <c r="I181" s="297" t="s">
        <v>1331</v>
      </c>
      <c r="J181" s="297">
        <v>10</v>
      </c>
      <c r="K181" s="345"/>
    </row>
    <row r="182" spans="2:11" s="1" customFormat="1" ht="15" customHeight="1">
      <c r="B182" s="322"/>
      <c r="C182" s="297" t="s">
        <v>133</v>
      </c>
      <c r="D182" s="297"/>
      <c r="E182" s="297"/>
      <c r="F182" s="320" t="s">
        <v>1329</v>
      </c>
      <c r="G182" s="297"/>
      <c r="H182" s="297" t="s">
        <v>1403</v>
      </c>
      <c r="I182" s="297" t="s">
        <v>1364</v>
      </c>
      <c r="J182" s="297"/>
      <c r="K182" s="345"/>
    </row>
    <row r="183" spans="2:11" s="1" customFormat="1" ht="15" customHeight="1">
      <c r="B183" s="322"/>
      <c r="C183" s="297" t="s">
        <v>1404</v>
      </c>
      <c r="D183" s="297"/>
      <c r="E183" s="297"/>
      <c r="F183" s="320" t="s">
        <v>1329</v>
      </c>
      <c r="G183" s="297"/>
      <c r="H183" s="297" t="s">
        <v>1405</v>
      </c>
      <c r="I183" s="297" t="s">
        <v>1364</v>
      </c>
      <c r="J183" s="297"/>
      <c r="K183" s="345"/>
    </row>
    <row r="184" spans="2:11" s="1" customFormat="1" ht="15" customHeight="1">
      <c r="B184" s="322"/>
      <c r="C184" s="297" t="s">
        <v>1393</v>
      </c>
      <c r="D184" s="297"/>
      <c r="E184" s="297"/>
      <c r="F184" s="320" t="s">
        <v>1329</v>
      </c>
      <c r="G184" s="297"/>
      <c r="H184" s="297" t="s">
        <v>1406</v>
      </c>
      <c r="I184" s="297" t="s">
        <v>1364</v>
      </c>
      <c r="J184" s="297"/>
      <c r="K184" s="345"/>
    </row>
    <row r="185" spans="2:11" s="1" customFormat="1" ht="15" customHeight="1">
      <c r="B185" s="322"/>
      <c r="C185" s="297" t="s">
        <v>135</v>
      </c>
      <c r="D185" s="297"/>
      <c r="E185" s="297"/>
      <c r="F185" s="320" t="s">
        <v>1335</v>
      </c>
      <c r="G185" s="297"/>
      <c r="H185" s="297" t="s">
        <v>1407</v>
      </c>
      <c r="I185" s="297" t="s">
        <v>1331</v>
      </c>
      <c r="J185" s="297">
        <v>50</v>
      </c>
      <c r="K185" s="345"/>
    </row>
    <row r="186" spans="2:11" s="1" customFormat="1" ht="15" customHeight="1">
      <c r="B186" s="322"/>
      <c r="C186" s="297" t="s">
        <v>1408</v>
      </c>
      <c r="D186" s="297"/>
      <c r="E186" s="297"/>
      <c r="F186" s="320" t="s">
        <v>1335</v>
      </c>
      <c r="G186" s="297"/>
      <c r="H186" s="297" t="s">
        <v>1409</v>
      </c>
      <c r="I186" s="297" t="s">
        <v>1410</v>
      </c>
      <c r="J186" s="297"/>
      <c r="K186" s="345"/>
    </row>
    <row r="187" spans="2:11" s="1" customFormat="1" ht="15" customHeight="1">
      <c r="B187" s="322"/>
      <c r="C187" s="297" t="s">
        <v>1411</v>
      </c>
      <c r="D187" s="297"/>
      <c r="E187" s="297"/>
      <c r="F187" s="320" t="s">
        <v>1335</v>
      </c>
      <c r="G187" s="297"/>
      <c r="H187" s="297" t="s">
        <v>1412</v>
      </c>
      <c r="I187" s="297" t="s">
        <v>1410</v>
      </c>
      <c r="J187" s="297"/>
      <c r="K187" s="345"/>
    </row>
    <row r="188" spans="2:11" s="1" customFormat="1" ht="15" customHeight="1">
      <c r="B188" s="322"/>
      <c r="C188" s="297" t="s">
        <v>1413</v>
      </c>
      <c r="D188" s="297"/>
      <c r="E188" s="297"/>
      <c r="F188" s="320" t="s">
        <v>1335</v>
      </c>
      <c r="G188" s="297"/>
      <c r="H188" s="297" t="s">
        <v>1414</v>
      </c>
      <c r="I188" s="297" t="s">
        <v>1410</v>
      </c>
      <c r="J188" s="297"/>
      <c r="K188" s="345"/>
    </row>
    <row r="189" spans="2:11" s="1" customFormat="1" ht="15" customHeight="1">
      <c r="B189" s="322"/>
      <c r="C189" s="358" t="s">
        <v>1415</v>
      </c>
      <c r="D189" s="297"/>
      <c r="E189" s="297"/>
      <c r="F189" s="320" t="s">
        <v>1335</v>
      </c>
      <c r="G189" s="297"/>
      <c r="H189" s="297" t="s">
        <v>1416</v>
      </c>
      <c r="I189" s="297" t="s">
        <v>1417</v>
      </c>
      <c r="J189" s="359" t="s">
        <v>1418</v>
      </c>
      <c r="K189" s="345"/>
    </row>
    <row r="190" spans="2:11" s="1" customFormat="1" ht="15" customHeight="1">
      <c r="B190" s="322"/>
      <c r="C190" s="358" t="s">
        <v>45</v>
      </c>
      <c r="D190" s="297"/>
      <c r="E190" s="297"/>
      <c r="F190" s="320" t="s">
        <v>1329</v>
      </c>
      <c r="G190" s="297"/>
      <c r="H190" s="294" t="s">
        <v>1419</v>
      </c>
      <c r="I190" s="297" t="s">
        <v>1420</v>
      </c>
      <c r="J190" s="297"/>
      <c r="K190" s="345"/>
    </row>
    <row r="191" spans="2:11" s="1" customFormat="1" ht="15" customHeight="1">
      <c r="B191" s="322"/>
      <c r="C191" s="358" t="s">
        <v>1421</v>
      </c>
      <c r="D191" s="297"/>
      <c r="E191" s="297"/>
      <c r="F191" s="320" t="s">
        <v>1329</v>
      </c>
      <c r="G191" s="297"/>
      <c r="H191" s="297" t="s">
        <v>1422</v>
      </c>
      <c r="I191" s="297" t="s">
        <v>1364</v>
      </c>
      <c r="J191" s="297"/>
      <c r="K191" s="345"/>
    </row>
    <row r="192" spans="2:11" s="1" customFormat="1" ht="15" customHeight="1">
      <c r="B192" s="322"/>
      <c r="C192" s="358" t="s">
        <v>1423</v>
      </c>
      <c r="D192" s="297"/>
      <c r="E192" s="297"/>
      <c r="F192" s="320" t="s">
        <v>1329</v>
      </c>
      <c r="G192" s="297"/>
      <c r="H192" s="297" t="s">
        <v>1424</v>
      </c>
      <c r="I192" s="297" t="s">
        <v>1364</v>
      </c>
      <c r="J192" s="297"/>
      <c r="K192" s="345"/>
    </row>
    <row r="193" spans="2:11" s="1" customFormat="1" ht="15" customHeight="1">
      <c r="B193" s="322"/>
      <c r="C193" s="358" t="s">
        <v>1425</v>
      </c>
      <c r="D193" s="297"/>
      <c r="E193" s="297"/>
      <c r="F193" s="320" t="s">
        <v>1335</v>
      </c>
      <c r="G193" s="297"/>
      <c r="H193" s="297" t="s">
        <v>1426</v>
      </c>
      <c r="I193" s="297" t="s">
        <v>1364</v>
      </c>
      <c r="J193" s="297"/>
      <c r="K193" s="345"/>
    </row>
    <row r="194" spans="2:11" s="1" customFormat="1" ht="15" customHeight="1">
      <c r="B194" s="351"/>
      <c r="C194" s="360"/>
      <c r="D194" s="331"/>
      <c r="E194" s="331"/>
      <c r="F194" s="331"/>
      <c r="G194" s="331"/>
      <c r="H194" s="331"/>
      <c r="I194" s="331"/>
      <c r="J194" s="331"/>
      <c r="K194" s="352"/>
    </row>
    <row r="195" spans="2:11" s="1" customFormat="1" ht="18.75" customHeight="1">
      <c r="B195" s="333"/>
      <c r="C195" s="343"/>
      <c r="D195" s="343"/>
      <c r="E195" s="343"/>
      <c r="F195" s="353"/>
      <c r="G195" s="343"/>
      <c r="H195" s="343"/>
      <c r="I195" s="343"/>
      <c r="J195" s="343"/>
      <c r="K195" s="333"/>
    </row>
    <row r="196" spans="2:11" s="1" customFormat="1" ht="18.75" customHeight="1">
      <c r="B196" s="333"/>
      <c r="C196" s="343"/>
      <c r="D196" s="343"/>
      <c r="E196" s="343"/>
      <c r="F196" s="353"/>
      <c r="G196" s="343"/>
      <c r="H196" s="343"/>
      <c r="I196" s="343"/>
      <c r="J196" s="343"/>
      <c r="K196" s="333"/>
    </row>
    <row r="197" spans="2:11" s="1" customFormat="1" ht="18.75" customHeight="1">
      <c r="B197" s="305"/>
      <c r="C197" s="305"/>
      <c r="D197" s="305"/>
      <c r="E197" s="305"/>
      <c r="F197" s="305"/>
      <c r="G197" s="305"/>
      <c r="H197" s="305"/>
      <c r="I197" s="305"/>
      <c r="J197" s="305"/>
      <c r="K197" s="305"/>
    </row>
    <row r="198" spans="2:11" s="1" customFormat="1" ht="13.5">
      <c r="B198" s="284"/>
      <c r="C198" s="285"/>
      <c r="D198" s="285"/>
      <c r="E198" s="285"/>
      <c r="F198" s="285"/>
      <c r="G198" s="285"/>
      <c r="H198" s="285"/>
      <c r="I198" s="285"/>
      <c r="J198" s="285"/>
      <c r="K198" s="286"/>
    </row>
    <row r="199" spans="2:11" s="1" customFormat="1" ht="21">
      <c r="B199" s="287"/>
      <c r="C199" s="288" t="s">
        <v>1427</v>
      </c>
      <c r="D199" s="288"/>
      <c r="E199" s="288"/>
      <c r="F199" s="288"/>
      <c r="G199" s="288"/>
      <c r="H199" s="288"/>
      <c r="I199" s="288"/>
      <c r="J199" s="288"/>
      <c r="K199" s="289"/>
    </row>
    <row r="200" spans="2:11" s="1" customFormat="1" ht="25.5" customHeight="1">
      <c r="B200" s="287"/>
      <c r="C200" s="361" t="s">
        <v>1428</v>
      </c>
      <c r="D200" s="361"/>
      <c r="E200" s="361"/>
      <c r="F200" s="361" t="s">
        <v>1429</v>
      </c>
      <c r="G200" s="362"/>
      <c r="H200" s="361" t="s">
        <v>1430</v>
      </c>
      <c r="I200" s="361"/>
      <c r="J200" s="361"/>
      <c r="K200" s="289"/>
    </row>
    <row r="201" spans="2:11" s="1" customFormat="1" ht="5.25" customHeight="1">
      <c r="B201" s="322"/>
      <c r="C201" s="317"/>
      <c r="D201" s="317"/>
      <c r="E201" s="317"/>
      <c r="F201" s="317"/>
      <c r="G201" s="343"/>
      <c r="H201" s="317"/>
      <c r="I201" s="317"/>
      <c r="J201" s="317"/>
      <c r="K201" s="345"/>
    </row>
    <row r="202" spans="2:11" s="1" customFormat="1" ht="15" customHeight="1">
      <c r="B202" s="322"/>
      <c r="C202" s="297" t="s">
        <v>1420</v>
      </c>
      <c r="D202" s="297"/>
      <c r="E202" s="297"/>
      <c r="F202" s="320" t="s">
        <v>46</v>
      </c>
      <c r="G202" s="297"/>
      <c r="H202" s="297" t="s">
        <v>1431</v>
      </c>
      <c r="I202" s="297"/>
      <c r="J202" s="297"/>
      <c r="K202" s="345"/>
    </row>
    <row r="203" spans="2:11" s="1" customFormat="1" ht="15" customHeight="1">
      <c r="B203" s="322"/>
      <c r="C203" s="297"/>
      <c r="D203" s="297"/>
      <c r="E203" s="297"/>
      <c r="F203" s="320" t="s">
        <v>47</v>
      </c>
      <c r="G203" s="297"/>
      <c r="H203" s="297" t="s">
        <v>1432</v>
      </c>
      <c r="I203" s="297"/>
      <c r="J203" s="297"/>
      <c r="K203" s="345"/>
    </row>
    <row r="204" spans="2:11" s="1" customFormat="1" ht="15" customHeight="1">
      <c r="B204" s="322"/>
      <c r="C204" s="297"/>
      <c r="D204" s="297"/>
      <c r="E204" s="297"/>
      <c r="F204" s="320" t="s">
        <v>50</v>
      </c>
      <c r="G204" s="297"/>
      <c r="H204" s="297" t="s">
        <v>1433</v>
      </c>
      <c r="I204" s="297"/>
      <c r="J204" s="297"/>
      <c r="K204" s="345"/>
    </row>
    <row r="205" spans="2:11" s="1" customFormat="1" ht="15" customHeight="1">
      <c r="B205" s="322"/>
      <c r="C205" s="297"/>
      <c r="D205" s="297"/>
      <c r="E205" s="297"/>
      <c r="F205" s="320" t="s">
        <v>48</v>
      </c>
      <c r="G205" s="297"/>
      <c r="H205" s="297" t="s">
        <v>1434</v>
      </c>
      <c r="I205" s="297"/>
      <c r="J205" s="297"/>
      <c r="K205" s="345"/>
    </row>
    <row r="206" spans="2:11" s="1" customFormat="1" ht="15" customHeight="1">
      <c r="B206" s="322"/>
      <c r="C206" s="297"/>
      <c r="D206" s="297"/>
      <c r="E206" s="297"/>
      <c r="F206" s="320" t="s">
        <v>49</v>
      </c>
      <c r="G206" s="297"/>
      <c r="H206" s="297" t="s">
        <v>1435</v>
      </c>
      <c r="I206" s="297"/>
      <c r="J206" s="297"/>
      <c r="K206" s="345"/>
    </row>
    <row r="207" spans="2:11" s="1" customFormat="1" ht="15" customHeight="1">
      <c r="B207" s="322"/>
      <c r="C207" s="297"/>
      <c r="D207" s="297"/>
      <c r="E207" s="297"/>
      <c r="F207" s="320"/>
      <c r="G207" s="297"/>
      <c r="H207" s="297"/>
      <c r="I207" s="297"/>
      <c r="J207" s="297"/>
      <c r="K207" s="345"/>
    </row>
    <row r="208" spans="2:11" s="1" customFormat="1" ht="15" customHeight="1">
      <c r="B208" s="322"/>
      <c r="C208" s="297" t="s">
        <v>1376</v>
      </c>
      <c r="D208" s="297"/>
      <c r="E208" s="297"/>
      <c r="F208" s="320" t="s">
        <v>102</v>
      </c>
      <c r="G208" s="297"/>
      <c r="H208" s="297" t="s">
        <v>1436</v>
      </c>
      <c r="I208" s="297"/>
      <c r="J208" s="297"/>
      <c r="K208" s="345"/>
    </row>
    <row r="209" spans="2:11" s="1" customFormat="1" ht="15" customHeight="1">
      <c r="B209" s="322"/>
      <c r="C209" s="297"/>
      <c r="D209" s="297"/>
      <c r="E209" s="297"/>
      <c r="F209" s="320" t="s">
        <v>81</v>
      </c>
      <c r="G209" s="297"/>
      <c r="H209" s="297" t="s">
        <v>1274</v>
      </c>
      <c r="I209" s="297"/>
      <c r="J209" s="297"/>
      <c r="K209" s="345"/>
    </row>
    <row r="210" spans="2:11" s="1" customFormat="1" ht="15" customHeight="1">
      <c r="B210" s="322"/>
      <c r="C210" s="297"/>
      <c r="D210" s="297"/>
      <c r="E210" s="297"/>
      <c r="F210" s="320" t="s">
        <v>1272</v>
      </c>
      <c r="G210" s="297"/>
      <c r="H210" s="297" t="s">
        <v>1437</v>
      </c>
      <c r="I210" s="297"/>
      <c r="J210" s="297"/>
      <c r="K210" s="345"/>
    </row>
    <row r="211" spans="2:11" s="1" customFormat="1" ht="15" customHeight="1">
      <c r="B211" s="363"/>
      <c r="C211" s="297"/>
      <c r="D211" s="297"/>
      <c r="E211" s="297"/>
      <c r="F211" s="320" t="s">
        <v>1275</v>
      </c>
      <c r="G211" s="358"/>
      <c r="H211" s="349" t="s">
        <v>91</v>
      </c>
      <c r="I211" s="349"/>
      <c r="J211" s="349"/>
      <c r="K211" s="364"/>
    </row>
    <row r="212" spans="2:11" s="1" customFormat="1" ht="15" customHeight="1">
      <c r="B212" s="363"/>
      <c r="C212" s="297"/>
      <c r="D212" s="297"/>
      <c r="E212" s="297"/>
      <c r="F212" s="320" t="s">
        <v>1276</v>
      </c>
      <c r="G212" s="358"/>
      <c r="H212" s="349" t="s">
        <v>1438</v>
      </c>
      <c r="I212" s="349"/>
      <c r="J212" s="349"/>
      <c r="K212" s="364"/>
    </row>
    <row r="213" spans="2:11" s="1" customFormat="1" ht="15" customHeight="1">
      <c r="B213" s="363"/>
      <c r="C213" s="297"/>
      <c r="D213" s="297"/>
      <c r="E213" s="297"/>
      <c r="F213" s="320"/>
      <c r="G213" s="358"/>
      <c r="H213" s="349"/>
      <c r="I213" s="349"/>
      <c r="J213" s="349"/>
      <c r="K213" s="364"/>
    </row>
    <row r="214" spans="2:11" s="1" customFormat="1" ht="15" customHeight="1">
      <c r="B214" s="363"/>
      <c r="C214" s="297" t="s">
        <v>1400</v>
      </c>
      <c r="D214" s="297"/>
      <c r="E214" s="297"/>
      <c r="F214" s="320">
        <v>1</v>
      </c>
      <c r="G214" s="358"/>
      <c r="H214" s="349" t="s">
        <v>1439</v>
      </c>
      <c r="I214" s="349"/>
      <c r="J214" s="349"/>
      <c r="K214" s="364"/>
    </row>
    <row r="215" spans="2:11" s="1" customFormat="1" ht="15" customHeight="1">
      <c r="B215" s="363"/>
      <c r="C215" s="297"/>
      <c r="D215" s="297"/>
      <c r="E215" s="297"/>
      <c r="F215" s="320">
        <v>2</v>
      </c>
      <c r="G215" s="358"/>
      <c r="H215" s="349" t="s">
        <v>1440</v>
      </c>
      <c r="I215" s="349"/>
      <c r="J215" s="349"/>
      <c r="K215" s="364"/>
    </row>
    <row r="216" spans="2:11" s="1" customFormat="1" ht="15" customHeight="1">
      <c r="B216" s="363"/>
      <c r="C216" s="297"/>
      <c r="D216" s="297"/>
      <c r="E216" s="297"/>
      <c r="F216" s="320">
        <v>3</v>
      </c>
      <c r="G216" s="358"/>
      <c r="H216" s="349" t="s">
        <v>1441</v>
      </c>
      <c r="I216" s="349"/>
      <c r="J216" s="349"/>
      <c r="K216" s="364"/>
    </row>
    <row r="217" spans="2:11" s="1" customFormat="1" ht="15" customHeight="1">
      <c r="B217" s="363"/>
      <c r="C217" s="297"/>
      <c r="D217" s="297"/>
      <c r="E217" s="297"/>
      <c r="F217" s="320">
        <v>4</v>
      </c>
      <c r="G217" s="358"/>
      <c r="H217" s="349" t="s">
        <v>1442</v>
      </c>
      <c r="I217" s="349"/>
      <c r="J217" s="349"/>
      <c r="K217" s="364"/>
    </row>
    <row r="218" spans="2:11" s="1" customFormat="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123</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125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ROUND((SUM(BE85:BE245)),2)</f>
        <v>0</v>
      </c>
      <c r="G35" s="39"/>
      <c r="H35" s="39"/>
      <c r="I35" s="158">
        <v>0.21</v>
      </c>
      <c r="J35" s="157">
        <f>ROUND(((SUM(BE85:BE245))*I35),2)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ROUND((SUM(BF85:BF245)),2)</f>
        <v>0</v>
      </c>
      <c r="G36" s="39"/>
      <c r="H36" s="39"/>
      <c r="I36" s="158">
        <v>0.15</v>
      </c>
      <c r="J36" s="157">
        <f>ROUND(((SUM(BF85:BF245))*I36),2)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ROUND((SUM(BG85:BG245)),2)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ROUND((SUM(BH85:BH245)),2)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ROUND((SUM(BI85:BI245)),2)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123</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PS 01.1 - Montážní práce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129</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130</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MVE Kadaň - generální oprava - rozvodna 22kV a 6kV</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122</v>
      </c>
      <c r="D74" s="23"/>
      <c r="E74" s="23"/>
      <c r="F74" s="23"/>
      <c r="G74" s="23"/>
      <c r="H74" s="23"/>
      <c r="I74" s="23"/>
      <c r="J74" s="23"/>
      <c r="K74" s="23"/>
      <c r="L74" s="21"/>
    </row>
    <row r="75" spans="1:31" s="2" customFormat="1" ht="16.5" customHeight="1">
      <c r="A75" s="39"/>
      <c r="B75" s="40"/>
      <c r="C75" s="41"/>
      <c r="D75" s="41"/>
      <c r="E75" s="170" t="s">
        <v>123</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124</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PS 01.1 - Montážní práce</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Kadaň</v>
      </c>
      <c r="G79" s="41"/>
      <c r="H79" s="41"/>
      <c r="I79" s="33" t="s">
        <v>23</v>
      </c>
      <c r="J79" s="73" t="str">
        <f>IF(J14="","",J14)</f>
        <v>2. 12. 2021</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Povodí Ohře, státní podnik</v>
      </c>
      <c r="G81" s="41"/>
      <c r="H81" s="41"/>
      <c r="I81" s="33" t="s">
        <v>32</v>
      </c>
      <c r="J81" s="37" t="str">
        <f>E23</f>
        <v>Puttner, s.r.o.</v>
      </c>
      <c r="K81" s="41"/>
      <c r="L81" s="14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IF(E20="","",E20)</f>
        <v>Vyplň údaj</v>
      </c>
      <c r="G82" s="41"/>
      <c r="H82" s="41"/>
      <c r="I82" s="33" t="s">
        <v>37</v>
      </c>
      <c r="J82" s="37" t="str">
        <f>E26</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9" customFormat="1" ht="29.25" customHeight="1">
      <c r="A84" s="175"/>
      <c r="B84" s="176"/>
      <c r="C84" s="177" t="s">
        <v>131</v>
      </c>
      <c r="D84" s="178" t="s">
        <v>60</v>
      </c>
      <c r="E84" s="178" t="s">
        <v>56</v>
      </c>
      <c r="F84" s="178" t="s">
        <v>57</v>
      </c>
      <c r="G84" s="178" t="s">
        <v>132</v>
      </c>
      <c r="H84" s="178" t="s">
        <v>133</v>
      </c>
      <c r="I84" s="178" t="s">
        <v>134</v>
      </c>
      <c r="J84" s="178" t="s">
        <v>128</v>
      </c>
      <c r="K84" s="179" t="s">
        <v>135</v>
      </c>
      <c r="L84" s="180"/>
      <c r="M84" s="93" t="s">
        <v>19</v>
      </c>
      <c r="N84" s="94" t="s">
        <v>45</v>
      </c>
      <c r="O84" s="94" t="s">
        <v>136</v>
      </c>
      <c r="P84" s="94" t="s">
        <v>137</v>
      </c>
      <c r="Q84" s="94" t="s">
        <v>138</v>
      </c>
      <c r="R84" s="94" t="s">
        <v>139</v>
      </c>
      <c r="S84" s="94" t="s">
        <v>140</v>
      </c>
      <c r="T84" s="95" t="s">
        <v>141</v>
      </c>
      <c r="U84" s="175"/>
      <c r="V84" s="175"/>
      <c r="W84" s="175"/>
      <c r="X84" s="175"/>
      <c r="Y84" s="175"/>
      <c r="Z84" s="175"/>
      <c r="AA84" s="175"/>
      <c r="AB84" s="175"/>
      <c r="AC84" s="175"/>
      <c r="AD84" s="175"/>
      <c r="AE84" s="175"/>
    </row>
    <row r="85" spans="1:63" s="2" customFormat="1" ht="22.8" customHeight="1">
      <c r="A85" s="39"/>
      <c r="B85" s="40"/>
      <c r="C85" s="100" t="s">
        <v>142</v>
      </c>
      <c r="D85" s="41"/>
      <c r="E85" s="41"/>
      <c r="F85" s="41"/>
      <c r="G85" s="41"/>
      <c r="H85" s="41"/>
      <c r="I85" s="41"/>
      <c r="J85" s="181">
        <f>BK85</f>
        <v>0</v>
      </c>
      <c r="K85" s="41"/>
      <c r="L85" s="45"/>
      <c r="M85" s="96"/>
      <c r="N85" s="182"/>
      <c r="O85" s="97"/>
      <c r="P85" s="183">
        <f>SUM(P86:P245)</f>
        <v>0</v>
      </c>
      <c r="Q85" s="97"/>
      <c r="R85" s="183">
        <f>SUM(R86:R245)</f>
        <v>0.0726275</v>
      </c>
      <c r="S85" s="97"/>
      <c r="T85" s="184">
        <f>SUM(T86:T245)</f>
        <v>0.017</v>
      </c>
      <c r="U85" s="39"/>
      <c r="V85" s="39"/>
      <c r="W85" s="39"/>
      <c r="X85" s="39"/>
      <c r="Y85" s="39"/>
      <c r="Z85" s="39"/>
      <c r="AA85" s="39"/>
      <c r="AB85" s="39"/>
      <c r="AC85" s="39"/>
      <c r="AD85" s="39"/>
      <c r="AE85" s="39"/>
      <c r="AT85" s="18" t="s">
        <v>74</v>
      </c>
      <c r="AU85" s="18" t="s">
        <v>129</v>
      </c>
      <c r="BK85" s="185">
        <f>SUM(BK86:BK245)</f>
        <v>0</v>
      </c>
    </row>
    <row r="86" spans="1:65" s="2" customFormat="1" ht="24.15" customHeight="1">
      <c r="A86" s="39"/>
      <c r="B86" s="40"/>
      <c r="C86" s="186" t="s">
        <v>82</v>
      </c>
      <c r="D86" s="186" t="s">
        <v>143</v>
      </c>
      <c r="E86" s="187" t="s">
        <v>144</v>
      </c>
      <c r="F86" s="188" t="s">
        <v>145</v>
      </c>
      <c r="G86" s="189" t="s">
        <v>146</v>
      </c>
      <c r="H86" s="190">
        <v>1</v>
      </c>
      <c r="I86" s="191"/>
      <c r="J86" s="192">
        <f>ROUND(I86*H86,2)</f>
        <v>0</v>
      </c>
      <c r="K86" s="188" t="s">
        <v>147</v>
      </c>
      <c r="L86" s="193"/>
      <c r="M86" s="194" t="s">
        <v>19</v>
      </c>
      <c r="N86" s="195" t="s">
        <v>46</v>
      </c>
      <c r="O86" s="85"/>
      <c r="P86" s="196">
        <f>O86*H86</f>
        <v>0</v>
      </c>
      <c r="Q86" s="196">
        <v>0</v>
      </c>
      <c r="R86" s="196">
        <f>Q86*H86</f>
        <v>0</v>
      </c>
      <c r="S86" s="196">
        <v>0</v>
      </c>
      <c r="T86" s="197">
        <f>S86*H86</f>
        <v>0</v>
      </c>
      <c r="U86" s="39"/>
      <c r="V86" s="39"/>
      <c r="W86" s="39"/>
      <c r="X86" s="39"/>
      <c r="Y86" s="39"/>
      <c r="Z86" s="39"/>
      <c r="AA86" s="39"/>
      <c r="AB86" s="39"/>
      <c r="AC86" s="39"/>
      <c r="AD86" s="39"/>
      <c r="AE86" s="39"/>
      <c r="AR86" s="198" t="s">
        <v>84</v>
      </c>
      <c r="AT86" s="198" t="s">
        <v>143</v>
      </c>
      <c r="AU86" s="198" t="s">
        <v>75</v>
      </c>
      <c r="AY86" s="18" t="s">
        <v>148</v>
      </c>
      <c r="BE86" s="199">
        <f>IF(N86="základní",J86,0)</f>
        <v>0</v>
      </c>
      <c r="BF86" s="199">
        <f>IF(N86="snížená",J86,0)</f>
        <v>0</v>
      </c>
      <c r="BG86" s="199">
        <f>IF(N86="zákl. přenesená",J86,0)</f>
        <v>0</v>
      </c>
      <c r="BH86" s="199">
        <f>IF(N86="sníž. přenesená",J86,0)</f>
        <v>0</v>
      </c>
      <c r="BI86" s="199">
        <f>IF(N86="nulová",J86,0)</f>
        <v>0</v>
      </c>
      <c r="BJ86" s="18" t="s">
        <v>82</v>
      </c>
      <c r="BK86" s="199">
        <f>ROUND(I86*H86,2)</f>
        <v>0</v>
      </c>
      <c r="BL86" s="18" t="s">
        <v>82</v>
      </c>
      <c r="BM86" s="198" t="s">
        <v>149</v>
      </c>
    </row>
    <row r="87" spans="1:47" s="2" customFormat="1" ht="12">
      <c r="A87" s="39"/>
      <c r="B87" s="40"/>
      <c r="C87" s="41"/>
      <c r="D87" s="200" t="s">
        <v>150</v>
      </c>
      <c r="E87" s="41"/>
      <c r="F87" s="201" t="s">
        <v>151</v>
      </c>
      <c r="G87" s="41"/>
      <c r="H87" s="41"/>
      <c r="I87" s="202"/>
      <c r="J87" s="41"/>
      <c r="K87" s="41"/>
      <c r="L87" s="45"/>
      <c r="M87" s="203"/>
      <c r="N87" s="204"/>
      <c r="O87" s="85"/>
      <c r="P87" s="85"/>
      <c r="Q87" s="85"/>
      <c r="R87" s="85"/>
      <c r="S87" s="85"/>
      <c r="T87" s="86"/>
      <c r="U87" s="39"/>
      <c r="V87" s="39"/>
      <c r="W87" s="39"/>
      <c r="X87" s="39"/>
      <c r="Y87" s="39"/>
      <c r="Z87" s="39"/>
      <c r="AA87" s="39"/>
      <c r="AB87" s="39"/>
      <c r="AC87" s="39"/>
      <c r="AD87" s="39"/>
      <c r="AE87" s="39"/>
      <c r="AT87" s="18" t="s">
        <v>150</v>
      </c>
      <c r="AU87" s="18" t="s">
        <v>75</v>
      </c>
    </row>
    <row r="88" spans="1:65" s="2" customFormat="1" ht="16.5" customHeight="1">
      <c r="A88" s="39"/>
      <c r="B88" s="40"/>
      <c r="C88" s="205" t="s">
        <v>84</v>
      </c>
      <c r="D88" s="205" t="s">
        <v>152</v>
      </c>
      <c r="E88" s="206" t="s">
        <v>153</v>
      </c>
      <c r="F88" s="207" t="s">
        <v>154</v>
      </c>
      <c r="G88" s="208" t="s">
        <v>155</v>
      </c>
      <c r="H88" s="209">
        <v>3</v>
      </c>
      <c r="I88" s="210"/>
      <c r="J88" s="211">
        <f>ROUND(I88*H88,2)</f>
        <v>0</v>
      </c>
      <c r="K88" s="207" t="s">
        <v>156</v>
      </c>
      <c r="L88" s="45"/>
      <c r="M88" s="212" t="s">
        <v>19</v>
      </c>
      <c r="N88" s="213" t="s">
        <v>46</v>
      </c>
      <c r="O88" s="85"/>
      <c r="P88" s="196">
        <f>O88*H88</f>
        <v>0</v>
      </c>
      <c r="Q88" s="196">
        <v>0</v>
      </c>
      <c r="R88" s="196">
        <f>Q88*H88</f>
        <v>0</v>
      </c>
      <c r="S88" s="196">
        <v>0</v>
      </c>
      <c r="T88" s="197">
        <f>S88*H88</f>
        <v>0</v>
      </c>
      <c r="U88" s="39"/>
      <c r="V88" s="39"/>
      <c r="W88" s="39"/>
      <c r="X88" s="39"/>
      <c r="Y88" s="39"/>
      <c r="Z88" s="39"/>
      <c r="AA88" s="39"/>
      <c r="AB88" s="39"/>
      <c r="AC88" s="39"/>
      <c r="AD88" s="39"/>
      <c r="AE88" s="39"/>
      <c r="AR88" s="198" t="s">
        <v>82</v>
      </c>
      <c r="AT88" s="198" t="s">
        <v>152</v>
      </c>
      <c r="AU88" s="198" t="s">
        <v>75</v>
      </c>
      <c r="AY88" s="18" t="s">
        <v>148</v>
      </c>
      <c r="BE88" s="199">
        <f>IF(N88="základní",J88,0)</f>
        <v>0</v>
      </c>
      <c r="BF88" s="199">
        <f>IF(N88="snížená",J88,0)</f>
        <v>0</v>
      </c>
      <c r="BG88" s="199">
        <f>IF(N88="zákl. přenesená",J88,0)</f>
        <v>0</v>
      </c>
      <c r="BH88" s="199">
        <f>IF(N88="sníž. přenesená",J88,0)</f>
        <v>0</v>
      </c>
      <c r="BI88" s="199">
        <f>IF(N88="nulová",J88,0)</f>
        <v>0</v>
      </c>
      <c r="BJ88" s="18" t="s">
        <v>82</v>
      </c>
      <c r="BK88" s="199">
        <f>ROUND(I88*H88,2)</f>
        <v>0</v>
      </c>
      <c r="BL88" s="18" t="s">
        <v>82</v>
      </c>
      <c r="BM88" s="198" t="s">
        <v>157</v>
      </c>
    </row>
    <row r="89" spans="1:47" s="2" customFormat="1" ht="12">
      <c r="A89" s="39"/>
      <c r="B89" s="40"/>
      <c r="C89" s="41"/>
      <c r="D89" s="200" t="s">
        <v>150</v>
      </c>
      <c r="E89" s="41"/>
      <c r="F89" s="201" t="s">
        <v>158</v>
      </c>
      <c r="G89" s="41"/>
      <c r="H89" s="41"/>
      <c r="I89" s="202"/>
      <c r="J89" s="41"/>
      <c r="K89" s="41"/>
      <c r="L89" s="45"/>
      <c r="M89" s="203"/>
      <c r="N89" s="204"/>
      <c r="O89" s="85"/>
      <c r="P89" s="85"/>
      <c r="Q89" s="85"/>
      <c r="R89" s="85"/>
      <c r="S89" s="85"/>
      <c r="T89" s="86"/>
      <c r="U89" s="39"/>
      <c r="V89" s="39"/>
      <c r="W89" s="39"/>
      <c r="X89" s="39"/>
      <c r="Y89" s="39"/>
      <c r="Z89" s="39"/>
      <c r="AA89" s="39"/>
      <c r="AB89" s="39"/>
      <c r="AC89" s="39"/>
      <c r="AD89" s="39"/>
      <c r="AE89" s="39"/>
      <c r="AT89" s="18" t="s">
        <v>150</v>
      </c>
      <c r="AU89" s="18" t="s">
        <v>75</v>
      </c>
    </row>
    <row r="90" spans="1:47" s="2" customFormat="1" ht="12">
      <c r="A90" s="39"/>
      <c r="B90" s="40"/>
      <c r="C90" s="41"/>
      <c r="D90" s="214" t="s">
        <v>159</v>
      </c>
      <c r="E90" s="41"/>
      <c r="F90" s="215" t="s">
        <v>160</v>
      </c>
      <c r="G90" s="41"/>
      <c r="H90" s="41"/>
      <c r="I90" s="202"/>
      <c r="J90" s="41"/>
      <c r="K90" s="41"/>
      <c r="L90" s="45"/>
      <c r="M90" s="203"/>
      <c r="N90" s="204"/>
      <c r="O90" s="85"/>
      <c r="P90" s="85"/>
      <c r="Q90" s="85"/>
      <c r="R90" s="85"/>
      <c r="S90" s="85"/>
      <c r="T90" s="86"/>
      <c r="U90" s="39"/>
      <c r="V90" s="39"/>
      <c r="W90" s="39"/>
      <c r="X90" s="39"/>
      <c r="Y90" s="39"/>
      <c r="Z90" s="39"/>
      <c r="AA90" s="39"/>
      <c r="AB90" s="39"/>
      <c r="AC90" s="39"/>
      <c r="AD90" s="39"/>
      <c r="AE90" s="39"/>
      <c r="AT90" s="18" t="s">
        <v>159</v>
      </c>
      <c r="AU90" s="18" t="s">
        <v>75</v>
      </c>
    </row>
    <row r="91" spans="1:65" s="2" customFormat="1" ht="16.5" customHeight="1">
      <c r="A91" s="39"/>
      <c r="B91" s="40"/>
      <c r="C91" s="205" t="s">
        <v>161</v>
      </c>
      <c r="D91" s="205" t="s">
        <v>152</v>
      </c>
      <c r="E91" s="206" t="s">
        <v>162</v>
      </c>
      <c r="F91" s="207" t="s">
        <v>163</v>
      </c>
      <c r="G91" s="208" t="s">
        <v>155</v>
      </c>
      <c r="H91" s="209">
        <v>1</v>
      </c>
      <c r="I91" s="210"/>
      <c r="J91" s="211">
        <f>ROUND(I91*H91,2)</f>
        <v>0</v>
      </c>
      <c r="K91" s="207" t="s">
        <v>156</v>
      </c>
      <c r="L91" s="45"/>
      <c r="M91" s="212" t="s">
        <v>19</v>
      </c>
      <c r="N91" s="213" t="s">
        <v>46</v>
      </c>
      <c r="O91" s="85"/>
      <c r="P91" s="196">
        <f>O91*H91</f>
        <v>0</v>
      </c>
      <c r="Q91" s="196">
        <v>0</v>
      </c>
      <c r="R91" s="196">
        <f>Q91*H91</f>
        <v>0</v>
      </c>
      <c r="S91" s="196">
        <v>0</v>
      </c>
      <c r="T91" s="197">
        <f>S91*H91</f>
        <v>0</v>
      </c>
      <c r="U91" s="39"/>
      <c r="V91" s="39"/>
      <c r="W91" s="39"/>
      <c r="X91" s="39"/>
      <c r="Y91" s="39"/>
      <c r="Z91" s="39"/>
      <c r="AA91" s="39"/>
      <c r="AB91" s="39"/>
      <c r="AC91" s="39"/>
      <c r="AD91" s="39"/>
      <c r="AE91" s="39"/>
      <c r="AR91" s="198" t="s">
        <v>82</v>
      </c>
      <c r="AT91" s="198" t="s">
        <v>152</v>
      </c>
      <c r="AU91" s="198" t="s">
        <v>75</v>
      </c>
      <c r="AY91" s="18" t="s">
        <v>148</v>
      </c>
      <c r="BE91" s="199">
        <f>IF(N91="základní",J91,0)</f>
        <v>0</v>
      </c>
      <c r="BF91" s="199">
        <f>IF(N91="snížená",J91,0)</f>
        <v>0</v>
      </c>
      <c r="BG91" s="199">
        <f>IF(N91="zákl. přenesená",J91,0)</f>
        <v>0</v>
      </c>
      <c r="BH91" s="199">
        <f>IF(N91="sníž. přenesená",J91,0)</f>
        <v>0</v>
      </c>
      <c r="BI91" s="199">
        <f>IF(N91="nulová",J91,0)</f>
        <v>0</v>
      </c>
      <c r="BJ91" s="18" t="s">
        <v>82</v>
      </c>
      <c r="BK91" s="199">
        <f>ROUND(I91*H91,2)</f>
        <v>0</v>
      </c>
      <c r="BL91" s="18" t="s">
        <v>82</v>
      </c>
      <c r="BM91" s="198" t="s">
        <v>164</v>
      </c>
    </row>
    <row r="92" spans="1:47" s="2" customFormat="1" ht="12">
      <c r="A92" s="39"/>
      <c r="B92" s="40"/>
      <c r="C92" s="41"/>
      <c r="D92" s="200" t="s">
        <v>150</v>
      </c>
      <c r="E92" s="41"/>
      <c r="F92" s="201" t="s">
        <v>165</v>
      </c>
      <c r="G92" s="41"/>
      <c r="H92" s="41"/>
      <c r="I92" s="202"/>
      <c r="J92" s="41"/>
      <c r="K92" s="41"/>
      <c r="L92" s="45"/>
      <c r="M92" s="203"/>
      <c r="N92" s="204"/>
      <c r="O92" s="85"/>
      <c r="P92" s="85"/>
      <c r="Q92" s="85"/>
      <c r="R92" s="85"/>
      <c r="S92" s="85"/>
      <c r="T92" s="86"/>
      <c r="U92" s="39"/>
      <c r="V92" s="39"/>
      <c r="W92" s="39"/>
      <c r="X92" s="39"/>
      <c r="Y92" s="39"/>
      <c r="Z92" s="39"/>
      <c r="AA92" s="39"/>
      <c r="AB92" s="39"/>
      <c r="AC92" s="39"/>
      <c r="AD92" s="39"/>
      <c r="AE92" s="39"/>
      <c r="AT92" s="18" t="s">
        <v>150</v>
      </c>
      <c r="AU92" s="18" t="s">
        <v>75</v>
      </c>
    </row>
    <row r="93" spans="1:47" s="2" customFormat="1" ht="12">
      <c r="A93" s="39"/>
      <c r="B93" s="40"/>
      <c r="C93" s="41"/>
      <c r="D93" s="214" t="s">
        <v>159</v>
      </c>
      <c r="E93" s="41"/>
      <c r="F93" s="215" t="s">
        <v>166</v>
      </c>
      <c r="G93" s="41"/>
      <c r="H93" s="41"/>
      <c r="I93" s="202"/>
      <c r="J93" s="41"/>
      <c r="K93" s="41"/>
      <c r="L93" s="45"/>
      <c r="M93" s="203"/>
      <c r="N93" s="204"/>
      <c r="O93" s="85"/>
      <c r="P93" s="85"/>
      <c r="Q93" s="85"/>
      <c r="R93" s="85"/>
      <c r="S93" s="85"/>
      <c r="T93" s="86"/>
      <c r="U93" s="39"/>
      <c r="V93" s="39"/>
      <c r="W93" s="39"/>
      <c r="X93" s="39"/>
      <c r="Y93" s="39"/>
      <c r="Z93" s="39"/>
      <c r="AA93" s="39"/>
      <c r="AB93" s="39"/>
      <c r="AC93" s="39"/>
      <c r="AD93" s="39"/>
      <c r="AE93" s="39"/>
      <c r="AT93" s="18" t="s">
        <v>159</v>
      </c>
      <c r="AU93" s="18" t="s">
        <v>75</v>
      </c>
    </row>
    <row r="94" spans="1:65" s="2" customFormat="1" ht="16.5" customHeight="1">
      <c r="A94" s="39"/>
      <c r="B94" s="40"/>
      <c r="C94" s="205" t="s">
        <v>167</v>
      </c>
      <c r="D94" s="205" t="s">
        <v>152</v>
      </c>
      <c r="E94" s="206" t="s">
        <v>168</v>
      </c>
      <c r="F94" s="207" t="s">
        <v>169</v>
      </c>
      <c r="G94" s="208" t="s">
        <v>170</v>
      </c>
      <c r="H94" s="209">
        <v>1</v>
      </c>
      <c r="I94" s="210"/>
      <c r="J94" s="211">
        <f>ROUND(I94*H94,2)</f>
        <v>0</v>
      </c>
      <c r="K94" s="207" t="s">
        <v>171</v>
      </c>
      <c r="L94" s="45"/>
      <c r="M94" s="212" t="s">
        <v>19</v>
      </c>
      <c r="N94" s="213" t="s">
        <v>46</v>
      </c>
      <c r="O94" s="85"/>
      <c r="P94" s="196">
        <f>O94*H94</f>
        <v>0</v>
      </c>
      <c r="Q94" s="196">
        <v>0</v>
      </c>
      <c r="R94" s="196">
        <f>Q94*H94</f>
        <v>0</v>
      </c>
      <c r="S94" s="196">
        <v>0</v>
      </c>
      <c r="T94" s="197">
        <f>S94*H94</f>
        <v>0</v>
      </c>
      <c r="U94" s="39"/>
      <c r="V94" s="39"/>
      <c r="W94" s="39"/>
      <c r="X94" s="39"/>
      <c r="Y94" s="39"/>
      <c r="Z94" s="39"/>
      <c r="AA94" s="39"/>
      <c r="AB94" s="39"/>
      <c r="AC94" s="39"/>
      <c r="AD94" s="39"/>
      <c r="AE94" s="39"/>
      <c r="AR94" s="198" t="s">
        <v>82</v>
      </c>
      <c r="AT94" s="198" t="s">
        <v>152</v>
      </c>
      <c r="AU94" s="198" t="s">
        <v>75</v>
      </c>
      <c r="AY94" s="18" t="s">
        <v>148</v>
      </c>
      <c r="BE94" s="199">
        <f>IF(N94="základní",J94,0)</f>
        <v>0</v>
      </c>
      <c r="BF94" s="199">
        <f>IF(N94="snížená",J94,0)</f>
        <v>0</v>
      </c>
      <c r="BG94" s="199">
        <f>IF(N94="zákl. přenesená",J94,0)</f>
        <v>0</v>
      </c>
      <c r="BH94" s="199">
        <f>IF(N94="sníž. přenesená",J94,0)</f>
        <v>0</v>
      </c>
      <c r="BI94" s="199">
        <f>IF(N94="nulová",J94,0)</f>
        <v>0</v>
      </c>
      <c r="BJ94" s="18" t="s">
        <v>82</v>
      </c>
      <c r="BK94" s="199">
        <f>ROUND(I94*H94,2)</f>
        <v>0</v>
      </c>
      <c r="BL94" s="18" t="s">
        <v>82</v>
      </c>
      <c r="BM94" s="198" t="s">
        <v>172</v>
      </c>
    </row>
    <row r="95" spans="1:47" s="2" customFormat="1" ht="12">
      <c r="A95" s="39"/>
      <c r="B95" s="40"/>
      <c r="C95" s="41"/>
      <c r="D95" s="200" t="s">
        <v>150</v>
      </c>
      <c r="E95" s="41"/>
      <c r="F95" s="201" t="s">
        <v>169</v>
      </c>
      <c r="G95" s="41"/>
      <c r="H95" s="41"/>
      <c r="I95" s="202"/>
      <c r="J95" s="41"/>
      <c r="K95" s="41"/>
      <c r="L95" s="45"/>
      <c r="M95" s="203"/>
      <c r="N95" s="204"/>
      <c r="O95" s="85"/>
      <c r="P95" s="85"/>
      <c r="Q95" s="85"/>
      <c r="R95" s="85"/>
      <c r="S95" s="85"/>
      <c r="T95" s="86"/>
      <c r="U95" s="39"/>
      <c r="V95" s="39"/>
      <c r="W95" s="39"/>
      <c r="X95" s="39"/>
      <c r="Y95" s="39"/>
      <c r="Z95" s="39"/>
      <c r="AA95" s="39"/>
      <c r="AB95" s="39"/>
      <c r="AC95" s="39"/>
      <c r="AD95" s="39"/>
      <c r="AE95" s="39"/>
      <c r="AT95" s="18" t="s">
        <v>150</v>
      </c>
      <c r="AU95" s="18" t="s">
        <v>75</v>
      </c>
    </row>
    <row r="96" spans="1:65" s="2" customFormat="1" ht="16.5" customHeight="1">
      <c r="A96" s="39"/>
      <c r="B96" s="40"/>
      <c r="C96" s="205" t="s">
        <v>173</v>
      </c>
      <c r="D96" s="205" t="s">
        <v>152</v>
      </c>
      <c r="E96" s="206" t="s">
        <v>174</v>
      </c>
      <c r="F96" s="207" t="s">
        <v>175</v>
      </c>
      <c r="G96" s="208" t="s">
        <v>170</v>
      </c>
      <c r="H96" s="209">
        <v>1</v>
      </c>
      <c r="I96" s="210"/>
      <c r="J96" s="211">
        <f>ROUND(I96*H96,2)</f>
        <v>0</v>
      </c>
      <c r="K96" s="207" t="s">
        <v>147</v>
      </c>
      <c r="L96" s="45"/>
      <c r="M96" s="212" t="s">
        <v>19</v>
      </c>
      <c r="N96" s="213" t="s">
        <v>46</v>
      </c>
      <c r="O96" s="85"/>
      <c r="P96" s="196">
        <f>O96*H96</f>
        <v>0</v>
      </c>
      <c r="Q96" s="196">
        <v>0</v>
      </c>
      <c r="R96" s="196">
        <f>Q96*H96</f>
        <v>0</v>
      </c>
      <c r="S96" s="196">
        <v>0</v>
      </c>
      <c r="T96" s="197">
        <f>S96*H96</f>
        <v>0</v>
      </c>
      <c r="U96" s="39"/>
      <c r="V96" s="39"/>
      <c r="W96" s="39"/>
      <c r="X96" s="39"/>
      <c r="Y96" s="39"/>
      <c r="Z96" s="39"/>
      <c r="AA96" s="39"/>
      <c r="AB96" s="39"/>
      <c r="AC96" s="39"/>
      <c r="AD96" s="39"/>
      <c r="AE96" s="39"/>
      <c r="AR96" s="198" t="s">
        <v>82</v>
      </c>
      <c r="AT96" s="198" t="s">
        <v>152</v>
      </c>
      <c r="AU96" s="198" t="s">
        <v>75</v>
      </c>
      <c r="AY96" s="18" t="s">
        <v>148</v>
      </c>
      <c r="BE96" s="199">
        <f>IF(N96="základní",J96,0)</f>
        <v>0</v>
      </c>
      <c r="BF96" s="199">
        <f>IF(N96="snížená",J96,0)</f>
        <v>0</v>
      </c>
      <c r="BG96" s="199">
        <f>IF(N96="zákl. přenesená",J96,0)</f>
        <v>0</v>
      </c>
      <c r="BH96" s="199">
        <f>IF(N96="sníž. přenesená",J96,0)</f>
        <v>0</v>
      </c>
      <c r="BI96" s="199">
        <f>IF(N96="nulová",J96,0)</f>
        <v>0</v>
      </c>
      <c r="BJ96" s="18" t="s">
        <v>82</v>
      </c>
      <c r="BK96" s="199">
        <f>ROUND(I96*H96,2)</f>
        <v>0</v>
      </c>
      <c r="BL96" s="18" t="s">
        <v>82</v>
      </c>
      <c r="BM96" s="198" t="s">
        <v>176</v>
      </c>
    </row>
    <row r="97" spans="1:47" s="2" customFormat="1" ht="12">
      <c r="A97" s="39"/>
      <c r="B97" s="40"/>
      <c r="C97" s="41"/>
      <c r="D97" s="200" t="s">
        <v>150</v>
      </c>
      <c r="E97" s="41"/>
      <c r="F97" s="201" t="s">
        <v>175</v>
      </c>
      <c r="G97" s="41"/>
      <c r="H97" s="41"/>
      <c r="I97" s="202"/>
      <c r="J97" s="41"/>
      <c r="K97" s="41"/>
      <c r="L97" s="45"/>
      <c r="M97" s="203"/>
      <c r="N97" s="204"/>
      <c r="O97" s="85"/>
      <c r="P97" s="85"/>
      <c r="Q97" s="85"/>
      <c r="R97" s="85"/>
      <c r="S97" s="85"/>
      <c r="T97" s="86"/>
      <c r="U97" s="39"/>
      <c r="V97" s="39"/>
      <c r="W97" s="39"/>
      <c r="X97" s="39"/>
      <c r="Y97" s="39"/>
      <c r="Z97" s="39"/>
      <c r="AA97" s="39"/>
      <c r="AB97" s="39"/>
      <c r="AC97" s="39"/>
      <c r="AD97" s="39"/>
      <c r="AE97" s="39"/>
      <c r="AT97" s="18" t="s">
        <v>150</v>
      </c>
      <c r="AU97" s="18" t="s">
        <v>75</v>
      </c>
    </row>
    <row r="98" spans="1:65" s="2" customFormat="1" ht="16.5" customHeight="1">
      <c r="A98" s="39"/>
      <c r="B98" s="40"/>
      <c r="C98" s="186" t="s">
        <v>177</v>
      </c>
      <c r="D98" s="186" t="s">
        <v>143</v>
      </c>
      <c r="E98" s="187" t="s">
        <v>178</v>
      </c>
      <c r="F98" s="188" t="s">
        <v>179</v>
      </c>
      <c r="G98" s="189" t="s">
        <v>155</v>
      </c>
      <c r="H98" s="190">
        <v>1</v>
      </c>
      <c r="I98" s="191"/>
      <c r="J98" s="192">
        <f>ROUND(I98*H98,2)</f>
        <v>0</v>
      </c>
      <c r="K98" s="188" t="s">
        <v>147</v>
      </c>
      <c r="L98" s="193"/>
      <c r="M98" s="194" t="s">
        <v>19</v>
      </c>
      <c r="N98" s="195" t="s">
        <v>46</v>
      </c>
      <c r="O98" s="85"/>
      <c r="P98" s="196">
        <f>O98*H98</f>
        <v>0</v>
      </c>
      <c r="Q98" s="196">
        <v>0</v>
      </c>
      <c r="R98" s="196">
        <f>Q98*H98</f>
        <v>0</v>
      </c>
      <c r="S98" s="196">
        <v>0</v>
      </c>
      <c r="T98" s="197">
        <f>S98*H98</f>
        <v>0</v>
      </c>
      <c r="U98" s="39"/>
      <c r="V98" s="39"/>
      <c r="W98" s="39"/>
      <c r="X98" s="39"/>
      <c r="Y98" s="39"/>
      <c r="Z98" s="39"/>
      <c r="AA98" s="39"/>
      <c r="AB98" s="39"/>
      <c r="AC98" s="39"/>
      <c r="AD98" s="39"/>
      <c r="AE98" s="39"/>
      <c r="AR98" s="198" t="s">
        <v>180</v>
      </c>
      <c r="AT98" s="198" t="s">
        <v>143</v>
      </c>
      <c r="AU98" s="198" t="s">
        <v>75</v>
      </c>
      <c r="AY98" s="18" t="s">
        <v>148</v>
      </c>
      <c r="BE98" s="199">
        <f>IF(N98="základní",J98,0)</f>
        <v>0</v>
      </c>
      <c r="BF98" s="199">
        <f>IF(N98="snížená",J98,0)</f>
        <v>0</v>
      </c>
      <c r="BG98" s="199">
        <f>IF(N98="zákl. přenesená",J98,0)</f>
        <v>0</v>
      </c>
      <c r="BH98" s="199">
        <f>IF(N98="sníž. přenesená",J98,0)</f>
        <v>0</v>
      </c>
      <c r="BI98" s="199">
        <f>IF(N98="nulová",J98,0)</f>
        <v>0</v>
      </c>
      <c r="BJ98" s="18" t="s">
        <v>82</v>
      </c>
      <c r="BK98" s="199">
        <f>ROUND(I98*H98,2)</f>
        <v>0</v>
      </c>
      <c r="BL98" s="18" t="s">
        <v>167</v>
      </c>
      <c r="BM98" s="198" t="s">
        <v>181</v>
      </c>
    </row>
    <row r="99" spans="1:47" s="2" customFormat="1" ht="12">
      <c r="A99" s="39"/>
      <c r="B99" s="40"/>
      <c r="C99" s="41"/>
      <c r="D99" s="200" t="s">
        <v>150</v>
      </c>
      <c r="E99" s="41"/>
      <c r="F99" s="201" t="s">
        <v>179</v>
      </c>
      <c r="G99" s="41"/>
      <c r="H99" s="41"/>
      <c r="I99" s="202"/>
      <c r="J99" s="41"/>
      <c r="K99" s="41"/>
      <c r="L99" s="45"/>
      <c r="M99" s="203"/>
      <c r="N99" s="204"/>
      <c r="O99" s="85"/>
      <c r="P99" s="85"/>
      <c r="Q99" s="85"/>
      <c r="R99" s="85"/>
      <c r="S99" s="85"/>
      <c r="T99" s="86"/>
      <c r="U99" s="39"/>
      <c r="V99" s="39"/>
      <c r="W99" s="39"/>
      <c r="X99" s="39"/>
      <c r="Y99" s="39"/>
      <c r="Z99" s="39"/>
      <c r="AA99" s="39"/>
      <c r="AB99" s="39"/>
      <c r="AC99" s="39"/>
      <c r="AD99" s="39"/>
      <c r="AE99" s="39"/>
      <c r="AT99" s="18" t="s">
        <v>150</v>
      </c>
      <c r="AU99" s="18" t="s">
        <v>75</v>
      </c>
    </row>
    <row r="100" spans="1:65" s="2" customFormat="1" ht="16.5" customHeight="1">
      <c r="A100" s="39"/>
      <c r="B100" s="40"/>
      <c r="C100" s="205" t="s">
        <v>182</v>
      </c>
      <c r="D100" s="205" t="s">
        <v>152</v>
      </c>
      <c r="E100" s="206" t="s">
        <v>178</v>
      </c>
      <c r="F100" s="207" t="s">
        <v>183</v>
      </c>
      <c r="G100" s="208" t="s">
        <v>155</v>
      </c>
      <c r="H100" s="209">
        <v>1</v>
      </c>
      <c r="I100" s="210"/>
      <c r="J100" s="211">
        <f>ROUND(I100*H100,2)</f>
        <v>0</v>
      </c>
      <c r="K100" s="207" t="s">
        <v>147</v>
      </c>
      <c r="L100" s="45"/>
      <c r="M100" s="212" t="s">
        <v>19</v>
      </c>
      <c r="N100" s="213" t="s">
        <v>46</v>
      </c>
      <c r="O100" s="85"/>
      <c r="P100" s="196">
        <f>O100*H100</f>
        <v>0</v>
      </c>
      <c r="Q100" s="196">
        <v>0</v>
      </c>
      <c r="R100" s="196">
        <f>Q100*H100</f>
        <v>0</v>
      </c>
      <c r="S100" s="196">
        <v>0</v>
      </c>
      <c r="T100" s="197">
        <f>S100*H100</f>
        <v>0</v>
      </c>
      <c r="U100" s="39"/>
      <c r="V100" s="39"/>
      <c r="W100" s="39"/>
      <c r="X100" s="39"/>
      <c r="Y100" s="39"/>
      <c r="Z100" s="39"/>
      <c r="AA100" s="39"/>
      <c r="AB100" s="39"/>
      <c r="AC100" s="39"/>
      <c r="AD100" s="39"/>
      <c r="AE100" s="39"/>
      <c r="AR100" s="198" t="s">
        <v>167</v>
      </c>
      <c r="AT100" s="198" t="s">
        <v>152</v>
      </c>
      <c r="AU100" s="198" t="s">
        <v>75</v>
      </c>
      <c r="AY100" s="18" t="s">
        <v>148</v>
      </c>
      <c r="BE100" s="199">
        <f>IF(N100="základní",J100,0)</f>
        <v>0</v>
      </c>
      <c r="BF100" s="199">
        <f>IF(N100="snížená",J100,0)</f>
        <v>0</v>
      </c>
      <c r="BG100" s="199">
        <f>IF(N100="zákl. přenesená",J100,0)</f>
        <v>0</v>
      </c>
      <c r="BH100" s="199">
        <f>IF(N100="sníž. přenesená",J100,0)</f>
        <v>0</v>
      </c>
      <c r="BI100" s="199">
        <f>IF(N100="nulová",J100,0)</f>
        <v>0</v>
      </c>
      <c r="BJ100" s="18" t="s">
        <v>82</v>
      </c>
      <c r="BK100" s="199">
        <f>ROUND(I100*H100,2)</f>
        <v>0</v>
      </c>
      <c r="BL100" s="18" t="s">
        <v>167</v>
      </c>
      <c r="BM100" s="198" t="s">
        <v>184</v>
      </c>
    </row>
    <row r="101" spans="1:47" s="2" customFormat="1" ht="12">
      <c r="A101" s="39"/>
      <c r="B101" s="40"/>
      <c r="C101" s="41"/>
      <c r="D101" s="200" t="s">
        <v>150</v>
      </c>
      <c r="E101" s="41"/>
      <c r="F101" s="201" t="s">
        <v>183</v>
      </c>
      <c r="G101" s="41"/>
      <c r="H101" s="41"/>
      <c r="I101" s="202"/>
      <c r="J101" s="41"/>
      <c r="K101" s="41"/>
      <c r="L101" s="45"/>
      <c r="M101" s="203"/>
      <c r="N101" s="204"/>
      <c r="O101" s="85"/>
      <c r="P101" s="85"/>
      <c r="Q101" s="85"/>
      <c r="R101" s="85"/>
      <c r="S101" s="85"/>
      <c r="T101" s="86"/>
      <c r="U101" s="39"/>
      <c r="V101" s="39"/>
      <c r="W101" s="39"/>
      <c r="X101" s="39"/>
      <c r="Y101" s="39"/>
      <c r="Z101" s="39"/>
      <c r="AA101" s="39"/>
      <c r="AB101" s="39"/>
      <c r="AC101" s="39"/>
      <c r="AD101" s="39"/>
      <c r="AE101" s="39"/>
      <c r="AT101" s="18" t="s">
        <v>150</v>
      </c>
      <c r="AU101" s="18" t="s">
        <v>75</v>
      </c>
    </row>
    <row r="102" spans="1:65" s="2" customFormat="1" ht="16.5" customHeight="1">
      <c r="A102" s="39"/>
      <c r="B102" s="40"/>
      <c r="C102" s="186" t="s">
        <v>180</v>
      </c>
      <c r="D102" s="186" t="s">
        <v>143</v>
      </c>
      <c r="E102" s="187" t="s">
        <v>185</v>
      </c>
      <c r="F102" s="188" t="s">
        <v>186</v>
      </c>
      <c r="G102" s="189" t="s">
        <v>187</v>
      </c>
      <c r="H102" s="190">
        <v>16.8</v>
      </c>
      <c r="I102" s="191"/>
      <c r="J102" s="192">
        <f>ROUND(I102*H102,2)</f>
        <v>0</v>
      </c>
      <c r="K102" s="188" t="s">
        <v>156</v>
      </c>
      <c r="L102" s="193"/>
      <c r="M102" s="194" t="s">
        <v>19</v>
      </c>
      <c r="N102" s="195" t="s">
        <v>46</v>
      </c>
      <c r="O102" s="85"/>
      <c r="P102" s="196">
        <f>O102*H102</f>
        <v>0</v>
      </c>
      <c r="Q102" s="196">
        <v>0.00031</v>
      </c>
      <c r="R102" s="196">
        <f>Q102*H102</f>
        <v>0.005208</v>
      </c>
      <c r="S102" s="196">
        <v>0</v>
      </c>
      <c r="T102" s="197">
        <f>S102*H102</f>
        <v>0</v>
      </c>
      <c r="U102" s="39"/>
      <c r="V102" s="39"/>
      <c r="W102" s="39"/>
      <c r="X102" s="39"/>
      <c r="Y102" s="39"/>
      <c r="Z102" s="39"/>
      <c r="AA102" s="39"/>
      <c r="AB102" s="39"/>
      <c r="AC102" s="39"/>
      <c r="AD102" s="39"/>
      <c r="AE102" s="39"/>
      <c r="AR102" s="198" t="s">
        <v>180</v>
      </c>
      <c r="AT102" s="198" t="s">
        <v>143</v>
      </c>
      <c r="AU102" s="198" t="s">
        <v>75</v>
      </c>
      <c r="AY102" s="18" t="s">
        <v>148</v>
      </c>
      <c r="BE102" s="199">
        <f>IF(N102="základní",J102,0)</f>
        <v>0</v>
      </c>
      <c r="BF102" s="199">
        <f>IF(N102="snížená",J102,0)</f>
        <v>0</v>
      </c>
      <c r="BG102" s="199">
        <f>IF(N102="zákl. přenesená",J102,0)</f>
        <v>0</v>
      </c>
      <c r="BH102" s="199">
        <f>IF(N102="sníž. přenesená",J102,0)</f>
        <v>0</v>
      </c>
      <c r="BI102" s="199">
        <f>IF(N102="nulová",J102,0)</f>
        <v>0</v>
      </c>
      <c r="BJ102" s="18" t="s">
        <v>82</v>
      </c>
      <c r="BK102" s="199">
        <f>ROUND(I102*H102,2)</f>
        <v>0</v>
      </c>
      <c r="BL102" s="18" t="s">
        <v>167</v>
      </c>
      <c r="BM102" s="198" t="s">
        <v>188</v>
      </c>
    </row>
    <row r="103" spans="1:47" s="2" customFormat="1" ht="12">
      <c r="A103" s="39"/>
      <c r="B103" s="40"/>
      <c r="C103" s="41"/>
      <c r="D103" s="200" t="s">
        <v>150</v>
      </c>
      <c r="E103" s="41"/>
      <c r="F103" s="201" t="s">
        <v>186</v>
      </c>
      <c r="G103" s="41"/>
      <c r="H103" s="41"/>
      <c r="I103" s="202"/>
      <c r="J103" s="41"/>
      <c r="K103" s="41"/>
      <c r="L103" s="45"/>
      <c r="M103" s="203"/>
      <c r="N103" s="204"/>
      <c r="O103" s="85"/>
      <c r="P103" s="85"/>
      <c r="Q103" s="85"/>
      <c r="R103" s="85"/>
      <c r="S103" s="85"/>
      <c r="T103" s="86"/>
      <c r="U103" s="39"/>
      <c r="V103" s="39"/>
      <c r="W103" s="39"/>
      <c r="X103" s="39"/>
      <c r="Y103" s="39"/>
      <c r="Z103" s="39"/>
      <c r="AA103" s="39"/>
      <c r="AB103" s="39"/>
      <c r="AC103" s="39"/>
      <c r="AD103" s="39"/>
      <c r="AE103" s="39"/>
      <c r="AT103" s="18" t="s">
        <v>150</v>
      </c>
      <c r="AU103" s="18" t="s">
        <v>75</v>
      </c>
    </row>
    <row r="104" spans="1:47" s="2" customFormat="1" ht="12">
      <c r="A104" s="39"/>
      <c r="B104" s="40"/>
      <c r="C104" s="41"/>
      <c r="D104" s="214" t="s">
        <v>159</v>
      </c>
      <c r="E104" s="41"/>
      <c r="F104" s="215" t="s">
        <v>189</v>
      </c>
      <c r="G104" s="41"/>
      <c r="H104" s="41"/>
      <c r="I104" s="202"/>
      <c r="J104" s="41"/>
      <c r="K104" s="41"/>
      <c r="L104" s="45"/>
      <c r="M104" s="203"/>
      <c r="N104" s="204"/>
      <c r="O104" s="85"/>
      <c r="P104" s="85"/>
      <c r="Q104" s="85"/>
      <c r="R104" s="85"/>
      <c r="S104" s="85"/>
      <c r="T104" s="86"/>
      <c r="U104" s="39"/>
      <c r="V104" s="39"/>
      <c r="W104" s="39"/>
      <c r="X104" s="39"/>
      <c r="Y104" s="39"/>
      <c r="Z104" s="39"/>
      <c r="AA104" s="39"/>
      <c r="AB104" s="39"/>
      <c r="AC104" s="39"/>
      <c r="AD104" s="39"/>
      <c r="AE104" s="39"/>
      <c r="AT104" s="18" t="s">
        <v>159</v>
      </c>
      <c r="AU104" s="18" t="s">
        <v>75</v>
      </c>
    </row>
    <row r="105" spans="1:65" s="2" customFormat="1" ht="16.5" customHeight="1">
      <c r="A105" s="39"/>
      <c r="B105" s="40"/>
      <c r="C105" s="205" t="s">
        <v>190</v>
      </c>
      <c r="D105" s="205" t="s">
        <v>152</v>
      </c>
      <c r="E105" s="206" t="s">
        <v>191</v>
      </c>
      <c r="F105" s="207" t="s">
        <v>192</v>
      </c>
      <c r="G105" s="208" t="s">
        <v>187</v>
      </c>
      <c r="H105" s="209">
        <v>16</v>
      </c>
      <c r="I105" s="210"/>
      <c r="J105" s="211">
        <f>ROUND(I105*H105,2)</f>
        <v>0</v>
      </c>
      <c r="K105" s="207" t="s">
        <v>156</v>
      </c>
      <c r="L105" s="45"/>
      <c r="M105" s="212" t="s">
        <v>19</v>
      </c>
      <c r="N105" s="213" t="s">
        <v>46</v>
      </c>
      <c r="O105" s="85"/>
      <c r="P105" s="196">
        <f>O105*H105</f>
        <v>0</v>
      </c>
      <c r="Q105" s="196">
        <v>0</v>
      </c>
      <c r="R105" s="196">
        <f>Q105*H105</f>
        <v>0</v>
      </c>
      <c r="S105" s="196">
        <v>0</v>
      </c>
      <c r="T105" s="197">
        <f>S105*H105</f>
        <v>0</v>
      </c>
      <c r="U105" s="39"/>
      <c r="V105" s="39"/>
      <c r="W105" s="39"/>
      <c r="X105" s="39"/>
      <c r="Y105" s="39"/>
      <c r="Z105" s="39"/>
      <c r="AA105" s="39"/>
      <c r="AB105" s="39"/>
      <c r="AC105" s="39"/>
      <c r="AD105" s="39"/>
      <c r="AE105" s="39"/>
      <c r="AR105" s="198" t="s">
        <v>193</v>
      </c>
      <c r="AT105" s="198" t="s">
        <v>152</v>
      </c>
      <c r="AU105" s="198" t="s">
        <v>75</v>
      </c>
      <c r="AY105" s="18" t="s">
        <v>148</v>
      </c>
      <c r="BE105" s="199">
        <f>IF(N105="základní",J105,0)</f>
        <v>0</v>
      </c>
      <c r="BF105" s="199">
        <f>IF(N105="snížená",J105,0)</f>
        <v>0</v>
      </c>
      <c r="BG105" s="199">
        <f>IF(N105="zákl. přenesená",J105,0)</f>
        <v>0</v>
      </c>
      <c r="BH105" s="199">
        <f>IF(N105="sníž. přenesená",J105,0)</f>
        <v>0</v>
      </c>
      <c r="BI105" s="199">
        <f>IF(N105="nulová",J105,0)</f>
        <v>0</v>
      </c>
      <c r="BJ105" s="18" t="s">
        <v>82</v>
      </c>
      <c r="BK105" s="199">
        <f>ROUND(I105*H105,2)</f>
        <v>0</v>
      </c>
      <c r="BL105" s="18" t="s">
        <v>193</v>
      </c>
      <c r="BM105" s="198" t="s">
        <v>194</v>
      </c>
    </row>
    <row r="106" spans="1:47" s="2" customFormat="1" ht="12">
      <c r="A106" s="39"/>
      <c r="B106" s="40"/>
      <c r="C106" s="41"/>
      <c r="D106" s="200" t="s">
        <v>150</v>
      </c>
      <c r="E106" s="41"/>
      <c r="F106" s="201" t="s">
        <v>195</v>
      </c>
      <c r="G106" s="41"/>
      <c r="H106" s="41"/>
      <c r="I106" s="202"/>
      <c r="J106" s="41"/>
      <c r="K106" s="41"/>
      <c r="L106" s="45"/>
      <c r="M106" s="203"/>
      <c r="N106" s="204"/>
      <c r="O106" s="85"/>
      <c r="P106" s="85"/>
      <c r="Q106" s="85"/>
      <c r="R106" s="85"/>
      <c r="S106" s="85"/>
      <c r="T106" s="86"/>
      <c r="U106" s="39"/>
      <c r="V106" s="39"/>
      <c r="W106" s="39"/>
      <c r="X106" s="39"/>
      <c r="Y106" s="39"/>
      <c r="Z106" s="39"/>
      <c r="AA106" s="39"/>
      <c r="AB106" s="39"/>
      <c r="AC106" s="39"/>
      <c r="AD106" s="39"/>
      <c r="AE106" s="39"/>
      <c r="AT106" s="18" t="s">
        <v>150</v>
      </c>
      <c r="AU106" s="18" t="s">
        <v>75</v>
      </c>
    </row>
    <row r="107" spans="1:47" s="2" customFormat="1" ht="12">
      <c r="A107" s="39"/>
      <c r="B107" s="40"/>
      <c r="C107" s="41"/>
      <c r="D107" s="214" t="s">
        <v>159</v>
      </c>
      <c r="E107" s="41"/>
      <c r="F107" s="215" t="s">
        <v>196</v>
      </c>
      <c r="G107" s="41"/>
      <c r="H107" s="41"/>
      <c r="I107" s="202"/>
      <c r="J107" s="41"/>
      <c r="K107" s="41"/>
      <c r="L107" s="45"/>
      <c r="M107" s="203"/>
      <c r="N107" s="204"/>
      <c r="O107" s="85"/>
      <c r="P107" s="85"/>
      <c r="Q107" s="85"/>
      <c r="R107" s="85"/>
      <c r="S107" s="85"/>
      <c r="T107" s="86"/>
      <c r="U107" s="39"/>
      <c r="V107" s="39"/>
      <c r="W107" s="39"/>
      <c r="X107" s="39"/>
      <c r="Y107" s="39"/>
      <c r="Z107" s="39"/>
      <c r="AA107" s="39"/>
      <c r="AB107" s="39"/>
      <c r="AC107" s="39"/>
      <c r="AD107" s="39"/>
      <c r="AE107" s="39"/>
      <c r="AT107" s="18" t="s">
        <v>159</v>
      </c>
      <c r="AU107" s="18" t="s">
        <v>75</v>
      </c>
    </row>
    <row r="108" spans="1:65" s="2" customFormat="1" ht="16.5" customHeight="1">
      <c r="A108" s="39"/>
      <c r="B108" s="40"/>
      <c r="C108" s="186" t="s">
        <v>197</v>
      </c>
      <c r="D108" s="186" t="s">
        <v>143</v>
      </c>
      <c r="E108" s="187" t="s">
        <v>198</v>
      </c>
      <c r="F108" s="188" t="s">
        <v>199</v>
      </c>
      <c r="G108" s="189" t="s">
        <v>187</v>
      </c>
      <c r="H108" s="190">
        <v>14.7</v>
      </c>
      <c r="I108" s="191"/>
      <c r="J108" s="192">
        <f>ROUND(I108*H108,2)</f>
        <v>0</v>
      </c>
      <c r="K108" s="188" t="s">
        <v>156</v>
      </c>
      <c r="L108" s="193"/>
      <c r="M108" s="194" t="s">
        <v>19</v>
      </c>
      <c r="N108" s="195" t="s">
        <v>46</v>
      </c>
      <c r="O108" s="85"/>
      <c r="P108" s="196">
        <f>O108*H108</f>
        <v>0</v>
      </c>
      <c r="Q108" s="196">
        <v>0.00012</v>
      </c>
      <c r="R108" s="196">
        <f>Q108*H108</f>
        <v>0.001764</v>
      </c>
      <c r="S108" s="196">
        <v>0</v>
      </c>
      <c r="T108" s="197">
        <f>S108*H108</f>
        <v>0</v>
      </c>
      <c r="U108" s="39"/>
      <c r="V108" s="39"/>
      <c r="W108" s="39"/>
      <c r="X108" s="39"/>
      <c r="Y108" s="39"/>
      <c r="Z108" s="39"/>
      <c r="AA108" s="39"/>
      <c r="AB108" s="39"/>
      <c r="AC108" s="39"/>
      <c r="AD108" s="39"/>
      <c r="AE108" s="39"/>
      <c r="AR108" s="198" t="s">
        <v>84</v>
      </c>
      <c r="AT108" s="198" t="s">
        <v>143</v>
      </c>
      <c r="AU108" s="198" t="s">
        <v>75</v>
      </c>
      <c r="AY108" s="18" t="s">
        <v>148</v>
      </c>
      <c r="BE108" s="199">
        <f>IF(N108="základní",J108,0)</f>
        <v>0</v>
      </c>
      <c r="BF108" s="199">
        <f>IF(N108="snížená",J108,0)</f>
        <v>0</v>
      </c>
      <c r="BG108" s="199">
        <f>IF(N108="zákl. přenesená",J108,0)</f>
        <v>0</v>
      </c>
      <c r="BH108" s="199">
        <f>IF(N108="sníž. přenesená",J108,0)</f>
        <v>0</v>
      </c>
      <c r="BI108" s="199">
        <f>IF(N108="nulová",J108,0)</f>
        <v>0</v>
      </c>
      <c r="BJ108" s="18" t="s">
        <v>82</v>
      </c>
      <c r="BK108" s="199">
        <f>ROUND(I108*H108,2)</f>
        <v>0</v>
      </c>
      <c r="BL108" s="18" t="s">
        <v>82</v>
      </c>
      <c r="BM108" s="198" t="s">
        <v>200</v>
      </c>
    </row>
    <row r="109" spans="1:47" s="2" customFormat="1" ht="12">
      <c r="A109" s="39"/>
      <c r="B109" s="40"/>
      <c r="C109" s="41"/>
      <c r="D109" s="200" t="s">
        <v>150</v>
      </c>
      <c r="E109" s="41"/>
      <c r="F109" s="201" t="s">
        <v>199</v>
      </c>
      <c r="G109" s="41"/>
      <c r="H109" s="41"/>
      <c r="I109" s="202"/>
      <c r="J109" s="41"/>
      <c r="K109" s="41"/>
      <c r="L109" s="45"/>
      <c r="M109" s="203"/>
      <c r="N109" s="204"/>
      <c r="O109" s="85"/>
      <c r="P109" s="85"/>
      <c r="Q109" s="85"/>
      <c r="R109" s="85"/>
      <c r="S109" s="85"/>
      <c r="T109" s="86"/>
      <c r="U109" s="39"/>
      <c r="V109" s="39"/>
      <c r="W109" s="39"/>
      <c r="X109" s="39"/>
      <c r="Y109" s="39"/>
      <c r="Z109" s="39"/>
      <c r="AA109" s="39"/>
      <c r="AB109" s="39"/>
      <c r="AC109" s="39"/>
      <c r="AD109" s="39"/>
      <c r="AE109" s="39"/>
      <c r="AT109" s="18" t="s">
        <v>150</v>
      </c>
      <c r="AU109" s="18" t="s">
        <v>75</v>
      </c>
    </row>
    <row r="110" spans="1:47" s="2" customFormat="1" ht="12">
      <c r="A110" s="39"/>
      <c r="B110" s="40"/>
      <c r="C110" s="41"/>
      <c r="D110" s="214" t="s">
        <v>159</v>
      </c>
      <c r="E110" s="41"/>
      <c r="F110" s="215" t="s">
        <v>201</v>
      </c>
      <c r="G110" s="41"/>
      <c r="H110" s="41"/>
      <c r="I110" s="202"/>
      <c r="J110" s="41"/>
      <c r="K110" s="41"/>
      <c r="L110" s="45"/>
      <c r="M110" s="203"/>
      <c r="N110" s="204"/>
      <c r="O110" s="85"/>
      <c r="P110" s="85"/>
      <c r="Q110" s="85"/>
      <c r="R110" s="85"/>
      <c r="S110" s="85"/>
      <c r="T110" s="86"/>
      <c r="U110" s="39"/>
      <c r="V110" s="39"/>
      <c r="W110" s="39"/>
      <c r="X110" s="39"/>
      <c r="Y110" s="39"/>
      <c r="Z110" s="39"/>
      <c r="AA110" s="39"/>
      <c r="AB110" s="39"/>
      <c r="AC110" s="39"/>
      <c r="AD110" s="39"/>
      <c r="AE110" s="39"/>
      <c r="AT110" s="18" t="s">
        <v>159</v>
      </c>
      <c r="AU110" s="18" t="s">
        <v>75</v>
      </c>
    </row>
    <row r="111" spans="1:65" s="2" customFormat="1" ht="16.5" customHeight="1">
      <c r="A111" s="39"/>
      <c r="B111" s="40"/>
      <c r="C111" s="186" t="s">
        <v>202</v>
      </c>
      <c r="D111" s="186" t="s">
        <v>143</v>
      </c>
      <c r="E111" s="187" t="s">
        <v>203</v>
      </c>
      <c r="F111" s="188" t="s">
        <v>204</v>
      </c>
      <c r="G111" s="189" t="s">
        <v>187</v>
      </c>
      <c r="H111" s="190">
        <v>8.4</v>
      </c>
      <c r="I111" s="191"/>
      <c r="J111" s="192">
        <f>ROUND(I111*H111,2)</f>
        <v>0</v>
      </c>
      <c r="K111" s="188" t="s">
        <v>156</v>
      </c>
      <c r="L111" s="193"/>
      <c r="M111" s="194" t="s">
        <v>19</v>
      </c>
      <c r="N111" s="195" t="s">
        <v>46</v>
      </c>
      <c r="O111" s="85"/>
      <c r="P111" s="196">
        <f>O111*H111</f>
        <v>0</v>
      </c>
      <c r="Q111" s="196">
        <v>0.00017</v>
      </c>
      <c r="R111" s="196">
        <f>Q111*H111</f>
        <v>0.0014280000000000002</v>
      </c>
      <c r="S111" s="196">
        <v>0</v>
      </c>
      <c r="T111" s="197">
        <f>S111*H111</f>
        <v>0</v>
      </c>
      <c r="U111" s="39"/>
      <c r="V111" s="39"/>
      <c r="W111" s="39"/>
      <c r="X111" s="39"/>
      <c r="Y111" s="39"/>
      <c r="Z111" s="39"/>
      <c r="AA111" s="39"/>
      <c r="AB111" s="39"/>
      <c r="AC111" s="39"/>
      <c r="AD111" s="39"/>
      <c r="AE111" s="39"/>
      <c r="AR111" s="198" t="s">
        <v>84</v>
      </c>
      <c r="AT111" s="198" t="s">
        <v>143</v>
      </c>
      <c r="AU111" s="198" t="s">
        <v>75</v>
      </c>
      <c r="AY111" s="18" t="s">
        <v>148</v>
      </c>
      <c r="BE111" s="199">
        <f>IF(N111="základní",J111,0)</f>
        <v>0</v>
      </c>
      <c r="BF111" s="199">
        <f>IF(N111="snížená",J111,0)</f>
        <v>0</v>
      </c>
      <c r="BG111" s="199">
        <f>IF(N111="zákl. přenesená",J111,0)</f>
        <v>0</v>
      </c>
      <c r="BH111" s="199">
        <f>IF(N111="sníž. přenesená",J111,0)</f>
        <v>0</v>
      </c>
      <c r="BI111" s="199">
        <f>IF(N111="nulová",J111,0)</f>
        <v>0</v>
      </c>
      <c r="BJ111" s="18" t="s">
        <v>82</v>
      </c>
      <c r="BK111" s="199">
        <f>ROUND(I111*H111,2)</f>
        <v>0</v>
      </c>
      <c r="BL111" s="18" t="s">
        <v>82</v>
      </c>
      <c r="BM111" s="198" t="s">
        <v>205</v>
      </c>
    </row>
    <row r="112" spans="1:47" s="2" customFormat="1" ht="12">
      <c r="A112" s="39"/>
      <c r="B112" s="40"/>
      <c r="C112" s="41"/>
      <c r="D112" s="200" t="s">
        <v>150</v>
      </c>
      <c r="E112" s="41"/>
      <c r="F112" s="201" t="s">
        <v>204</v>
      </c>
      <c r="G112" s="41"/>
      <c r="H112" s="41"/>
      <c r="I112" s="202"/>
      <c r="J112" s="41"/>
      <c r="K112" s="41"/>
      <c r="L112" s="45"/>
      <c r="M112" s="203"/>
      <c r="N112" s="204"/>
      <c r="O112" s="85"/>
      <c r="P112" s="85"/>
      <c r="Q112" s="85"/>
      <c r="R112" s="85"/>
      <c r="S112" s="85"/>
      <c r="T112" s="86"/>
      <c r="U112" s="39"/>
      <c r="V112" s="39"/>
      <c r="W112" s="39"/>
      <c r="X112" s="39"/>
      <c r="Y112" s="39"/>
      <c r="Z112" s="39"/>
      <c r="AA112" s="39"/>
      <c r="AB112" s="39"/>
      <c r="AC112" s="39"/>
      <c r="AD112" s="39"/>
      <c r="AE112" s="39"/>
      <c r="AT112" s="18" t="s">
        <v>150</v>
      </c>
      <c r="AU112" s="18" t="s">
        <v>75</v>
      </c>
    </row>
    <row r="113" spans="1:47" s="2" customFormat="1" ht="12">
      <c r="A113" s="39"/>
      <c r="B113" s="40"/>
      <c r="C113" s="41"/>
      <c r="D113" s="214" t="s">
        <v>159</v>
      </c>
      <c r="E113" s="41"/>
      <c r="F113" s="215" t="s">
        <v>206</v>
      </c>
      <c r="G113" s="41"/>
      <c r="H113" s="41"/>
      <c r="I113" s="202"/>
      <c r="J113" s="41"/>
      <c r="K113" s="41"/>
      <c r="L113" s="45"/>
      <c r="M113" s="203"/>
      <c r="N113" s="204"/>
      <c r="O113" s="85"/>
      <c r="P113" s="85"/>
      <c r="Q113" s="85"/>
      <c r="R113" s="85"/>
      <c r="S113" s="85"/>
      <c r="T113" s="86"/>
      <c r="U113" s="39"/>
      <c r="V113" s="39"/>
      <c r="W113" s="39"/>
      <c r="X113" s="39"/>
      <c r="Y113" s="39"/>
      <c r="Z113" s="39"/>
      <c r="AA113" s="39"/>
      <c r="AB113" s="39"/>
      <c r="AC113" s="39"/>
      <c r="AD113" s="39"/>
      <c r="AE113" s="39"/>
      <c r="AT113" s="18" t="s">
        <v>159</v>
      </c>
      <c r="AU113" s="18" t="s">
        <v>75</v>
      </c>
    </row>
    <row r="114" spans="1:65" s="2" customFormat="1" ht="16.5" customHeight="1">
      <c r="A114" s="39"/>
      <c r="B114" s="40"/>
      <c r="C114" s="205" t="s">
        <v>207</v>
      </c>
      <c r="D114" s="205" t="s">
        <v>152</v>
      </c>
      <c r="E114" s="206" t="s">
        <v>208</v>
      </c>
      <c r="F114" s="207" t="s">
        <v>209</v>
      </c>
      <c r="G114" s="208" t="s">
        <v>187</v>
      </c>
      <c r="H114" s="209">
        <v>22</v>
      </c>
      <c r="I114" s="210"/>
      <c r="J114" s="211">
        <f>ROUND(I114*H114,2)</f>
        <v>0</v>
      </c>
      <c r="K114" s="207" t="s">
        <v>156</v>
      </c>
      <c r="L114" s="45"/>
      <c r="M114" s="212" t="s">
        <v>19</v>
      </c>
      <c r="N114" s="213" t="s">
        <v>46</v>
      </c>
      <c r="O114" s="85"/>
      <c r="P114" s="196">
        <f>O114*H114</f>
        <v>0</v>
      </c>
      <c r="Q114" s="196">
        <v>0</v>
      </c>
      <c r="R114" s="196">
        <f>Q114*H114</f>
        <v>0</v>
      </c>
      <c r="S114" s="196">
        <v>0</v>
      </c>
      <c r="T114" s="197">
        <f>S114*H114</f>
        <v>0</v>
      </c>
      <c r="U114" s="39"/>
      <c r="V114" s="39"/>
      <c r="W114" s="39"/>
      <c r="X114" s="39"/>
      <c r="Y114" s="39"/>
      <c r="Z114" s="39"/>
      <c r="AA114" s="39"/>
      <c r="AB114" s="39"/>
      <c r="AC114" s="39"/>
      <c r="AD114" s="39"/>
      <c r="AE114" s="39"/>
      <c r="AR114" s="198" t="s">
        <v>82</v>
      </c>
      <c r="AT114" s="198" t="s">
        <v>152</v>
      </c>
      <c r="AU114" s="198" t="s">
        <v>75</v>
      </c>
      <c r="AY114" s="18" t="s">
        <v>148</v>
      </c>
      <c r="BE114" s="199">
        <f>IF(N114="základní",J114,0)</f>
        <v>0</v>
      </c>
      <c r="BF114" s="199">
        <f>IF(N114="snížená",J114,0)</f>
        <v>0</v>
      </c>
      <c r="BG114" s="199">
        <f>IF(N114="zákl. přenesená",J114,0)</f>
        <v>0</v>
      </c>
      <c r="BH114" s="199">
        <f>IF(N114="sníž. přenesená",J114,0)</f>
        <v>0</v>
      </c>
      <c r="BI114" s="199">
        <f>IF(N114="nulová",J114,0)</f>
        <v>0</v>
      </c>
      <c r="BJ114" s="18" t="s">
        <v>82</v>
      </c>
      <c r="BK114" s="199">
        <f>ROUND(I114*H114,2)</f>
        <v>0</v>
      </c>
      <c r="BL114" s="18" t="s">
        <v>82</v>
      </c>
      <c r="BM114" s="198" t="s">
        <v>210</v>
      </c>
    </row>
    <row r="115" spans="1:47" s="2" customFormat="1" ht="12">
      <c r="A115" s="39"/>
      <c r="B115" s="40"/>
      <c r="C115" s="41"/>
      <c r="D115" s="200" t="s">
        <v>150</v>
      </c>
      <c r="E115" s="41"/>
      <c r="F115" s="201" t="s">
        <v>211</v>
      </c>
      <c r="G115" s="41"/>
      <c r="H115" s="41"/>
      <c r="I115" s="202"/>
      <c r="J115" s="41"/>
      <c r="K115" s="41"/>
      <c r="L115" s="45"/>
      <c r="M115" s="203"/>
      <c r="N115" s="204"/>
      <c r="O115" s="85"/>
      <c r="P115" s="85"/>
      <c r="Q115" s="85"/>
      <c r="R115" s="85"/>
      <c r="S115" s="85"/>
      <c r="T115" s="86"/>
      <c r="U115" s="39"/>
      <c r="V115" s="39"/>
      <c r="W115" s="39"/>
      <c r="X115" s="39"/>
      <c r="Y115" s="39"/>
      <c r="Z115" s="39"/>
      <c r="AA115" s="39"/>
      <c r="AB115" s="39"/>
      <c r="AC115" s="39"/>
      <c r="AD115" s="39"/>
      <c r="AE115" s="39"/>
      <c r="AT115" s="18" t="s">
        <v>150</v>
      </c>
      <c r="AU115" s="18" t="s">
        <v>75</v>
      </c>
    </row>
    <row r="116" spans="1:47" s="2" customFormat="1" ht="12">
      <c r="A116" s="39"/>
      <c r="B116" s="40"/>
      <c r="C116" s="41"/>
      <c r="D116" s="214" t="s">
        <v>159</v>
      </c>
      <c r="E116" s="41"/>
      <c r="F116" s="215" t="s">
        <v>212</v>
      </c>
      <c r="G116" s="41"/>
      <c r="H116" s="41"/>
      <c r="I116" s="202"/>
      <c r="J116" s="41"/>
      <c r="K116" s="41"/>
      <c r="L116" s="45"/>
      <c r="M116" s="203"/>
      <c r="N116" s="204"/>
      <c r="O116" s="85"/>
      <c r="P116" s="85"/>
      <c r="Q116" s="85"/>
      <c r="R116" s="85"/>
      <c r="S116" s="85"/>
      <c r="T116" s="86"/>
      <c r="U116" s="39"/>
      <c r="V116" s="39"/>
      <c r="W116" s="39"/>
      <c r="X116" s="39"/>
      <c r="Y116" s="39"/>
      <c r="Z116" s="39"/>
      <c r="AA116" s="39"/>
      <c r="AB116" s="39"/>
      <c r="AC116" s="39"/>
      <c r="AD116" s="39"/>
      <c r="AE116" s="39"/>
      <c r="AT116" s="18" t="s">
        <v>159</v>
      </c>
      <c r="AU116" s="18" t="s">
        <v>75</v>
      </c>
    </row>
    <row r="117" spans="1:65" s="2" customFormat="1" ht="16.5" customHeight="1">
      <c r="A117" s="39"/>
      <c r="B117" s="40"/>
      <c r="C117" s="186" t="s">
        <v>213</v>
      </c>
      <c r="D117" s="186" t="s">
        <v>143</v>
      </c>
      <c r="E117" s="187" t="s">
        <v>214</v>
      </c>
      <c r="F117" s="188" t="s">
        <v>215</v>
      </c>
      <c r="G117" s="189" t="s">
        <v>187</v>
      </c>
      <c r="H117" s="190">
        <v>6</v>
      </c>
      <c r="I117" s="191"/>
      <c r="J117" s="192">
        <f>ROUND(I117*H117,2)</f>
        <v>0</v>
      </c>
      <c r="K117" s="188" t="s">
        <v>156</v>
      </c>
      <c r="L117" s="193"/>
      <c r="M117" s="194" t="s">
        <v>19</v>
      </c>
      <c r="N117" s="195" t="s">
        <v>46</v>
      </c>
      <c r="O117" s="85"/>
      <c r="P117" s="196">
        <f>O117*H117</f>
        <v>0</v>
      </c>
      <c r="Q117" s="196">
        <v>0.00025</v>
      </c>
      <c r="R117" s="196">
        <f>Q117*H117</f>
        <v>0.0015</v>
      </c>
      <c r="S117" s="196">
        <v>0</v>
      </c>
      <c r="T117" s="197">
        <f>S117*H117</f>
        <v>0</v>
      </c>
      <c r="U117" s="39"/>
      <c r="V117" s="39"/>
      <c r="W117" s="39"/>
      <c r="X117" s="39"/>
      <c r="Y117" s="39"/>
      <c r="Z117" s="39"/>
      <c r="AA117" s="39"/>
      <c r="AB117" s="39"/>
      <c r="AC117" s="39"/>
      <c r="AD117" s="39"/>
      <c r="AE117" s="39"/>
      <c r="AR117" s="198" t="s">
        <v>216</v>
      </c>
      <c r="AT117" s="198" t="s">
        <v>143</v>
      </c>
      <c r="AU117" s="198" t="s">
        <v>75</v>
      </c>
      <c r="AY117" s="18" t="s">
        <v>148</v>
      </c>
      <c r="BE117" s="199">
        <f>IF(N117="základní",J117,0)</f>
        <v>0</v>
      </c>
      <c r="BF117" s="199">
        <f>IF(N117="snížená",J117,0)</f>
        <v>0</v>
      </c>
      <c r="BG117" s="199">
        <f>IF(N117="zákl. přenesená",J117,0)</f>
        <v>0</v>
      </c>
      <c r="BH117" s="199">
        <f>IF(N117="sníž. přenesená",J117,0)</f>
        <v>0</v>
      </c>
      <c r="BI117" s="199">
        <f>IF(N117="nulová",J117,0)</f>
        <v>0</v>
      </c>
      <c r="BJ117" s="18" t="s">
        <v>82</v>
      </c>
      <c r="BK117" s="199">
        <f>ROUND(I117*H117,2)</f>
        <v>0</v>
      </c>
      <c r="BL117" s="18" t="s">
        <v>216</v>
      </c>
      <c r="BM117" s="198" t="s">
        <v>217</v>
      </c>
    </row>
    <row r="118" spans="1:47" s="2" customFormat="1" ht="12">
      <c r="A118" s="39"/>
      <c r="B118" s="40"/>
      <c r="C118" s="41"/>
      <c r="D118" s="200" t="s">
        <v>150</v>
      </c>
      <c r="E118" s="41"/>
      <c r="F118" s="201" t="s">
        <v>215</v>
      </c>
      <c r="G118" s="41"/>
      <c r="H118" s="41"/>
      <c r="I118" s="202"/>
      <c r="J118" s="41"/>
      <c r="K118" s="41"/>
      <c r="L118" s="45"/>
      <c r="M118" s="203"/>
      <c r="N118" s="204"/>
      <c r="O118" s="85"/>
      <c r="P118" s="85"/>
      <c r="Q118" s="85"/>
      <c r="R118" s="85"/>
      <c r="S118" s="85"/>
      <c r="T118" s="86"/>
      <c r="U118" s="39"/>
      <c r="V118" s="39"/>
      <c r="W118" s="39"/>
      <c r="X118" s="39"/>
      <c r="Y118" s="39"/>
      <c r="Z118" s="39"/>
      <c r="AA118" s="39"/>
      <c r="AB118" s="39"/>
      <c r="AC118" s="39"/>
      <c r="AD118" s="39"/>
      <c r="AE118" s="39"/>
      <c r="AT118" s="18" t="s">
        <v>150</v>
      </c>
      <c r="AU118" s="18" t="s">
        <v>75</v>
      </c>
    </row>
    <row r="119" spans="1:47" s="2" customFormat="1" ht="12">
      <c r="A119" s="39"/>
      <c r="B119" s="40"/>
      <c r="C119" s="41"/>
      <c r="D119" s="214" t="s">
        <v>159</v>
      </c>
      <c r="E119" s="41"/>
      <c r="F119" s="215" t="s">
        <v>218</v>
      </c>
      <c r="G119" s="41"/>
      <c r="H119" s="41"/>
      <c r="I119" s="202"/>
      <c r="J119" s="41"/>
      <c r="K119" s="41"/>
      <c r="L119" s="45"/>
      <c r="M119" s="203"/>
      <c r="N119" s="204"/>
      <c r="O119" s="85"/>
      <c r="P119" s="85"/>
      <c r="Q119" s="85"/>
      <c r="R119" s="85"/>
      <c r="S119" s="85"/>
      <c r="T119" s="86"/>
      <c r="U119" s="39"/>
      <c r="V119" s="39"/>
      <c r="W119" s="39"/>
      <c r="X119" s="39"/>
      <c r="Y119" s="39"/>
      <c r="Z119" s="39"/>
      <c r="AA119" s="39"/>
      <c r="AB119" s="39"/>
      <c r="AC119" s="39"/>
      <c r="AD119" s="39"/>
      <c r="AE119" s="39"/>
      <c r="AT119" s="18" t="s">
        <v>159</v>
      </c>
      <c r="AU119" s="18" t="s">
        <v>75</v>
      </c>
    </row>
    <row r="120" spans="1:65" s="2" customFormat="1" ht="16.5" customHeight="1">
      <c r="A120" s="39"/>
      <c r="B120" s="40"/>
      <c r="C120" s="205" t="s">
        <v>219</v>
      </c>
      <c r="D120" s="205" t="s">
        <v>152</v>
      </c>
      <c r="E120" s="206" t="s">
        <v>220</v>
      </c>
      <c r="F120" s="207" t="s">
        <v>221</v>
      </c>
      <c r="G120" s="208" t="s">
        <v>187</v>
      </c>
      <c r="H120" s="209">
        <v>6</v>
      </c>
      <c r="I120" s="210"/>
      <c r="J120" s="211">
        <f>ROUND(I120*H120,2)</f>
        <v>0</v>
      </c>
      <c r="K120" s="207" t="s">
        <v>156</v>
      </c>
      <c r="L120" s="45"/>
      <c r="M120" s="212" t="s">
        <v>19</v>
      </c>
      <c r="N120" s="213" t="s">
        <v>46</v>
      </c>
      <c r="O120" s="85"/>
      <c r="P120" s="196">
        <f>O120*H120</f>
        <v>0</v>
      </c>
      <c r="Q120" s="196">
        <v>0</v>
      </c>
      <c r="R120" s="196">
        <f>Q120*H120</f>
        <v>0</v>
      </c>
      <c r="S120" s="196">
        <v>0</v>
      </c>
      <c r="T120" s="197">
        <f>S120*H120</f>
        <v>0</v>
      </c>
      <c r="U120" s="39"/>
      <c r="V120" s="39"/>
      <c r="W120" s="39"/>
      <c r="X120" s="39"/>
      <c r="Y120" s="39"/>
      <c r="Z120" s="39"/>
      <c r="AA120" s="39"/>
      <c r="AB120" s="39"/>
      <c r="AC120" s="39"/>
      <c r="AD120" s="39"/>
      <c r="AE120" s="39"/>
      <c r="AR120" s="198" t="s">
        <v>82</v>
      </c>
      <c r="AT120" s="198" t="s">
        <v>152</v>
      </c>
      <c r="AU120" s="198" t="s">
        <v>75</v>
      </c>
      <c r="AY120" s="18" t="s">
        <v>148</v>
      </c>
      <c r="BE120" s="199">
        <f>IF(N120="základní",J120,0)</f>
        <v>0</v>
      </c>
      <c r="BF120" s="199">
        <f>IF(N120="snížená",J120,0)</f>
        <v>0</v>
      </c>
      <c r="BG120" s="199">
        <f>IF(N120="zákl. přenesená",J120,0)</f>
        <v>0</v>
      </c>
      <c r="BH120" s="199">
        <f>IF(N120="sníž. přenesená",J120,0)</f>
        <v>0</v>
      </c>
      <c r="BI120" s="199">
        <f>IF(N120="nulová",J120,0)</f>
        <v>0</v>
      </c>
      <c r="BJ120" s="18" t="s">
        <v>82</v>
      </c>
      <c r="BK120" s="199">
        <f>ROUND(I120*H120,2)</f>
        <v>0</v>
      </c>
      <c r="BL120" s="18" t="s">
        <v>82</v>
      </c>
      <c r="BM120" s="198" t="s">
        <v>222</v>
      </c>
    </row>
    <row r="121" spans="1:47" s="2" customFormat="1" ht="12">
      <c r="A121" s="39"/>
      <c r="B121" s="40"/>
      <c r="C121" s="41"/>
      <c r="D121" s="200" t="s">
        <v>150</v>
      </c>
      <c r="E121" s="41"/>
      <c r="F121" s="201" t="s">
        <v>223</v>
      </c>
      <c r="G121" s="41"/>
      <c r="H121" s="41"/>
      <c r="I121" s="202"/>
      <c r="J121" s="41"/>
      <c r="K121" s="41"/>
      <c r="L121" s="45"/>
      <c r="M121" s="203"/>
      <c r="N121" s="204"/>
      <c r="O121" s="85"/>
      <c r="P121" s="85"/>
      <c r="Q121" s="85"/>
      <c r="R121" s="85"/>
      <c r="S121" s="85"/>
      <c r="T121" s="86"/>
      <c r="U121" s="39"/>
      <c r="V121" s="39"/>
      <c r="W121" s="39"/>
      <c r="X121" s="39"/>
      <c r="Y121" s="39"/>
      <c r="Z121" s="39"/>
      <c r="AA121" s="39"/>
      <c r="AB121" s="39"/>
      <c r="AC121" s="39"/>
      <c r="AD121" s="39"/>
      <c r="AE121" s="39"/>
      <c r="AT121" s="18" t="s">
        <v>150</v>
      </c>
      <c r="AU121" s="18" t="s">
        <v>75</v>
      </c>
    </row>
    <row r="122" spans="1:47" s="2" customFormat="1" ht="12">
      <c r="A122" s="39"/>
      <c r="B122" s="40"/>
      <c r="C122" s="41"/>
      <c r="D122" s="214" t="s">
        <v>159</v>
      </c>
      <c r="E122" s="41"/>
      <c r="F122" s="215" t="s">
        <v>224</v>
      </c>
      <c r="G122" s="41"/>
      <c r="H122" s="41"/>
      <c r="I122" s="202"/>
      <c r="J122" s="41"/>
      <c r="K122" s="41"/>
      <c r="L122" s="45"/>
      <c r="M122" s="203"/>
      <c r="N122" s="204"/>
      <c r="O122" s="85"/>
      <c r="P122" s="85"/>
      <c r="Q122" s="85"/>
      <c r="R122" s="85"/>
      <c r="S122" s="85"/>
      <c r="T122" s="86"/>
      <c r="U122" s="39"/>
      <c r="V122" s="39"/>
      <c r="W122" s="39"/>
      <c r="X122" s="39"/>
      <c r="Y122" s="39"/>
      <c r="Z122" s="39"/>
      <c r="AA122" s="39"/>
      <c r="AB122" s="39"/>
      <c r="AC122" s="39"/>
      <c r="AD122" s="39"/>
      <c r="AE122" s="39"/>
      <c r="AT122" s="18" t="s">
        <v>159</v>
      </c>
      <c r="AU122" s="18" t="s">
        <v>75</v>
      </c>
    </row>
    <row r="123" spans="1:65" s="2" customFormat="1" ht="16.5" customHeight="1">
      <c r="A123" s="39"/>
      <c r="B123" s="40"/>
      <c r="C123" s="205" t="s">
        <v>8</v>
      </c>
      <c r="D123" s="205" t="s">
        <v>152</v>
      </c>
      <c r="E123" s="206" t="s">
        <v>225</v>
      </c>
      <c r="F123" s="207" t="s">
        <v>226</v>
      </c>
      <c r="G123" s="208" t="s">
        <v>155</v>
      </c>
      <c r="H123" s="209">
        <v>83</v>
      </c>
      <c r="I123" s="210"/>
      <c r="J123" s="211">
        <f>ROUND(I123*H123,2)</f>
        <v>0</v>
      </c>
      <c r="K123" s="207" t="s">
        <v>156</v>
      </c>
      <c r="L123" s="45"/>
      <c r="M123" s="212" t="s">
        <v>19</v>
      </c>
      <c r="N123" s="213" t="s">
        <v>46</v>
      </c>
      <c r="O123" s="85"/>
      <c r="P123" s="196">
        <f>O123*H123</f>
        <v>0</v>
      </c>
      <c r="Q123" s="196">
        <v>0</v>
      </c>
      <c r="R123" s="196">
        <f>Q123*H123</f>
        <v>0</v>
      </c>
      <c r="S123" s="196">
        <v>0</v>
      </c>
      <c r="T123" s="197">
        <f>S123*H123</f>
        <v>0</v>
      </c>
      <c r="U123" s="39"/>
      <c r="V123" s="39"/>
      <c r="W123" s="39"/>
      <c r="X123" s="39"/>
      <c r="Y123" s="39"/>
      <c r="Z123" s="39"/>
      <c r="AA123" s="39"/>
      <c r="AB123" s="39"/>
      <c r="AC123" s="39"/>
      <c r="AD123" s="39"/>
      <c r="AE123" s="39"/>
      <c r="AR123" s="198" t="s">
        <v>193</v>
      </c>
      <c r="AT123" s="198" t="s">
        <v>152</v>
      </c>
      <c r="AU123" s="198" t="s">
        <v>75</v>
      </c>
      <c r="AY123" s="18" t="s">
        <v>148</v>
      </c>
      <c r="BE123" s="199">
        <f>IF(N123="základní",J123,0)</f>
        <v>0</v>
      </c>
      <c r="BF123" s="199">
        <f>IF(N123="snížená",J123,0)</f>
        <v>0</v>
      </c>
      <c r="BG123" s="199">
        <f>IF(N123="zákl. přenesená",J123,0)</f>
        <v>0</v>
      </c>
      <c r="BH123" s="199">
        <f>IF(N123="sníž. přenesená",J123,0)</f>
        <v>0</v>
      </c>
      <c r="BI123" s="199">
        <f>IF(N123="nulová",J123,0)</f>
        <v>0</v>
      </c>
      <c r="BJ123" s="18" t="s">
        <v>82</v>
      </c>
      <c r="BK123" s="199">
        <f>ROUND(I123*H123,2)</f>
        <v>0</v>
      </c>
      <c r="BL123" s="18" t="s">
        <v>193</v>
      </c>
      <c r="BM123" s="198" t="s">
        <v>227</v>
      </c>
    </row>
    <row r="124" spans="1:47" s="2" customFormat="1" ht="12">
      <c r="A124" s="39"/>
      <c r="B124" s="40"/>
      <c r="C124" s="41"/>
      <c r="D124" s="200" t="s">
        <v>150</v>
      </c>
      <c r="E124" s="41"/>
      <c r="F124" s="201" t="s">
        <v>228</v>
      </c>
      <c r="G124" s="41"/>
      <c r="H124" s="41"/>
      <c r="I124" s="202"/>
      <c r="J124" s="41"/>
      <c r="K124" s="41"/>
      <c r="L124" s="45"/>
      <c r="M124" s="203"/>
      <c r="N124" s="204"/>
      <c r="O124" s="85"/>
      <c r="P124" s="85"/>
      <c r="Q124" s="85"/>
      <c r="R124" s="85"/>
      <c r="S124" s="85"/>
      <c r="T124" s="86"/>
      <c r="U124" s="39"/>
      <c r="V124" s="39"/>
      <c r="W124" s="39"/>
      <c r="X124" s="39"/>
      <c r="Y124" s="39"/>
      <c r="Z124" s="39"/>
      <c r="AA124" s="39"/>
      <c r="AB124" s="39"/>
      <c r="AC124" s="39"/>
      <c r="AD124" s="39"/>
      <c r="AE124" s="39"/>
      <c r="AT124" s="18" t="s">
        <v>150</v>
      </c>
      <c r="AU124" s="18" t="s">
        <v>75</v>
      </c>
    </row>
    <row r="125" spans="1:47" s="2" customFormat="1" ht="12">
      <c r="A125" s="39"/>
      <c r="B125" s="40"/>
      <c r="C125" s="41"/>
      <c r="D125" s="214" t="s">
        <v>159</v>
      </c>
      <c r="E125" s="41"/>
      <c r="F125" s="215" t="s">
        <v>229</v>
      </c>
      <c r="G125" s="41"/>
      <c r="H125" s="41"/>
      <c r="I125" s="202"/>
      <c r="J125" s="41"/>
      <c r="K125" s="41"/>
      <c r="L125" s="45"/>
      <c r="M125" s="203"/>
      <c r="N125" s="204"/>
      <c r="O125" s="85"/>
      <c r="P125" s="85"/>
      <c r="Q125" s="85"/>
      <c r="R125" s="85"/>
      <c r="S125" s="85"/>
      <c r="T125" s="86"/>
      <c r="U125" s="39"/>
      <c r="V125" s="39"/>
      <c r="W125" s="39"/>
      <c r="X125" s="39"/>
      <c r="Y125" s="39"/>
      <c r="Z125" s="39"/>
      <c r="AA125" s="39"/>
      <c r="AB125" s="39"/>
      <c r="AC125" s="39"/>
      <c r="AD125" s="39"/>
      <c r="AE125" s="39"/>
      <c r="AT125" s="18" t="s">
        <v>159</v>
      </c>
      <c r="AU125" s="18" t="s">
        <v>75</v>
      </c>
    </row>
    <row r="126" spans="1:65" s="2" customFormat="1" ht="16.5" customHeight="1">
      <c r="A126" s="39"/>
      <c r="B126" s="40"/>
      <c r="C126" s="186" t="s">
        <v>230</v>
      </c>
      <c r="D126" s="186" t="s">
        <v>143</v>
      </c>
      <c r="E126" s="187" t="s">
        <v>231</v>
      </c>
      <c r="F126" s="188" t="s">
        <v>232</v>
      </c>
      <c r="G126" s="189" t="s">
        <v>187</v>
      </c>
      <c r="H126" s="190">
        <v>22</v>
      </c>
      <c r="I126" s="191"/>
      <c r="J126" s="192">
        <f>ROUND(I126*H126,2)</f>
        <v>0</v>
      </c>
      <c r="K126" s="188" t="s">
        <v>156</v>
      </c>
      <c r="L126" s="193"/>
      <c r="M126" s="194" t="s">
        <v>19</v>
      </c>
      <c r="N126" s="195" t="s">
        <v>46</v>
      </c>
      <c r="O126" s="85"/>
      <c r="P126" s="196">
        <f>O126*H126</f>
        <v>0</v>
      </c>
      <c r="Q126" s="196">
        <v>0.00031</v>
      </c>
      <c r="R126" s="196">
        <f>Q126*H126</f>
        <v>0.00682</v>
      </c>
      <c r="S126" s="196">
        <v>0</v>
      </c>
      <c r="T126" s="197">
        <f>S126*H126</f>
        <v>0</v>
      </c>
      <c r="U126" s="39"/>
      <c r="V126" s="39"/>
      <c r="W126" s="39"/>
      <c r="X126" s="39"/>
      <c r="Y126" s="39"/>
      <c r="Z126" s="39"/>
      <c r="AA126" s="39"/>
      <c r="AB126" s="39"/>
      <c r="AC126" s="39"/>
      <c r="AD126" s="39"/>
      <c r="AE126" s="39"/>
      <c r="AR126" s="198" t="s">
        <v>84</v>
      </c>
      <c r="AT126" s="198" t="s">
        <v>143</v>
      </c>
      <c r="AU126" s="198" t="s">
        <v>75</v>
      </c>
      <c r="AY126" s="18" t="s">
        <v>148</v>
      </c>
      <c r="BE126" s="199">
        <f>IF(N126="základní",J126,0)</f>
        <v>0</v>
      </c>
      <c r="BF126" s="199">
        <f>IF(N126="snížená",J126,0)</f>
        <v>0</v>
      </c>
      <c r="BG126" s="199">
        <f>IF(N126="zákl. přenesená",J126,0)</f>
        <v>0</v>
      </c>
      <c r="BH126" s="199">
        <f>IF(N126="sníž. přenesená",J126,0)</f>
        <v>0</v>
      </c>
      <c r="BI126" s="199">
        <f>IF(N126="nulová",J126,0)</f>
        <v>0</v>
      </c>
      <c r="BJ126" s="18" t="s">
        <v>82</v>
      </c>
      <c r="BK126" s="199">
        <f>ROUND(I126*H126,2)</f>
        <v>0</v>
      </c>
      <c r="BL126" s="18" t="s">
        <v>82</v>
      </c>
      <c r="BM126" s="198" t="s">
        <v>233</v>
      </c>
    </row>
    <row r="127" spans="1:47" s="2" customFormat="1" ht="12">
      <c r="A127" s="39"/>
      <c r="B127" s="40"/>
      <c r="C127" s="41"/>
      <c r="D127" s="200" t="s">
        <v>150</v>
      </c>
      <c r="E127" s="41"/>
      <c r="F127" s="201" t="s">
        <v>232</v>
      </c>
      <c r="G127" s="41"/>
      <c r="H127" s="41"/>
      <c r="I127" s="202"/>
      <c r="J127" s="41"/>
      <c r="K127" s="41"/>
      <c r="L127" s="45"/>
      <c r="M127" s="203"/>
      <c r="N127" s="204"/>
      <c r="O127" s="85"/>
      <c r="P127" s="85"/>
      <c r="Q127" s="85"/>
      <c r="R127" s="85"/>
      <c r="S127" s="85"/>
      <c r="T127" s="86"/>
      <c r="U127" s="39"/>
      <c r="V127" s="39"/>
      <c r="W127" s="39"/>
      <c r="X127" s="39"/>
      <c r="Y127" s="39"/>
      <c r="Z127" s="39"/>
      <c r="AA127" s="39"/>
      <c r="AB127" s="39"/>
      <c r="AC127" s="39"/>
      <c r="AD127" s="39"/>
      <c r="AE127" s="39"/>
      <c r="AT127" s="18" t="s">
        <v>150</v>
      </c>
      <c r="AU127" s="18" t="s">
        <v>75</v>
      </c>
    </row>
    <row r="128" spans="1:47" s="2" customFormat="1" ht="12">
      <c r="A128" s="39"/>
      <c r="B128" s="40"/>
      <c r="C128" s="41"/>
      <c r="D128" s="214" t="s">
        <v>159</v>
      </c>
      <c r="E128" s="41"/>
      <c r="F128" s="215" t="s">
        <v>234</v>
      </c>
      <c r="G128" s="41"/>
      <c r="H128" s="41"/>
      <c r="I128" s="202"/>
      <c r="J128" s="41"/>
      <c r="K128" s="41"/>
      <c r="L128" s="45"/>
      <c r="M128" s="203"/>
      <c r="N128" s="204"/>
      <c r="O128" s="85"/>
      <c r="P128" s="85"/>
      <c r="Q128" s="85"/>
      <c r="R128" s="85"/>
      <c r="S128" s="85"/>
      <c r="T128" s="86"/>
      <c r="U128" s="39"/>
      <c r="V128" s="39"/>
      <c r="W128" s="39"/>
      <c r="X128" s="39"/>
      <c r="Y128" s="39"/>
      <c r="Z128" s="39"/>
      <c r="AA128" s="39"/>
      <c r="AB128" s="39"/>
      <c r="AC128" s="39"/>
      <c r="AD128" s="39"/>
      <c r="AE128" s="39"/>
      <c r="AT128" s="18" t="s">
        <v>159</v>
      </c>
      <c r="AU128" s="18" t="s">
        <v>75</v>
      </c>
    </row>
    <row r="129" spans="1:65" s="2" customFormat="1" ht="16.5" customHeight="1">
      <c r="A129" s="39"/>
      <c r="B129" s="40"/>
      <c r="C129" s="205" t="s">
        <v>235</v>
      </c>
      <c r="D129" s="205" t="s">
        <v>152</v>
      </c>
      <c r="E129" s="206" t="s">
        <v>236</v>
      </c>
      <c r="F129" s="207" t="s">
        <v>237</v>
      </c>
      <c r="G129" s="208" t="s">
        <v>187</v>
      </c>
      <c r="H129" s="209">
        <v>22</v>
      </c>
      <c r="I129" s="210"/>
      <c r="J129" s="211">
        <f>ROUND(I129*H129,2)</f>
        <v>0</v>
      </c>
      <c r="K129" s="207" t="s">
        <v>156</v>
      </c>
      <c r="L129" s="45"/>
      <c r="M129" s="212" t="s">
        <v>19</v>
      </c>
      <c r="N129" s="213" t="s">
        <v>46</v>
      </c>
      <c r="O129" s="85"/>
      <c r="P129" s="196">
        <f>O129*H129</f>
        <v>0</v>
      </c>
      <c r="Q129" s="196">
        <v>0</v>
      </c>
      <c r="R129" s="196">
        <f>Q129*H129</f>
        <v>0</v>
      </c>
      <c r="S129" s="196">
        <v>0</v>
      </c>
      <c r="T129" s="197">
        <f>S129*H129</f>
        <v>0</v>
      </c>
      <c r="U129" s="39"/>
      <c r="V129" s="39"/>
      <c r="W129" s="39"/>
      <c r="X129" s="39"/>
      <c r="Y129" s="39"/>
      <c r="Z129" s="39"/>
      <c r="AA129" s="39"/>
      <c r="AB129" s="39"/>
      <c r="AC129" s="39"/>
      <c r="AD129" s="39"/>
      <c r="AE129" s="39"/>
      <c r="AR129" s="198" t="s">
        <v>82</v>
      </c>
      <c r="AT129" s="198" t="s">
        <v>152</v>
      </c>
      <c r="AU129" s="198" t="s">
        <v>75</v>
      </c>
      <c r="AY129" s="18" t="s">
        <v>148</v>
      </c>
      <c r="BE129" s="199">
        <f>IF(N129="základní",J129,0)</f>
        <v>0</v>
      </c>
      <c r="BF129" s="199">
        <f>IF(N129="snížená",J129,0)</f>
        <v>0</v>
      </c>
      <c r="BG129" s="199">
        <f>IF(N129="zákl. přenesená",J129,0)</f>
        <v>0</v>
      </c>
      <c r="BH129" s="199">
        <f>IF(N129="sníž. přenesená",J129,0)</f>
        <v>0</v>
      </c>
      <c r="BI129" s="199">
        <f>IF(N129="nulová",J129,0)</f>
        <v>0</v>
      </c>
      <c r="BJ129" s="18" t="s">
        <v>82</v>
      </c>
      <c r="BK129" s="199">
        <f>ROUND(I129*H129,2)</f>
        <v>0</v>
      </c>
      <c r="BL129" s="18" t="s">
        <v>82</v>
      </c>
      <c r="BM129" s="198" t="s">
        <v>238</v>
      </c>
    </row>
    <row r="130" spans="1:47" s="2" customFormat="1" ht="12">
      <c r="A130" s="39"/>
      <c r="B130" s="40"/>
      <c r="C130" s="41"/>
      <c r="D130" s="200" t="s">
        <v>150</v>
      </c>
      <c r="E130" s="41"/>
      <c r="F130" s="201" t="s">
        <v>239</v>
      </c>
      <c r="G130" s="41"/>
      <c r="H130" s="41"/>
      <c r="I130" s="202"/>
      <c r="J130" s="41"/>
      <c r="K130" s="41"/>
      <c r="L130" s="45"/>
      <c r="M130" s="203"/>
      <c r="N130" s="204"/>
      <c r="O130" s="85"/>
      <c r="P130" s="85"/>
      <c r="Q130" s="85"/>
      <c r="R130" s="85"/>
      <c r="S130" s="85"/>
      <c r="T130" s="86"/>
      <c r="U130" s="39"/>
      <c r="V130" s="39"/>
      <c r="W130" s="39"/>
      <c r="X130" s="39"/>
      <c r="Y130" s="39"/>
      <c r="Z130" s="39"/>
      <c r="AA130" s="39"/>
      <c r="AB130" s="39"/>
      <c r="AC130" s="39"/>
      <c r="AD130" s="39"/>
      <c r="AE130" s="39"/>
      <c r="AT130" s="18" t="s">
        <v>150</v>
      </c>
      <c r="AU130" s="18" t="s">
        <v>75</v>
      </c>
    </row>
    <row r="131" spans="1:47" s="2" customFormat="1" ht="12">
      <c r="A131" s="39"/>
      <c r="B131" s="40"/>
      <c r="C131" s="41"/>
      <c r="D131" s="214" t="s">
        <v>159</v>
      </c>
      <c r="E131" s="41"/>
      <c r="F131" s="215" t="s">
        <v>240</v>
      </c>
      <c r="G131" s="41"/>
      <c r="H131" s="41"/>
      <c r="I131" s="202"/>
      <c r="J131" s="41"/>
      <c r="K131" s="41"/>
      <c r="L131" s="45"/>
      <c r="M131" s="203"/>
      <c r="N131" s="204"/>
      <c r="O131" s="85"/>
      <c r="P131" s="85"/>
      <c r="Q131" s="85"/>
      <c r="R131" s="85"/>
      <c r="S131" s="85"/>
      <c r="T131" s="86"/>
      <c r="U131" s="39"/>
      <c r="V131" s="39"/>
      <c r="W131" s="39"/>
      <c r="X131" s="39"/>
      <c r="Y131" s="39"/>
      <c r="Z131" s="39"/>
      <c r="AA131" s="39"/>
      <c r="AB131" s="39"/>
      <c r="AC131" s="39"/>
      <c r="AD131" s="39"/>
      <c r="AE131" s="39"/>
      <c r="AT131" s="18" t="s">
        <v>159</v>
      </c>
      <c r="AU131" s="18" t="s">
        <v>75</v>
      </c>
    </row>
    <row r="132" spans="1:65" s="2" customFormat="1" ht="16.5" customHeight="1">
      <c r="A132" s="39"/>
      <c r="B132" s="40"/>
      <c r="C132" s="186" t="s">
        <v>241</v>
      </c>
      <c r="D132" s="186" t="s">
        <v>143</v>
      </c>
      <c r="E132" s="187" t="s">
        <v>242</v>
      </c>
      <c r="F132" s="188" t="s">
        <v>243</v>
      </c>
      <c r="G132" s="189" t="s">
        <v>155</v>
      </c>
      <c r="H132" s="190">
        <v>2</v>
      </c>
      <c r="I132" s="191"/>
      <c r="J132" s="192">
        <f>ROUND(I132*H132,2)</f>
        <v>0</v>
      </c>
      <c r="K132" s="188" t="s">
        <v>156</v>
      </c>
      <c r="L132" s="193"/>
      <c r="M132" s="194" t="s">
        <v>19</v>
      </c>
      <c r="N132" s="195" t="s">
        <v>46</v>
      </c>
      <c r="O132" s="85"/>
      <c r="P132" s="196">
        <f>O132*H132</f>
        <v>0</v>
      </c>
      <c r="Q132" s="196">
        <v>5E-05</v>
      </c>
      <c r="R132" s="196">
        <f>Q132*H132</f>
        <v>0.0001</v>
      </c>
      <c r="S132" s="196">
        <v>0</v>
      </c>
      <c r="T132" s="197">
        <f>S132*H132</f>
        <v>0</v>
      </c>
      <c r="U132" s="39"/>
      <c r="V132" s="39"/>
      <c r="W132" s="39"/>
      <c r="X132" s="39"/>
      <c r="Y132" s="39"/>
      <c r="Z132" s="39"/>
      <c r="AA132" s="39"/>
      <c r="AB132" s="39"/>
      <c r="AC132" s="39"/>
      <c r="AD132" s="39"/>
      <c r="AE132" s="39"/>
      <c r="AR132" s="198" t="s">
        <v>84</v>
      </c>
      <c r="AT132" s="198" t="s">
        <v>143</v>
      </c>
      <c r="AU132" s="198" t="s">
        <v>75</v>
      </c>
      <c r="AY132" s="18" t="s">
        <v>148</v>
      </c>
      <c r="BE132" s="199">
        <f>IF(N132="základní",J132,0)</f>
        <v>0</v>
      </c>
      <c r="BF132" s="199">
        <f>IF(N132="snížená",J132,0)</f>
        <v>0</v>
      </c>
      <c r="BG132" s="199">
        <f>IF(N132="zákl. přenesená",J132,0)</f>
        <v>0</v>
      </c>
      <c r="BH132" s="199">
        <f>IF(N132="sníž. přenesená",J132,0)</f>
        <v>0</v>
      </c>
      <c r="BI132" s="199">
        <f>IF(N132="nulová",J132,0)</f>
        <v>0</v>
      </c>
      <c r="BJ132" s="18" t="s">
        <v>82</v>
      </c>
      <c r="BK132" s="199">
        <f>ROUND(I132*H132,2)</f>
        <v>0</v>
      </c>
      <c r="BL132" s="18" t="s">
        <v>82</v>
      </c>
      <c r="BM132" s="198" t="s">
        <v>244</v>
      </c>
    </row>
    <row r="133" spans="1:47" s="2" customFormat="1" ht="12">
      <c r="A133" s="39"/>
      <c r="B133" s="40"/>
      <c r="C133" s="41"/>
      <c r="D133" s="200" t="s">
        <v>150</v>
      </c>
      <c r="E133" s="41"/>
      <c r="F133" s="201" t="s">
        <v>243</v>
      </c>
      <c r="G133" s="41"/>
      <c r="H133" s="41"/>
      <c r="I133" s="202"/>
      <c r="J133" s="41"/>
      <c r="K133" s="41"/>
      <c r="L133" s="45"/>
      <c r="M133" s="203"/>
      <c r="N133" s="204"/>
      <c r="O133" s="85"/>
      <c r="P133" s="85"/>
      <c r="Q133" s="85"/>
      <c r="R133" s="85"/>
      <c r="S133" s="85"/>
      <c r="T133" s="86"/>
      <c r="U133" s="39"/>
      <c r="V133" s="39"/>
      <c r="W133" s="39"/>
      <c r="X133" s="39"/>
      <c r="Y133" s="39"/>
      <c r="Z133" s="39"/>
      <c r="AA133" s="39"/>
      <c r="AB133" s="39"/>
      <c r="AC133" s="39"/>
      <c r="AD133" s="39"/>
      <c r="AE133" s="39"/>
      <c r="AT133" s="18" t="s">
        <v>150</v>
      </c>
      <c r="AU133" s="18" t="s">
        <v>75</v>
      </c>
    </row>
    <row r="134" spans="1:47" s="2" customFormat="1" ht="12">
      <c r="A134" s="39"/>
      <c r="B134" s="40"/>
      <c r="C134" s="41"/>
      <c r="D134" s="214" t="s">
        <v>159</v>
      </c>
      <c r="E134" s="41"/>
      <c r="F134" s="215" t="s">
        <v>245</v>
      </c>
      <c r="G134" s="41"/>
      <c r="H134" s="41"/>
      <c r="I134" s="202"/>
      <c r="J134" s="41"/>
      <c r="K134" s="41"/>
      <c r="L134" s="45"/>
      <c r="M134" s="203"/>
      <c r="N134" s="204"/>
      <c r="O134" s="85"/>
      <c r="P134" s="85"/>
      <c r="Q134" s="85"/>
      <c r="R134" s="85"/>
      <c r="S134" s="85"/>
      <c r="T134" s="86"/>
      <c r="U134" s="39"/>
      <c r="V134" s="39"/>
      <c r="W134" s="39"/>
      <c r="X134" s="39"/>
      <c r="Y134" s="39"/>
      <c r="Z134" s="39"/>
      <c r="AA134" s="39"/>
      <c r="AB134" s="39"/>
      <c r="AC134" s="39"/>
      <c r="AD134" s="39"/>
      <c r="AE134" s="39"/>
      <c r="AT134" s="18" t="s">
        <v>159</v>
      </c>
      <c r="AU134" s="18" t="s">
        <v>75</v>
      </c>
    </row>
    <row r="135" spans="1:65" s="2" customFormat="1" ht="16.5" customHeight="1">
      <c r="A135" s="39"/>
      <c r="B135" s="40"/>
      <c r="C135" s="205" t="s">
        <v>246</v>
      </c>
      <c r="D135" s="205" t="s">
        <v>152</v>
      </c>
      <c r="E135" s="206" t="s">
        <v>247</v>
      </c>
      <c r="F135" s="207" t="s">
        <v>248</v>
      </c>
      <c r="G135" s="208" t="s">
        <v>155</v>
      </c>
      <c r="H135" s="209">
        <v>2</v>
      </c>
      <c r="I135" s="210"/>
      <c r="J135" s="211">
        <f>ROUND(I135*H135,2)</f>
        <v>0</v>
      </c>
      <c r="K135" s="207" t="s">
        <v>156</v>
      </c>
      <c r="L135" s="45"/>
      <c r="M135" s="212" t="s">
        <v>19</v>
      </c>
      <c r="N135" s="213" t="s">
        <v>46</v>
      </c>
      <c r="O135" s="85"/>
      <c r="P135" s="196">
        <f>O135*H135</f>
        <v>0</v>
      </c>
      <c r="Q135" s="196">
        <v>0</v>
      </c>
      <c r="R135" s="196">
        <f>Q135*H135</f>
        <v>0</v>
      </c>
      <c r="S135" s="196">
        <v>0</v>
      </c>
      <c r="T135" s="197">
        <f>S135*H135</f>
        <v>0</v>
      </c>
      <c r="U135" s="39"/>
      <c r="V135" s="39"/>
      <c r="W135" s="39"/>
      <c r="X135" s="39"/>
      <c r="Y135" s="39"/>
      <c r="Z135" s="39"/>
      <c r="AA135" s="39"/>
      <c r="AB135" s="39"/>
      <c r="AC135" s="39"/>
      <c r="AD135" s="39"/>
      <c r="AE135" s="39"/>
      <c r="AR135" s="198" t="s">
        <v>82</v>
      </c>
      <c r="AT135" s="198" t="s">
        <v>152</v>
      </c>
      <c r="AU135" s="198" t="s">
        <v>75</v>
      </c>
      <c r="AY135" s="18" t="s">
        <v>148</v>
      </c>
      <c r="BE135" s="199">
        <f>IF(N135="základní",J135,0)</f>
        <v>0</v>
      </c>
      <c r="BF135" s="199">
        <f>IF(N135="snížená",J135,0)</f>
        <v>0</v>
      </c>
      <c r="BG135" s="199">
        <f>IF(N135="zákl. přenesená",J135,0)</f>
        <v>0</v>
      </c>
      <c r="BH135" s="199">
        <f>IF(N135="sníž. přenesená",J135,0)</f>
        <v>0</v>
      </c>
      <c r="BI135" s="199">
        <f>IF(N135="nulová",J135,0)</f>
        <v>0</v>
      </c>
      <c r="BJ135" s="18" t="s">
        <v>82</v>
      </c>
      <c r="BK135" s="199">
        <f>ROUND(I135*H135,2)</f>
        <v>0</v>
      </c>
      <c r="BL135" s="18" t="s">
        <v>82</v>
      </c>
      <c r="BM135" s="198" t="s">
        <v>249</v>
      </c>
    </row>
    <row r="136" spans="1:47" s="2" customFormat="1" ht="12">
      <c r="A136" s="39"/>
      <c r="B136" s="40"/>
      <c r="C136" s="41"/>
      <c r="D136" s="200" t="s">
        <v>150</v>
      </c>
      <c r="E136" s="41"/>
      <c r="F136" s="201" t="s">
        <v>250</v>
      </c>
      <c r="G136" s="41"/>
      <c r="H136" s="41"/>
      <c r="I136" s="202"/>
      <c r="J136" s="41"/>
      <c r="K136" s="41"/>
      <c r="L136" s="45"/>
      <c r="M136" s="203"/>
      <c r="N136" s="204"/>
      <c r="O136" s="85"/>
      <c r="P136" s="85"/>
      <c r="Q136" s="85"/>
      <c r="R136" s="85"/>
      <c r="S136" s="85"/>
      <c r="T136" s="86"/>
      <c r="U136" s="39"/>
      <c r="V136" s="39"/>
      <c r="W136" s="39"/>
      <c r="X136" s="39"/>
      <c r="Y136" s="39"/>
      <c r="Z136" s="39"/>
      <c r="AA136" s="39"/>
      <c r="AB136" s="39"/>
      <c r="AC136" s="39"/>
      <c r="AD136" s="39"/>
      <c r="AE136" s="39"/>
      <c r="AT136" s="18" t="s">
        <v>150</v>
      </c>
      <c r="AU136" s="18" t="s">
        <v>75</v>
      </c>
    </row>
    <row r="137" spans="1:47" s="2" customFormat="1" ht="12">
      <c r="A137" s="39"/>
      <c r="B137" s="40"/>
      <c r="C137" s="41"/>
      <c r="D137" s="214" t="s">
        <v>159</v>
      </c>
      <c r="E137" s="41"/>
      <c r="F137" s="215" t="s">
        <v>251</v>
      </c>
      <c r="G137" s="41"/>
      <c r="H137" s="41"/>
      <c r="I137" s="202"/>
      <c r="J137" s="41"/>
      <c r="K137" s="41"/>
      <c r="L137" s="45"/>
      <c r="M137" s="203"/>
      <c r="N137" s="204"/>
      <c r="O137" s="85"/>
      <c r="P137" s="85"/>
      <c r="Q137" s="85"/>
      <c r="R137" s="85"/>
      <c r="S137" s="85"/>
      <c r="T137" s="86"/>
      <c r="U137" s="39"/>
      <c r="V137" s="39"/>
      <c r="W137" s="39"/>
      <c r="X137" s="39"/>
      <c r="Y137" s="39"/>
      <c r="Z137" s="39"/>
      <c r="AA137" s="39"/>
      <c r="AB137" s="39"/>
      <c r="AC137" s="39"/>
      <c r="AD137" s="39"/>
      <c r="AE137" s="39"/>
      <c r="AT137" s="18" t="s">
        <v>159</v>
      </c>
      <c r="AU137" s="18" t="s">
        <v>75</v>
      </c>
    </row>
    <row r="138" spans="1:65" s="2" customFormat="1" ht="16.5" customHeight="1">
      <c r="A138" s="39"/>
      <c r="B138" s="40"/>
      <c r="C138" s="186" t="s">
        <v>252</v>
      </c>
      <c r="D138" s="186" t="s">
        <v>143</v>
      </c>
      <c r="E138" s="187" t="s">
        <v>253</v>
      </c>
      <c r="F138" s="188" t="s">
        <v>254</v>
      </c>
      <c r="G138" s="189" t="s">
        <v>155</v>
      </c>
      <c r="H138" s="190">
        <v>2</v>
      </c>
      <c r="I138" s="191"/>
      <c r="J138" s="192">
        <f>ROUND(I138*H138,2)</f>
        <v>0</v>
      </c>
      <c r="K138" s="188" t="s">
        <v>147</v>
      </c>
      <c r="L138" s="193"/>
      <c r="M138" s="194" t="s">
        <v>19</v>
      </c>
      <c r="N138" s="195" t="s">
        <v>46</v>
      </c>
      <c r="O138" s="85"/>
      <c r="P138" s="196">
        <f>O138*H138</f>
        <v>0</v>
      </c>
      <c r="Q138" s="196">
        <v>0</v>
      </c>
      <c r="R138" s="196">
        <f>Q138*H138</f>
        <v>0</v>
      </c>
      <c r="S138" s="196">
        <v>0</v>
      </c>
      <c r="T138" s="197">
        <f>S138*H138</f>
        <v>0</v>
      </c>
      <c r="U138" s="39"/>
      <c r="V138" s="39"/>
      <c r="W138" s="39"/>
      <c r="X138" s="39"/>
      <c r="Y138" s="39"/>
      <c r="Z138" s="39"/>
      <c r="AA138" s="39"/>
      <c r="AB138" s="39"/>
      <c r="AC138" s="39"/>
      <c r="AD138" s="39"/>
      <c r="AE138" s="39"/>
      <c r="AR138" s="198" t="s">
        <v>84</v>
      </c>
      <c r="AT138" s="198" t="s">
        <v>143</v>
      </c>
      <c r="AU138" s="198" t="s">
        <v>75</v>
      </c>
      <c r="AY138" s="18" t="s">
        <v>148</v>
      </c>
      <c r="BE138" s="199">
        <f>IF(N138="základní",J138,0)</f>
        <v>0</v>
      </c>
      <c r="BF138" s="199">
        <f>IF(N138="snížená",J138,0)</f>
        <v>0</v>
      </c>
      <c r="BG138" s="199">
        <f>IF(N138="zákl. přenesená",J138,0)</f>
        <v>0</v>
      </c>
      <c r="BH138" s="199">
        <f>IF(N138="sníž. přenesená",J138,0)</f>
        <v>0</v>
      </c>
      <c r="BI138" s="199">
        <f>IF(N138="nulová",J138,0)</f>
        <v>0</v>
      </c>
      <c r="BJ138" s="18" t="s">
        <v>82</v>
      </c>
      <c r="BK138" s="199">
        <f>ROUND(I138*H138,2)</f>
        <v>0</v>
      </c>
      <c r="BL138" s="18" t="s">
        <v>82</v>
      </c>
      <c r="BM138" s="198" t="s">
        <v>255</v>
      </c>
    </row>
    <row r="139" spans="1:47" s="2" customFormat="1" ht="12">
      <c r="A139" s="39"/>
      <c r="B139" s="40"/>
      <c r="C139" s="41"/>
      <c r="D139" s="200" t="s">
        <v>150</v>
      </c>
      <c r="E139" s="41"/>
      <c r="F139" s="201" t="s">
        <v>254</v>
      </c>
      <c r="G139" s="41"/>
      <c r="H139" s="41"/>
      <c r="I139" s="202"/>
      <c r="J139" s="41"/>
      <c r="K139" s="41"/>
      <c r="L139" s="45"/>
      <c r="M139" s="203"/>
      <c r="N139" s="204"/>
      <c r="O139" s="85"/>
      <c r="P139" s="85"/>
      <c r="Q139" s="85"/>
      <c r="R139" s="85"/>
      <c r="S139" s="85"/>
      <c r="T139" s="86"/>
      <c r="U139" s="39"/>
      <c r="V139" s="39"/>
      <c r="W139" s="39"/>
      <c r="X139" s="39"/>
      <c r="Y139" s="39"/>
      <c r="Z139" s="39"/>
      <c r="AA139" s="39"/>
      <c r="AB139" s="39"/>
      <c r="AC139" s="39"/>
      <c r="AD139" s="39"/>
      <c r="AE139" s="39"/>
      <c r="AT139" s="18" t="s">
        <v>150</v>
      </c>
      <c r="AU139" s="18" t="s">
        <v>75</v>
      </c>
    </row>
    <row r="140" spans="1:65" s="2" customFormat="1" ht="16.5" customHeight="1">
      <c r="A140" s="39"/>
      <c r="B140" s="40"/>
      <c r="C140" s="205" t="s">
        <v>7</v>
      </c>
      <c r="D140" s="205" t="s">
        <v>152</v>
      </c>
      <c r="E140" s="206" t="s">
        <v>256</v>
      </c>
      <c r="F140" s="207" t="s">
        <v>257</v>
      </c>
      <c r="G140" s="208" t="s">
        <v>155</v>
      </c>
      <c r="H140" s="209">
        <v>2</v>
      </c>
      <c r="I140" s="210"/>
      <c r="J140" s="211">
        <f>ROUND(I140*H140,2)</f>
        <v>0</v>
      </c>
      <c r="K140" s="207" t="s">
        <v>156</v>
      </c>
      <c r="L140" s="45"/>
      <c r="M140" s="212" t="s">
        <v>19</v>
      </c>
      <c r="N140" s="213" t="s">
        <v>46</v>
      </c>
      <c r="O140" s="85"/>
      <c r="P140" s="196">
        <f>O140*H140</f>
        <v>0</v>
      </c>
      <c r="Q140" s="196">
        <v>0</v>
      </c>
      <c r="R140" s="196">
        <f>Q140*H140</f>
        <v>0</v>
      </c>
      <c r="S140" s="196">
        <v>0</v>
      </c>
      <c r="T140" s="197">
        <f>S140*H140</f>
        <v>0</v>
      </c>
      <c r="U140" s="39"/>
      <c r="V140" s="39"/>
      <c r="W140" s="39"/>
      <c r="X140" s="39"/>
      <c r="Y140" s="39"/>
      <c r="Z140" s="39"/>
      <c r="AA140" s="39"/>
      <c r="AB140" s="39"/>
      <c r="AC140" s="39"/>
      <c r="AD140" s="39"/>
      <c r="AE140" s="39"/>
      <c r="AR140" s="198" t="s">
        <v>82</v>
      </c>
      <c r="AT140" s="198" t="s">
        <v>152</v>
      </c>
      <c r="AU140" s="198" t="s">
        <v>75</v>
      </c>
      <c r="AY140" s="18" t="s">
        <v>148</v>
      </c>
      <c r="BE140" s="199">
        <f>IF(N140="základní",J140,0)</f>
        <v>0</v>
      </c>
      <c r="BF140" s="199">
        <f>IF(N140="snížená",J140,0)</f>
        <v>0</v>
      </c>
      <c r="BG140" s="199">
        <f>IF(N140="zákl. přenesená",J140,0)</f>
        <v>0</v>
      </c>
      <c r="BH140" s="199">
        <f>IF(N140="sníž. přenesená",J140,0)</f>
        <v>0</v>
      </c>
      <c r="BI140" s="199">
        <f>IF(N140="nulová",J140,0)</f>
        <v>0</v>
      </c>
      <c r="BJ140" s="18" t="s">
        <v>82</v>
      </c>
      <c r="BK140" s="199">
        <f>ROUND(I140*H140,2)</f>
        <v>0</v>
      </c>
      <c r="BL140" s="18" t="s">
        <v>82</v>
      </c>
      <c r="BM140" s="198" t="s">
        <v>258</v>
      </c>
    </row>
    <row r="141" spans="1:47" s="2" customFormat="1" ht="12">
      <c r="A141" s="39"/>
      <c r="B141" s="40"/>
      <c r="C141" s="41"/>
      <c r="D141" s="200" t="s">
        <v>150</v>
      </c>
      <c r="E141" s="41"/>
      <c r="F141" s="201" t="s">
        <v>259</v>
      </c>
      <c r="G141" s="41"/>
      <c r="H141" s="41"/>
      <c r="I141" s="202"/>
      <c r="J141" s="41"/>
      <c r="K141" s="41"/>
      <c r="L141" s="45"/>
      <c r="M141" s="203"/>
      <c r="N141" s="204"/>
      <c r="O141" s="85"/>
      <c r="P141" s="85"/>
      <c r="Q141" s="85"/>
      <c r="R141" s="85"/>
      <c r="S141" s="85"/>
      <c r="T141" s="86"/>
      <c r="U141" s="39"/>
      <c r="V141" s="39"/>
      <c r="W141" s="39"/>
      <c r="X141" s="39"/>
      <c r="Y141" s="39"/>
      <c r="Z141" s="39"/>
      <c r="AA141" s="39"/>
      <c r="AB141" s="39"/>
      <c r="AC141" s="39"/>
      <c r="AD141" s="39"/>
      <c r="AE141" s="39"/>
      <c r="AT141" s="18" t="s">
        <v>150</v>
      </c>
      <c r="AU141" s="18" t="s">
        <v>75</v>
      </c>
    </row>
    <row r="142" spans="1:47" s="2" customFormat="1" ht="12">
      <c r="A142" s="39"/>
      <c r="B142" s="40"/>
      <c r="C142" s="41"/>
      <c r="D142" s="214" t="s">
        <v>159</v>
      </c>
      <c r="E142" s="41"/>
      <c r="F142" s="215" t="s">
        <v>260</v>
      </c>
      <c r="G142" s="41"/>
      <c r="H142" s="41"/>
      <c r="I142" s="202"/>
      <c r="J142" s="41"/>
      <c r="K142" s="41"/>
      <c r="L142" s="45"/>
      <c r="M142" s="203"/>
      <c r="N142" s="204"/>
      <c r="O142" s="85"/>
      <c r="P142" s="85"/>
      <c r="Q142" s="85"/>
      <c r="R142" s="85"/>
      <c r="S142" s="85"/>
      <c r="T142" s="86"/>
      <c r="U142" s="39"/>
      <c r="V142" s="39"/>
      <c r="W142" s="39"/>
      <c r="X142" s="39"/>
      <c r="Y142" s="39"/>
      <c r="Z142" s="39"/>
      <c r="AA142" s="39"/>
      <c r="AB142" s="39"/>
      <c r="AC142" s="39"/>
      <c r="AD142" s="39"/>
      <c r="AE142" s="39"/>
      <c r="AT142" s="18" t="s">
        <v>159</v>
      </c>
      <c r="AU142" s="18" t="s">
        <v>75</v>
      </c>
    </row>
    <row r="143" spans="1:65" s="2" customFormat="1" ht="16.5" customHeight="1">
      <c r="A143" s="39"/>
      <c r="B143" s="40"/>
      <c r="C143" s="186" t="s">
        <v>261</v>
      </c>
      <c r="D143" s="186" t="s">
        <v>143</v>
      </c>
      <c r="E143" s="187" t="s">
        <v>262</v>
      </c>
      <c r="F143" s="188" t="s">
        <v>263</v>
      </c>
      <c r="G143" s="189" t="s">
        <v>155</v>
      </c>
      <c r="H143" s="190">
        <v>6</v>
      </c>
      <c r="I143" s="191"/>
      <c r="J143" s="192">
        <f>ROUND(I143*H143,2)</f>
        <v>0</v>
      </c>
      <c r="K143" s="188" t="s">
        <v>156</v>
      </c>
      <c r="L143" s="193"/>
      <c r="M143" s="194" t="s">
        <v>19</v>
      </c>
      <c r="N143" s="195" t="s">
        <v>46</v>
      </c>
      <c r="O143" s="85"/>
      <c r="P143" s="196">
        <f>O143*H143</f>
        <v>0</v>
      </c>
      <c r="Q143" s="196">
        <v>0.00026</v>
      </c>
      <c r="R143" s="196">
        <f>Q143*H143</f>
        <v>0.0015599999999999998</v>
      </c>
      <c r="S143" s="196">
        <v>0</v>
      </c>
      <c r="T143" s="197">
        <f>S143*H143</f>
        <v>0</v>
      </c>
      <c r="U143" s="39"/>
      <c r="V143" s="39"/>
      <c r="W143" s="39"/>
      <c r="X143" s="39"/>
      <c r="Y143" s="39"/>
      <c r="Z143" s="39"/>
      <c r="AA143" s="39"/>
      <c r="AB143" s="39"/>
      <c r="AC143" s="39"/>
      <c r="AD143" s="39"/>
      <c r="AE143" s="39"/>
      <c r="AR143" s="198" t="s">
        <v>264</v>
      </c>
      <c r="AT143" s="198" t="s">
        <v>143</v>
      </c>
      <c r="AU143" s="198" t="s">
        <v>75</v>
      </c>
      <c r="AY143" s="18" t="s">
        <v>148</v>
      </c>
      <c r="BE143" s="199">
        <f>IF(N143="základní",J143,0)</f>
        <v>0</v>
      </c>
      <c r="BF143" s="199">
        <f>IF(N143="snížená",J143,0)</f>
        <v>0</v>
      </c>
      <c r="BG143" s="199">
        <f>IF(N143="zákl. přenesená",J143,0)</f>
        <v>0</v>
      </c>
      <c r="BH143" s="199">
        <f>IF(N143="sníž. přenesená",J143,0)</f>
        <v>0</v>
      </c>
      <c r="BI143" s="199">
        <f>IF(N143="nulová",J143,0)</f>
        <v>0</v>
      </c>
      <c r="BJ143" s="18" t="s">
        <v>82</v>
      </c>
      <c r="BK143" s="199">
        <f>ROUND(I143*H143,2)</f>
        <v>0</v>
      </c>
      <c r="BL143" s="18" t="s">
        <v>193</v>
      </c>
      <c r="BM143" s="198" t="s">
        <v>265</v>
      </c>
    </row>
    <row r="144" spans="1:47" s="2" customFormat="1" ht="12">
      <c r="A144" s="39"/>
      <c r="B144" s="40"/>
      <c r="C144" s="41"/>
      <c r="D144" s="200" t="s">
        <v>150</v>
      </c>
      <c r="E144" s="41"/>
      <c r="F144" s="201" t="s">
        <v>263</v>
      </c>
      <c r="G144" s="41"/>
      <c r="H144" s="41"/>
      <c r="I144" s="202"/>
      <c r="J144" s="41"/>
      <c r="K144" s="41"/>
      <c r="L144" s="45"/>
      <c r="M144" s="203"/>
      <c r="N144" s="204"/>
      <c r="O144" s="85"/>
      <c r="P144" s="85"/>
      <c r="Q144" s="85"/>
      <c r="R144" s="85"/>
      <c r="S144" s="85"/>
      <c r="T144" s="86"/>
      <c r="U144" s="39"/>
      <c r="V144" s="39"/>
      <c r="W144" s="39"/>
      <c r="X144" s="39"/>
      <c r="Y144" s="39"/>
      <c r="Z144" s="39"/>
      <c r="AA144" s="39"/>
      <c r="AB144" s="39"/>
      <c r="AC144" s="39"/>
      <c r="AD144" s="39"/>
      <c r="AE144" s="39"/>
      <c r="AT144" s="18" t="s">
        <v>150</v>
      </c>
      <c r="AU144" s="18" t="s">
        <v>75</v>
      </c>
    </row>
    <row r="145" spans="1:47" s="2" customFormat="1" ht="12">
      <c r="A145" s="39"/>
      <c r="B145" s="40"/>
      <c r="C145" s="41"/>
      <c r="D145" s="214" t="s">
        <v>159</v>
      </c>
      <c r="E145" s="41"/>
      <c r="F145" s="215" t="s">
        <v>266</v>
      </c>
      <c r="G145" s="41"/>
      <c r="H145" s="41"/>
      <c r="I145" s="202"/>
      <c r="J145" s="41"/>
      <c r="K145" s="41"/>
      <c r="L145" s="45"/>
      <c r="M145" s="203"/>
      <c r="N145" s="204"/>
      <c r="O145" s="85"/>
      <c r="P145" s="85"/>
      <c r="Q145" s="85"/>
      <c r="R145" s="85"/>
      <c r="S145" s="85"/>
      <c r="T145" s="86"/>
      <c r="U145" s="39"/>
      <c r="V145" s="39"/>
      <c r="W145" s="39"/>
      <c r="X145" s="39"/>
      <c r="Y145" s="39"/>
      <c r="Z145" s="39"/>
      <c r="AA145" s="39"/>
      <c r="AB145" s="39"/>
      <c r="AC145" s="39"/>
      <c r="AD145" s="39"/>
      <c r="AE145" s="39"/>
      <c r="AT145" s="18" t="s">
        <v>159</v>
      </c>
      <c r="AU145" s="18" t="s">
        <v>75</v>
      </c>
    </row>
    <row r="146" spans="1:65" s="2" customFormat="1" ht="16.5" customHeight="1">
      <c r="A146" s="39"/>
      <c r="B146" s="40"/>
      <c r="C146" s="186" t="s">
        <v>267</v>
      </c>
      <c r="D146" s="186" t="s">
        <v>143</v>
      </c>
      <c r="E146" s="187" t="s">
        <v>268</v>
      </c>
      <c r="F146" s="188" t="s">
        <v>269</v>
      </c>
      <c r="G146" s="189" t="s">
        <v>270</v>
      </c>
      <c r="H146" s="190">
        <v>14.25</v>
      </c>
      <c r="I146" s="191"/>
      <c r="J146" s="192">
        <f>ROUND(I146*H146,2)</f>
        <v>0</v>
      </c>
      <c r="K146" s="188" t="s">
        <v>156</v>
      </c>
      <c r="L146" s="193"/>
      <c r="M146" s="194" t="s">
        <v>19</v>
      </c>
      <c r="N146" s="195" t="s">
        <v>46</v>
      </c>
      <c r="O146" s="85"/>
      <c r="P146" s="196">
        <f>O146*H146</f>
        <v>0</v>
      </c>
      <c r="Q146" s="196">
        <v>0.001</v>
      </c>
      <c r="R146" s="196">
        <f>Q146*H146</f>
        <v>0.01425</v>
      </c>
      <c r="S146" s="196">
        <v>0</v>
      </c>
      <c r="T146" s="197">
        <f>S146*H146</f>
        <v>0</v>
      </c>
      <c r="U146" s="39"/>
      <c r="V146" s="39"/>
      <c r="W146" s="39"/>
      <c r="X146" s="39"/>
      <c r="Y146" s="39"/>
      <c r="Z146" s="39"/>
      <c r="AA146" s="39"/>
      <c r="AB146" s="39"/>
      <c r="AC146" s="39"/>
      <c r="AD146" s="39"/>
      <c r="AE146" s="39"/>
      <c r="AR146" s="198" t="s">
        <v>84</v>
      </c>
      <c r="AT146" s="198" t="s">
        <v>143</v>
      </c>
      <c r="AU146" s="198" t="s">
        <v>75</v>
      </c>
      <c r="AY146" s="18" t="s">
        <v>148</v>
      </c>
      <c r="BE146" s="199">
        <f>IF(N146="základní",J146,0)</f>
        <v>0</v>
      </c>
      <c r="BF146" s="199">
        <f>IF(N146="snížená",J146,0)</f>
        <v>0</v>
      </c>
      <c r="BG146" s="199">
        <f>IF(N146="zákl. přenesená",J146,0)</f>
        <v>0</v>
      </c>
      <c r="BH146" s="199">
        <f>IF(N146="sníž. přenesená",J146,0)</f>
        <v>0</v>
      </c>
      <c r="BI146" s="199">
        <f>IF(N146="nulová",J146,0)</f>
        <v>0</v>
      </c>
      <c r="BJ146" s="18" t="s">
        <v>82</v>
      </c>
      <c r="BK146" s="199">
        <f>ROUND(I146*H146,2)</f>
        <v>0</v>
      </c>
      <c r="BL146" s="18" t="s">
        <v>82</v>
      </c>
      <c r="BM146" s="198" t="s">
        <v>271</v>
      </c>
    </row>
    <row r="147" spans="1:47" s="2" customFormat="1" ht="12">
      <c r="A147" s="39"/>
      <c r="B147" s="40"/>
      <c r="C147" s="41"/>
      <c r="D147" s="200" t="s">
        <v>150</v>
      </c>
      <c r="E147" s="41"/>
      <c r="F147" s="201" t="s">
        <v>269</v>
      </c>
      <c r="G147" s="41"/>
      <c r="H147" s="41"/>
      <c r="I147" s="202"/>
      <c r="J147" s="41"/>
      <c r="K147" s="41"/>
      <c r="L147" s="45"/>
      <c r="M147" s="203"/>
      <c r="N147" s="204"/>
      <c r="O147" s="85"/>
      <c r="P147" s="85"/>
      <c r="Q147" s="85"/>
      <c r="R147" s="85"/>
      <c r="S147" s="85"/>
      <c r="T147" s="86"/>
      <c r="U147" s="39"/>
      <c r="V147" s="39"/>
      <c r="W147" s="39"/>
      <c r="X147" s="39"/>
      <c r="Y147" s="39"/>
      <c r="Z147" s="39"/>
      <c r="AA147" s="39"/>
      <c r="AB147" s="39"/>
      <c r="AC147" s="39"/>
      <c r="AD147" s="39"/>
      <c r="AE147" s="39"/>
      <c r="AT147" s="18" t="s">
        <v>150</v>
      </c>
      <c r="AU147" s="18" t="s">
        <v>75</v>
      </c>
    </row>
    <row r="148" spans="1:47" s="2" customFormat="1" ht="12">
      <c r="A148" s="39"/>
      <c r="B148" s="40"/>
      <c r="C148" s="41"/>
      <c r="D148" s="214" t="s">
        <v>159</v>
      </c>
      <c r="E148" s="41"/>
      <c r="F148" s="215" t="s">
        <v>272</v>
      </c>
      <c r="G148" s="41"/>
      <c r="H148" s="41"/>
      <c r="I148" s="202"/>
      <c r="J148" s="41"/>
      <c r="K148" s="41"/>
      <c r="L148" s="45"/>
      <c r="M148" s="203"/>
      <c r="N148" s="204"/>
      <c r="O148" s="85"/>
      <c r="P148" s="85"/>
      <c r="Q148" s="85"/>
      <c r="R148" s="85"/>
      <c r="S148" s="85"/>
      <c r="T148" s="86"/>
      <c r="U148" s="39"/>
      <c r="V148" s="39"/>
      <c r="W148" s="39"/>
      <c r="X148" s="39"/>
      <c r="Y148" s="39"/>
      <c r="Z148" s="39"/>
      <c r="AA148" s="39"/>
      <c r="AB148" s="39"/>
      <c r="AC148" s="39"/>
      <c r="AD148" s="39"/>
      <c r="AE148" s="39"/>
      <c r="AT148" s="18" t="s">
        <v>159</v>
      </c>
      <c r="AU148" s="18" t="s">
        <v>75</v>
      </c>
    </row>
    <row r="149" spans="1:65" s="2" customFormat="1" ht="16.5" customHeight="1">
      <c r="A149" s="39"/>
      <c r="B149" s="40"/>
      <c r="C149" s="186" t="s">
        <v>273</v>
      </c>
      <c r="D149" s="186" t="s">
        <v>143</v>
      </c>
      <c r="E149" s="187" t="s">
        <v>274</v>
      </c>
      <c r="F149" s="188" t="s">
        <v>275</v>
      </c>
      <c r="G149" s="189" t="s">
        <v>155</v>
      </c>
      <c r="H149" s="190">
        <v>15</v>
      </c>
      <c r="I149" s="191"/>
      <c r="J149" s="192">
        <f>ROUND(I149*H149,2)</f>
        <v>0</v>
      </c>
      <c r="K149" s="188" t="s">
        <v>156</v>
      </c>
      <c r="L149" s="193"/>
      <c r="M149" s="194" t="s">
        <v>19</v>
      </c>
      <c r="N149" s="195" t="s">
        <v>46</v>
      </c>
      <c r="O149" s="85"/>
      <c r="P149" s="196">
        <f>O149*H149</f>
        <v>0</v>
      </c>
      <c r="Q149" s="196">
        <v>6E-05</v>
      </c>
      <c r="R149" s="196">
        <f>Q149*H149</f>
        <v>0.0009</v>
      </c>
      <c r="S149" s="196">
        <v>0</v>
      </c>
      <c r="T149" s="197">
        <f>S149*H149</f>
        <v>0</v>
      </c>
      <c r="U149" s="39"/>
      <c r="V149" s="39"/>
      <c r="W149" s="39"/>
      <c r="X149" s="39"/>
      <c r="Y149" s="39"/>
      <c r="Z149" s="39"/>
      <c r="AA149" s="39"/>
      <c r="AB149" s="39"/>
      <c r="AC149" s="39"/>
      <c r="AD149" s="39"/>
      <c r="AE149" s="39"/>
      <c r="AR149" s="198" t="s">
        <v>264</v>
      </c>
      <c r="AT149" s="198" t="s">
        <v>143</v>
      </c>
      <c r="AU149" s="198" t="s">
        <v>75</v>
      </c>
      <c r="AY149" s="18" t="s">
        <v>148</v>
      </c>
      <c r="BE149" s="199">
        <f>IF(N149="základní",J149,0)</f>
        <v>0</v>
      </c>
      <c r="BF149" s="199">
        <f>IF(N149="snížená",J149,0)</f>
        <v>0</v>
      </c>
      <c r="BG149" s="199">
        <f>IF(N149="zákl. přenesená",J149,0)</f>
        <v>0</v>
      </c>
      <c r="BH149" s="199">
        <f>IF(N149="sníž. přenesená",J149,0)</f>
        <v>0</v>
      </c>
      <c r="BI149" s="199">
        <f>IF(N149="nulová",J149,0)</f>
        <v>0</v>
      </c>
      <c r="BJ149" s="18" t="s">
        <v>82</v>
      </c>
      <c r="BK149" s="199">
        <f>ROUND(I149*H149,2)</f>
        <v>0</v>
      </c>
      <c r="BL149" s="18" t="s">
        <v>193</v>
      </c>
      <c r="BM149" s="198" t="s">
        <v>276</v>
      </c>
    </row>
    <row r="150" spans="1:47" s="2" customFormat="1" ht="12">
      <c r="A150" s="39"/>
      <c r="B150" s="40"/>
      <c r="C150" s="41"/>
      <c r="D150" s="200" t="s">
        <v>150</v>
      </c>
      <c r="E150" s="41"/>
      <c r="F150" s="201" t="s">
        <v>275</v>
      </c>
      <c r="G150" s="41"/>
      <c r="H150" s="41"/>
      <c r="I150" s="202"/>
      <c r="J150" s="41"/>
      <c r="K150" s="41"/>
      <c r="L150" s="45"/>
      <c r="M150" s="203"/>
      <c r="N150" s="204"/>
      <c r="O150" s="85"/>
      <c r="P150" s="85"/>
      <c r="Q150" s="85"/>
      <c r="R150" s="85"/>
      <c r="S150" s="85"/>
      <c r="T150" s="86"/>
      <c r="U150" s="39"/>
      <c r="V150" s="39"/>
      <c r="W150" s="39"/>
      <c r="X150" s="39"/>
      <c r="Y150" s="39"/>
      <c r="Z150" s="39"/>
      <c r="AA150" s="39"/>
      <c r="AB150" s="39"/>
      <c r="AC150" s="39"/>
      <c r="AD150" s="39"/>
      <c r="AE150" s="39"/>
      <c r="AT150" s="18" t="s">
        <v>150</v>
      </c>
      <c r="AU150" s="18" t="s">
        <v>75</v>
      </c>
    </row>
    <row r="151" spans="1:47" s="2" customFormat="1" ht="12">
      <c r="A151" s="39"/>
      <c r="B151" s="40"/>
      <c r="C151" s="41"/>
      <c r="D151" s="214" t="s">
        <v>159</v>
      </c>
      <c r="E151" s="41"/>
      <c r="F151" s="215" t="s">
        <v>277</v>
      </c>
      <c r="G151" s="41"/>
      <c r="H151" s="41"/>
      <c r="I151" s="202"/>
      <c r="J151" s="41"/>
      <c r="K151" s="41"/>
      <c r="L151" s="45"/>
      <c r="M151" s="203"/>
      <c r="N151" s="204"/>
      <c r="O151" s="85"/>
      <c r="P151" s="85"/>
      <c r="Q151" s="85"/>
      <c r="R151" s="85"/>
      <c r="S151" s="85"/>
      <c r="T151" s="86"/>
      <c r="U151" s="39"/>
      <c r="V151" s="39"/>
      <c r="W151" s="39"/>
      <c r="X151" s="39"/>
      <c r="Y151" s="39"/>
      <c r="Z151" s="39"/>
      <c r="AA151" s="39"/>
      <c r="AB151" s="39"/>
      <c r="AC151" s="39"/>
      <c r="AD151" s="39"/>
      <c r="AE151" s="39"/>
      <c r="AT151" s="18" t="s">
        <v>159</v>
      </c>
      <c r="AU151" s="18" t="s">
        <v>75</v>
      </c>
    </row>
    <row r="152" spans="1:65" s="2" customFormat="1" ht="16.5" customHeight="1">
      <c r="A152" s="39"/>
      <c r="B152" s="40"/>
      <c r="C152" s="205" t="s">
        <v>278</v>
      </c>
      <c r="D152" s="205" t="s">
        <v>152</v>
      </c>
      <c r="E152" s="206" t="s">
        <v>279</v>
      </c>
      <c r="F152" s="207" t="s">
        <v>280</v>
      </c>
      <c r="G152" s="208" t="s">
        <v>187</v>
      </c>
      <c r="H152" s="209">
        <v>15</v>
      </c>
      <c r="I152" s="210"/>
      <c r="J152" s="211">
        <f>ROUND(I152*H152,2)</f>
        <v>0</v>
      </c>
      <c r="K152" s="207" t="s">
        <v>156</v>
      </c>
      <c r="L152" s="45"/>
      <c r="M152" s="212" t="s">
        <v>19</v>
      </c>
      <c r="N152" s="213" t="s">
        <v>46</v>
      </c>
      <c r="O152" s="85"/>
      <c r="P152" s="196">
        <f>O152*H152</f>
        <v>0</v>
      </c>
      <c r="Q152" s="196">
        <v>0</v>
      </c>
      <c r="R152" s="196">
        <f>Q152*H152</f>
        <v>0</v>
      </c>
      <c r="S152" s="196">
        <v>0</v>
      </c>
      <c r="T152" s="197">
        <f>S152*H152</f>
        <v>0</v>
      </c>
      <c r="U152" s="39"/>
      <c r="V152" s="39"/>
      <c r="W152" s="39"/>
      <c r="X152" s="39"/>
      <c r="Y152" s="39"/>
      <c r="Z152" s="39"/>
      <c r="AA152" s="39"/>
      <c r="AB152" s="39"/>
      <c r="AC152" s="39"/>
      <c r="AD152" s="39"/>
      <c r="AE152" s="39"/>
      <c r="AR152" s="198" t="s">
        <v>193</v>
      </c>
      <c r="AT152" s="198" t="s">
        <v>152</v>
      </c>
      <c r="AU152" s="198" t="s">
        <v>75</v>
      </c>
      <c r="AY152" s="18" t="s">
        <v>148</v>
      </c>
      <c r="BE152" s="199">
        <f>IF(N152="základní",J152,0)</f>
        <v>0</v>
      </c>
      <c r="BF152" s="199">
        <f>IF(N152="snížená",J152,0)</f>
        <v>0</v>
      </c>
      <c r="BG152" s="199">
        <f>IF(N152="zákl. přenesená",J152,0)</f>
        <v>0</v>
      </c>
      <c r="BH152" s="199">
        <f>IF(N152="sníž. přenesená",J152,0)</f>
        <v>0</v>
      </c>
      <c r="BI152" s="199">
        <f>IF(N152="nulová",J152,0)</f>
        <v>0</v>
      </c>
      <c r="BJ152" s="18" t="s">
        <v>82</v>
      </c>
      <c r="BK152" s="199">
        <f>ROUND(I152*H152,2)</f>
        <v>0</v>
      </c>
      <c r="BL152" s="18" t="s">
        <v>193</v>
      </c>
      <c r="BM152" s="198" t="s">
        <v>281</v>
      </c>
    </row>
    <row r="153" spans="1:47" s="2" customFormat="1" ht="12">
      <c r="A153" s="39"/>
      <c r="B153" s="40"/>
      <c r="C153" s="41"/>
      <c r="D153" s="200" t="s">
        <v>150</v>
      </c>
      <c r="E153" s="41"/>
      <c r="F153" s="201" t="s">
        <v>282</v>
      </c>
      <c r="G153" s="41"/>
      <c r="H153" s="41"/>
      <c r="I153" s="202"/>
      <c r="J153" s="41"/>
      <c r="K153" s="41"/>
      <c r="L153" s="45"/>
      <c r="M153" s="203"/>
      <c r="N153" s="204"/>
      <c r="O153" s="85"/>
      <c r="P153" s="85"/>
      <c r="Q153" s="85"/>
      <c r="R153" s="85"/>
      <c r="S153" s="85"/>
      <c r="T153" s="86"/>
      <c r="U153" s="39"/>
      <c r="V153" s="39"/>
      <c r="W153" s="39"/>
      <c r="X153" s="39"/>
      <c r="Y153" s="39"/>
      <c r="Z153" s="39"/>
      <c r="AA153" s="39"/>
      <c r="AB153" s="39"/>
      <c r="AC153" s="39"/>
      <c r="AD153" s="39"/>
      <c r="AE153" s="39"/>
      <c r="AT153" s="18" t="s">
        <v>150</v>
      </c>
      <c r="AU153" s="18" t="s">
        <v>75</v>
      </c>
    </row>
    <row r="154" spans="1:47" s="2" customFormat="1" ht="12">
      <c r="A154" s="39"/>
      <c r="B154" s="40"/>
      <c r="C154" s="41"/>
      <c r="D154" s="214" t="s">
        <v>159</v>
      </c>
      <c r="E154" s="41"/>
      <c r="F154" s="215" t="s">
        <v>283</v>
      </c>
      <c r="G154" s="41"/>
      <c r="H154" s="41"/>
      <c r="I154" s="202"/>
      <c r="J154" s="41"/>
      <c r="K154" s="41"/>
      <c r="L154" s="45"/>
      <c r="M154" s="203"/>
      <c r="N154" s="204"/>
      <c r="O154" s="85"/>
      <c r="P154" s="85"/>
      <c r="Q154" s="85"/>
      <c r="R154" s="85"/>
      <c r="S154" s="85"/>
      <c r="T154" s="86"/>
      <c r="U154" s="39"/>
      <c r="V154" s="39"/>
      <c r="W154" s="39"/>
      <c r="X154" s="39"/>
      <c r="Y154" s="39"/>
      <c r="Z154" s="39"/>
      <c r="AA154" s="39"/>
      <c r="AB154" s="39"/>
      <c r="AC154" s="39"/>
      <c r="AD154" s="39"/>
      <c r="AE154" s="39"/>
      <c r="AT154" s="18" t="s">
        <v>159</v>
      </c>
      <c r="AU154" s="18" t="s">
        <v>75</v>
      </c>
    </row>
    <row r="155" spans="1:65" s="2" customFormat="1" ht="16.5" customHeight="1">
      <c r="A155" s="39"/>
      <c r="B155" s="40"/>
      <c r="C155" s="186" t="s">
        <v>284</v>
      </c>
      <c r="D155" s="186" t="s">
        <v>143</v>
      </c>
      <c r="E155" s="187" t="s">
        <v>285</v>
      </c>
      <c r="F155" s="188" t="s">
        <v>286</v>
      </c>
      <c r="G155" s="189" t="s">
        <v>187</v>
      </c>
      <c r="H155" s="190">
        <v>3</v>
      </c>
      <c r="I155" s="191"/>
      <c r="J155" s="192">
        <f>ROUND(I155*H155,2)</f>
        <v>0</v>
      </c>
      <c r="K155" s="188" t="s">
        <v>156</v>
      </c>
      <c r="L155" s="193"/>
      <c r="M155" s="194" t="s">
        <v>19</v>
      </c>
      <c r="N155" s="195" t="s">
        <v>46</v>
      </c>
      <c r="O155" s="85"/>
      <c r="P155" s="196">
        <f>O155*H155</f>
        <v>0</v>
      </c>
      <c r="Q155" s="196">
        <v>0.00022</v>
      </c>
      <c r="R155" s="196">
        <f>Q155*H155</f>
        <v>0.00066</v>
      </c>
      <c r="S155" s="196">
        <v>0</v>
      </c>
      <c r="T155" s="197">
        <f>S155*H155</f>
        <v>0</v>
      </c>
      <c r="U155" s="39"/>
      <c r="V155" s="39"/>
      <c r="W155" s="39"/>
      <c r="X155" s="39"/>
      <c r="Y155" s="39"/>
      <c r="Z155" s="39"/>
      <c r="AA155" s="39"/>
      <c r="AB155" s="39"/>
      <c r="AC155" s="39"/>
      <c r="AD155" s="39"/>
      <c r="AE155" s="39"/>
      <c r="AR155" s="198" t="s">
        <v>84</v>
      </c>
      <c r="AT155" s="198" t="s">
        <v>143</v>
      </c>
      <c r="AU155" s="198" t="s">
        <v>75</v>
      </c>
      <c r="AY155" s="18" t="s">
        <v>148</v>
      </c>
      <c r="BE155" s="199">
        <f>IF(N155="základní",J155,0)</f>
        <v>0</v>
      </c>
      <c r="BF155" s="199">
        <f>IF(N155="snížená",J155,0)</f>
        <v>0</v>
      </c>
      <c r="BG155" s="199">
        <f>IF(N155="zákl. přenesená",J155,0)</f>
        <v>0</v>
      </c>
      <c r="BH155" s="199">
        <f>IF(N155="sníž. přenesená",J155,0)</f>
        <v>0</v>
      </c>
      <c r="BI155" s="199">
        <f>IF(N155="nulová",J155,0)</f>
        <v>0</v>
      </c>
      <c r="BJ155" s="18" t="s">
        <v>82</v>
      </c>
      <c r="BK155" s="199">
        <f>ROUND(I155*H155,2)</f>
        <v>0</v>
      </c>
      <c r="BL155" s="18" t="s">
        <v>82</v>
      </c>
      <c r="BM155" s="198" t="s">
        <v>287</v>
      </c>
    </row>
    <row r="156" spans="1:47" s="2" customFormat="1" ht="12">
      <c r="A156" s="39"/>
      <c r="B156" s="40"/>
      <c r="C156" s="41"/>
      <c r="D156" s="200" t="s">
        <v>150</v>
      </c>
      <c r="E156" s="41"/>
      <c r="F156" s="201" t="s">
        <v>286</v>
      </c>
      <c r="G156" s="41"/>
      <c r="H156" s="41"/>
      <c r="I156" s="202"/>
      <c r="J156" s="41"/>
      <c r="K156" s="41"/>
      <c r="L156" s="45"/>
      <c r="M156" s="203"/>
      <c r="N156" s="204"/>
      <c r="O156" s="85"/>
      <c r="P156" s="85"/>
      <c r="Q156" s="85"/>
      <c r="R156" s="85"/>
      <c r="S156" s="85"/>
      <c r="T156" s="86"/>
      <c r="U156" s="39"/>
      <c r="V156" s="39"/>
      <c r="W156" s="39"/>
      <c r="X156" s="39"/>
      <c r="Y156" s="39"/>
      <c r="Z156" s="39"/>
      <c r="AA156" s="39"/>
      <c r="AB156" s="39"/>
      <c r="AC156" s="39"/>
      <c r="AD156" s="39"/>
      <c r="AE156" s="39"/>
      <c r="AT156" s="18" t="s">
        <v>150</v>
      </c>
      <c r="AU156" s="18" t="s">
        <v>75</v>
      </c>
    </row>
    <row r="157" spans="1:47" s="2" customFormat="1" ht="12">
      <c r="A157" s="39"/>
      <c r="B157" s="40"/>
      <c r="C157" s="41"/>
      <c r="D157" s="214" t="s">
        <v>159</v>
      </c>
      <c r="E157" s="41"/>
      <c r="F157" s="215" t="s">
        <v>288</v>
      </c>
      <c r="G157" s="41"/>
      <c r="H157" s="41"/>
      <c r="I157" s="202"/>
      <c r="J157" s="41"/>
      <c r="K157" s="41"/>
      <c r="L157" s="45"/>
      <c r="M157" s="203"/>
      <c r="N157" s="204"/>
      <c r="O157" s="85"/>
      <c r="P157" s="85"/>
      <c r="Q157" s="85"/>
      <c r="R157" s="85"/>
      <c r="S157" s="85"/>
      <c r="T157" s="86"/>
      <c r="U157" s="39"/>
      <c r="V157" s="39"/>
      <c r="W157" s="39"/>
      <c r="X157" s="39"/>
      <c r="Y157" s="39"/>
      <c r="Z157" s="39"/>
      <c r="AA157" s="39"/>
      <c r="AB157" s="39"/>
      <c r="AC157" s="39"/>
      <c r="AD157" s="39"/>
      <c r="AE157" s="39"/>
      <c r="AT157" s="18" t="s">
        <v>159</v>
      </c>
      <c r="AU157" s="18" t="s">
        <v>75</v>
      </c>
    </row>
    <row r="158" spans="1:65" s="2" customFormat="1" ht="16.5" customHeight="1">
      <c r="A158" s="39"/>
      <c r="B158" s="40"/>
      <c r="C158" s="205" t="s">
        <v>289</v>
      </c>
      <c r="D158" s="205" t="s">
        <v>152</v>
      </c>
      <c r="E158" s="206" t="s">
        <v>290</v>
      </c>
      <c r="F158" s="207" t="s">
        <v>291</v>
      </c>
      <c r="G158" s="208" t="s">
        <v>155</v>
      </c>
      <c r="H158" s="209">
        <v>4</v>
      </c>
      <c r="I158" s="210"/>
      <c r="J158" s="211">
        <f>ROUND(I158*H158,2)</f>
        <v>0</v>
      </c>
      <c r="K158" s="207" t="s">
        <v>156</v>
      </c>
      <c r="L158" s="45"/>
      <c r="M158" s="212" t="s">
        <v>19</v>
      </c>
      <c r="N158" s="213" t="s">
        <v>46</v>
      </c>
      <c r="O158" s="85"/>
      <c r="P158" s="196">
        <f>O158*H158</f>
        <v>0</v>
      </c>
      <c r="Q158" s="196">
        <v>0</v>
      </c>
      <c r="R158" s="196">
        <f>Q158*H158</f>
        <v>0</v>
      </c>
      <c r="S158" s="196">
        <v>0</v>
      </c>
      <c r="T158" s="197">
        <f>S158*H158</f>
        <v>0</v>
      </c>
      <c r="U158" s="39"/>
      <c r="V158" s="39"/>
      <c r="W158" s="39"/>
      <c r="X158" s="39"/>
      <c r="Y158" s="39"/>
      <c r="Z158" s="39"/>
      <c r="AA158" s="39"/>
      <c r="AB158" s="39"/>
      <c r="AC158" s="39"/>
      <c r="AD158" s="39"/>
      <c r="AE158" s="39"/>
      <c r="AR158" s="198" t="s">
        <v>82</v>
      </c>
      <c r="AT158" s="198" t="s">
        <v>152</v>
      </c>
      <c r="AU158" s="198" t="s">
        <v>75</v>
      </c>
      <c r="AY158" s="18" t="s">
        <v>148</v>
      </c>
      <c r="BE158" s="199">
        <f>IF(N158="základní",J158,0)</f>
        <v>0</v>
      </c>
      <c r="BF158" s="199">
        <f>IF(N158="snížená",J158,0)</f>
        <v>0</v>
      </c>
      <c r="BG158" s="199">
        <f>IF(N158="zákl. přenesená",J158,0)</f>
        <v>0</v>
      </c>
      <c r="BH158" s="199">
        <f>IF(N158="sníž. přenesená",J158,0)</f>
        <v>0</v>
      </c>
      <c r="BI158" s="199">
        <f>IF(N158="nulová",J158,0)</f>
        <v>0</v>
      </c>
      <c r="BJ158" s="18" t="s">
        <v>82</v>
      </c>
      <c r="BK158" s="199">
        <f>ROUND(I158*H158,2)</f>
        <v>0</v>
      </c>
      <c r="BL158" s="18" t="s">
        <v>82</v>
      </c>
      <c r="BM158" s="198" t="s">
        <v>292</v>
      </c>
    </row>
    <row r="159" spans="1:47" s="2" customFormat="1" ht="12">
      <c r="A159" s="39"/>
      <c r="B159" s="40"/>
      <c r="C159" s="41"/>
      <c r="D159" s="200" t="s">
        <v>150</v>
      </c>
      <c r="E159" s="41"/>
      <c r="F159" s="201" t="s">
        <v>293</v>
      </c>
      <c r="G159" s="41"/>
      <c r="H159" s="41"/>
      <c r="I159" s="202"/>
      <c r="J159" s="41"/>
      <c r="K159" s="41"/>
      <c r="L159" s="45"/>
      <c r="M159" s="203"/>
      <c r="N159" s="204"/>
      <c r="O159" s="85"/>
      <c r="P159" s="85"/>
      <c r="Q159" s="85"/>
      <c r="R159" s="85"/>
      <c r="S159" s="85"/>
      <c r="T159" s="86"/>
      <c r="U159" s="39"/>
      <c r="V159" s="39"/>
      <c r="W159" s="39"/>
      <c r="X159" s="39"/>
      <c r="Y159" s="39"/>
      <c r="Z159" s="39"/>
      <c r="AA159" s="39"/>
      <c r="AB159" s="39"/>
      <c r="AC159" s="39"/>
      <c r="AD159" s="39"/>
      <c r="AE159" s="39"/>
      <c r="AT159" s="18" t="s">
        <v>150</v>
      </c>
      <c r="AU159" s="18" t="s">
        <v>75</v>
      </c>
    </row>
    <row r="160" spans="1:47" s="2" customFormat="1" ht="12">
      <c r="A160" s="39"/>
      <c r="B160" s="40"/>
      <c r="C160" s="41"/>
      <c r="D160" s="214" t="s">
        <v>159</v>
      </c>
      <c r="E160" s="41"/>
      <c r="F160" s="215" t="s">
        <v>294</v>
      </c>
      <c r="G160" s="41"/>
      <c r="H160" s="41"/>
      <c r="I160" s="202"/>
      <c r="J160" s="41"/>
      <c r="K160" s="41"/>
      <c r="L160" s="45"/>
      <c r="M160" s="203"/>
      <c r="N160" s="204"/>
      <c r="O160" s="85"/>
      <c r="P160" s="85"/>
      <c r="Q160" s="85"/>
      <c r="R160" s="85"/>
      <c r="S160" s="85"/>
      <c r="T160" s="86"/>
      <c r="U160" s="39"/>
      <c r="V160" s="39"/>
      <c r="W160" s="39"/>
      <c r="X160" s="39"/>
      <c r="Y160" s="39"/>
      <c r="Z160" s="39"/>
      <c r="AA160" s="39"/>
      <c r="AB160" s="39"/>
      <c r="AC160" s="39"/>
      <c r="AD160" s="39"/>
      <c r="AE160" s="39"/>
      <c r="AT160" s="18" t="s">
        <v>159</v>
      </c>
      <c r="AU160" s="18" t="s">
        <v>75</v>
      </c>
    </row>
    <row r="161" spans="1:65" s="2" customFormat="1" ht="21.75" customHeight="1">
      <c r="A161" s="39"/>
      <c r="B161" s="40"/>
      <c r="C161" s="205" t="s">
        <v>295</v>
      </c>
      <c r="D161" s="205" t="s">
        <v>152</v>
      </c>
      <c r="E161" s="206" t="s">
        <v>296</v>
      </c>
      <c r="F161" s="207" t="s">
        <v>297</v>
      </c>
      <c r="G161" s="208" t="s">
        <v>187</v>
      </c>
      <c r="H161" s="209">
        <v>3</v>
      </c>
      <c r="I161" s="210"/>
      <c r="J161" s="211">
        <f>ROUND(I161*H161,2)</f>
        <v>0</v>
      </c>
      <c r="K161" s="207" t="s">
        <v>156</v>
      </c>
      <c r="L161" s="45"/>
      <c r="M161" s="212" t="s">
        <v>19</v>
      </c>
      <c r="N161" s="213" t="s">
        <v>46</v>
      </c>
      <c r="O161" s="85"/>
      <c r="P161" s="196">
        <f>O161*H161</f>
        <v>0</v>
      </c>
      <c r="Q161" s="196">
        <v>0</v>
      </c>
      <c r="R161" s="196">
        <f>Q161*H161</f>
        <v>0</v>
      </c>
      <c r="S161" s="196">
        <v>0</v>
      </c>
      <c r="T161" s="197">
        <f>S161*H161</f>
        <v>0</v>
      </c>
      <c r="U161" s="39"/>
      <c r="V161" s="39"/>
      <c r="W161" s="39"/>
      <c r="X161" s="39"/>
      <c r="Y161" s="39"/>
      <c r="Z161" s="39"/>
      <c r="AA161" s="39"/>
      <c r="AB161" s="39"/>
      <c r="AC161" s="39"/>
      <c r="AD161" s="39"/>
      <c r="AE161" s="39"/>
      <c r="AR161" s="198" t="s">
        <v>82</v>
      </c>
      <c r="AT161" s="198" t="s">
        <v>152</v>
      </c>
      <c r="AU161" s="198" t="s">
        <v>75</v>
      </c>
      <c r="AY161" s="18" t="s">
        <v>148</v>
      </c>
      <c r="BE161" s="199">
        <f>IF(N161="základní",J161,0)</f>
        <v>0</v>
      </c>
      <c r="BF161" s="199">
        <f>IF(N161="snížená",J161,0)</f>
        <v>0</v>
      </c>
      <c r="BG161" s="199">
        <f>IF(N161="zákl. přenesená",J161,0)</f>
        <v>0</v>
      </c>
      <c r="BH161" s="199">
        <f>IF(N161="sníž. přenesená",J161,0)</f>
        <v>0</v>
      </c>
      <c r="BI161" s="199">
        <f>IF(N161="nulová",J161,0)</f>
        <v>0</v>
      </c>
      <c r="BJ161" s="18" t="s">
        <v>82</v>
      </c>
      <c r="BK161" s="199">
        <f>ROUND(I161*H161,2)</f>
        <v>0</v>
      </c>
      <c r="BL161" s="18" t="s">
        <v>82</v>
      </c>
      <c r="BM161" s="198" t="s">
        <v>298</v>
      </c>
    </row>
    <row r="162" spans="1:47" s="2" customFormat="1" ht="12">
      <c r="A162" s="39"/>
      <c r="B162" s="40"/>
      <c r="C162" s="41"/>
      <c r="D162" s="200" t="s">
        <v>150</v>
      </c>
      <c r="E162" s="41"/>
      <c r="F162" s="201" t="s">
        <v>299</v>
      </c>
      <c r="G162" s="41"/>
      <c r="H162" s="41"/>
      <c r="I162" s="202"/>
      <c r="J162" s="41"/>
      <c r="K162" s="41"/>
      <c r="L162" s="45"/>
      <c r="M162" s="203"/>
      <c r="N162" s="204"/>
      <c r="O162" s="85"/>
      <c r="P162" s="85"/>
      <c r="Q162" s="85"/>
      <c r="R162" s="85"/>
      <c r="S162" s="85"/>
      <c r="T162" s="86"/>
      <c r="U162" s="39"/>
      <c r="V162" s="39"/>
      <c r="W162" s="39"/>
      <c r="X162" s="39"/>
      <c r="Y162" s="39"/>
      <c r="Z162" s="39"/>
      <c r="AA162" s="39"/>
      <c r="AB162" s="39"/>
      <c r="AC162" s="39"/>
      <c r="AD162" s="39"/>
      <c r="AE162" s="39"/>
      <c r="AT162" s="18" t="s">
        <v>150</v>
      </c>
      <c r="AU162" s="18" t="s">
        <v>75</v>
      </c>
    </row>
    <row r="163" spans="1:47" s="2" customFormat="1" ht="12">
      <c r="A163" s="39"/>
      <c r="B163" s="40"/>
      <c r="C163" s="41"/>
      <c r="D163" s="214" t="s">
        <v>159</v>
      </c>
      <c r="E163" s="41"/>
      <c r="F163" s="215" t="s">
        <v>300</v>
      </c>
      <c r="G163" s="41"/>
      <c r="H163" s="41"/>
      <c r="I163" s="202"/>
      <c r="J163" s="41"/>
      <c r="K163" s="41"/>
      <c r="L163" s="45"/>
      <c r="M163" s="203"/>
      <c r="N163" s="204"/>
      <c r="O163" s="85"/>
      <c r="P163" s="85"/>
      <c r="Q163" s="85"/>
      <c r="R163" s="85"/>
      <c r="S163" s="85"/>
      <c r="T163" s="86"/>
      <c r="U163" s="39"/>
      <c r="V163" s="39"/>
      <c r="W163" s="39"/>
      <c r="X163" s="39"/>
      <c r="Y163" s="39"/>
      <c r="Z163" s="39"/>
      <c r="AA163" s="39"/>
      <c r="AB163" s="39"/>
      <c r="AC163" s="39"/>
      <c r="AD163" s="39"/>
      <c r="AE163" s="39"/>
      <c r="AT163" s="18" t="s">
        <v>159</v>
      </c>
      <c r="AU163" s="18" t="s">
        <v>75</v>
      </c>
    </row>
    <row r="164" spans="1:65" s="2" customFormat="1" ht="16.5" customHeight="1">
      <c r="A164" s="39"/>
      <c r="B164" s="40"/>
      <c r="C164" s="186" t="s">
        <v>301</v>
      </c>
      <c r="D164" s="186" t="s">
        <v>143</v>
      </c>
      <c r="E164" s="187" t="s">
        <v>302</v>
      </c>
      <c r="F164" s="188" t="s">
        <v>303</v>
      </c>
      <c r="G164" s="189" t="s">
        <v>187</v>
      </c>
      <c r="H164" s="190">
        <v>5.25</v>
      </c>
      <c r="I164" s="191"/>
      <c r="J164" s="192">
        <f>ROUND(I164*H164,2)</f>
        <v>0</v>
      </c>
      <c r="K164" s="188" t="s">
        <v>156</v>
      </c>
      <c r="L164" s="193"/>
      <c r="M164" s="194" t="s">
        <v>19</v>
      </c>
      <c r="N164" s="195" t="s">
        <v>46</v>
      </c>
      <c r="O164" s="85"/>
      <c r="P164" s="196">
        <f>O164*H164</f>
        <v>0</v>
      </c>
      <c r="Q164" s="196">
        <v>0.00083</v>
      </c>
      <c r="R164" s="196">
        <f>Q164*H164</f>
        <v>0.0043575</v>
      </c>
      <c r="S164" s="196">
        <v>0</v>
      </c>
      <c r="T164" s="197">
        <f>S164*H164</f>
        <v>0</v>
      </c>
      <c r="U164" s="39"/>
      <c r="V164" s="39"/>
      <c r="W164" s="39"/>
      <c r="X164" s="39"/>
      <c r="Y164" s="39"/>
      <c r="Z164" s="39"/>
      <c r="AA164" s="39"/>
      <c r="AB164" s="39"/>
      <c r="AC164" s="39"/>
      <c r="AD164" s="39"/>
      <c r="AE164" s="39"/>
      <c r="AR164" s="198" t="s">
        <v>84</v>
      </c>
      <c r="AT164" s="198" t="s">
        <v>143</v>
      </c>
      <c r="AU164" s="198" t="s">
        <v>75</v>
      </c>
      <c r="AY164" s="18" t="s">
        <v>148</v>
      </c>
      <c r="BE164" s="199">
        <f>IF(N164="základní",J164,0)</f>
        <v>0</v>
      </c>
      <c r="BF164" s="199">
        <f>IF(N164="snížená",J164,0)</f>
        <v>0</v>
      </c>
      <c r="BG164" s="199">
        <f>IF(N164="zákl. přenesená",J164,0)</f>
        <v>0</v>
      </c>
      <c r="BH164" s="199">
        <f>IF(N164="sníž. přenesená",J164,0)</f>
        <v>0</v>
      </c>
      <c r="BI164" s="199">
        <f>IF(N164="nulová",J164,0)</f>
        <v>0</v>
      </c>
      <c r="BJ164" s="18" t="s">
        <v>82</v>
      </c>
      <c r="BK164" s="199">
        <f>ROUND(I164*H164,2)</f>
        <v>0</v>
      </c>
      <c r="BL164" s="18" t="s">
        <v>82</v>
      </c>
      <c r="BM164" s="198" t="s">
        <v>304</v>
      </c>
    </row>
    <row r="165" spans="1:47" s="2" customFormat="1" ht="12">
      <c r="A165" s="39"/>
      <c r="B165" s="40"/>
      <c r="C165" s="41"/>
      <c r="D165" s="200" t="s">
        <v>150</v>
      </c>
      <c r="E165" s="41"/>
      <c r="F165" s="201" t="s">
        <v>303</v>
      </c>
      <c r="G165" s="41"/>
      <c r="H165" s="41"/>
      <c r="I165" s="202"/>
      <c r="J165" s="41"/>
      <c r="K165" s="41"/>
      <c r="L165" s="45"/>
      <c r="M165" s="203"/>
      <c r="N165" s="204"/>
      <c r="O165" s="85"/>
      <c r="P165" s="85"/>
      <c r="Q165" s="85"/>
      <c r="R165" s="85"/>
      <c r="S165" s="85"/>
      <c r="T165" s="86"/>
      <c r="U165" s="39"/>
      <c r="V165" s="39"/>
      <c r="W165" s="39"/>
      <c r="X165" s="39"/>
      <c r="Y165" s="39"/>
      <c r="Z165" s="39"/>
      <c r="AA165" s="39"/>
      <c r="AB165" s="39"/>
      <c r="AC165" s="39"/>
      <c r="AD165" s="39"/>
      <c r="AE165" s="39"/>
      <c r="AT165" s="18" t="s">
        <v>150</v>
      </c>
      <c r="AU165" s="18" t="s">
        <v>75</v>
      </c>
    </row>
    <row r="166" spans="1:47" s="2" customFormat="1" ht="12">
      <c r="A166" s="39"/>
      <c r="B166" s="40"/>
      <c r="C166" s="41"/>
      <c r="D166" s="214" t="s">
        <v>159</v>
      </c>
      <c r="E166" s="41"/>
      <c r="F166" s="215" t="s">
        <v>305</v>
      </c>
      <c r="G166" s="41"/>
      <c r="H166" s="41"/>
      <c r="I166" s="202"/>
      <c r="J166" s="41"/>
      <c r="K166" s="41"/>
      <c r="L166" s="45"/>
      <c r="M166" s="203"/>
      <c r="N166" s="204"/>
      <c r="O166" s="85"/>
      <c r="P166" s="85"/>
      <c r="Q166" s="85"/>
      <c r="R166" s="85"/>
      <c r="S166" s="85"/>
      <c r="T166" s="86"/>
      <c r="U166" s="39"/>
      <c r="V166" s="39"/>
      <c r="W166" s="39"/>
      <c r="X166" s="39"/>
      <c r="Y166" s="39"/>
      <c r="Z166" s="39"/>
      <c r="AA166" s="39"/>
      <c r="AB166" s="39"/>
      <c r="AC166" s="39"/>
      <c r="AD166" s="39"/>
      <c r="AE166" s="39"/>
      <c r="AT166" s="18" t="s">
        <v>159</v>
      </c>
      <c r="AU166" s="18" t="s">
        <v>75</v>
      </c>
    </row>
    <row r="167" spans="1:65" s="2" customFormat="1" ht="21.75" customHeight="1">
      <c r="A167" s="39"/>
      <c r="B167" s="40"/>
      <c r="C167" s="205" t="s">
        <v>306</v>
      </c>
      <c r="D167" s="205" t="s">
        <v>152</v>
      </c>
      <c r="E167" s="206" t="s">
        <v>307</v>
      </c>
      <c r="F167" s="207" t="s">
        <v>308</v>
      </c>
      <c r="G167" s="208" t="s">
        <v>187</v>
      </c>
      <c r="H167" s="209">
        <v>5</v>
      </c>
      <c r="I167" s="210"/>
      <c r="J167" s="211">
        <f>ROUND(I167*H167,2)</f>
        <v>0</v>
      </c>
      <c r="K167" s="207" t="s">
        <v>156</v>
      </c>
      <c r="L167" s="45"/>
      <c r="M167" s="212" t="s">
        <v>19</v>
      </c>
      <c r="N167" s="213" t="s">
        <v>46</v>
      </c>
      <c r="O167" s="85"/>
      <c r="P167" s="196">
        <f>O167*H167</f>
        <v>0</v>
      </c>
      <c r="Q167" s="196">
        <v>0</v>
      </c>
      <c r="R167" s="196">
        <f>Q167*H167</f>
        <v>0</v>
      </c>
      <c r="S167" s="196">
        <v>0</v>
      </c>
      <c r="T167" s="197">
        <f>S167*H167</f>
        <v>0</v>
      </c>
      <c r="U167" s="39"/>
      <c r="V167" s="39"/>
      <c r="W167" s="39"/>
      <c r="X167" s="39"/>
      <c r="Y167" s="39"/>
      <c r="Z167" s="39"/>
      <c r="AA167" s="39"/>
      <c r="AB167" s="39"/>
      <c r="AC167" s="39"/>
      <c r="AD167" s="39"/>
      <c r="AE167" s="39"/>
      <c r="AR167" s="198" t="s">
        <v>82</v>
      </c>
      <c r="AT167" s="198" t="s">
        <v>152</v>
      </c>
      <c r="AU167" s="198" t="s">
        <v>75</v>
      </c>
      <c r="AY167" s="18" t="s">
        <v>148</v>
      </c>
      <c r="BE167" s="199">
        <f>IF(N167="základní",J167,0)</f>
        <v>0</v>
      </c>
      <c r="BF167" s="199">
        <f>IF(N167="snížená",J167,0)</f>
        <v>0</v>
      </c>
      <c r="BG167" s="199">
        <f>IF(N167="zákl. přenesená",J167,0)</f>
        <v>0</v>
      </c>
      <c r="BH167" s="199">
        <f>IF(N167="sníž. přenesená",J167,0)</f>
        <v>0</v>
      </c>
      <c r="BI167" s="199">
        <f>IF(N167="nulová",J167,0)</f>
        <v>0</v>
      </c>
      <c r="BJ167" s="18" t="s">
        <v>82</v>
      </c>
      <c r="BK167" s="199">
        <f>ROUND(I167*H167,2)</f>
        <v>0</v>
      </c>
      <c r="BL167" s="18" t="s">
        <v>82</v>
      </c>
      <c r="BM167" s="198" t="s">
        <v>309</v>
      </c>
    </row>
    <row r="168" spans="1:47" s="2" customFormat="1" ht="12">
      <c r="A168" s="39"/>
      <c r="B168" s="40"/>
      <c r="C168" s="41"/>
      <c r="D168" s="200" t="s">
        <v>150</v>
      </c>
      <c r="E168" s="41"/>
      <c r="F168" s="201" t="s">
        <v>310</v>
      </c>
      <c r="G168" s="41"/>
      <c r="H168" s="41"/>
      <c r="I168" s="202"/>
      <c r="J168" s="41"/>
      <c r="K168" s="41"/>
      <c r="L168" s="45"/>
      <c r="M168" s="203"/>
      <c r="N168" s="204"/>
      <c r="O168" s="85"/>
      <c r="P168" s="85"/>
      <c r="Q168" s="85"/>
      <c r="R168" s="85"/>
      <c r="S168" s="85"/>
      <c r="T168" s="86"/>
      <c r="U168" s="39"/>
      <c r="V168" s="39"/>
      <c r="W168" s="39"/>
      <c r="X168" s="39"/>
      <c r="Y168" s="39"/>
      <c r="Z168" s="39"/>
      <c r="AA168" s="39"/>
      <c r="AB168" s="39"/>
      <c r="AC168" s="39"/>
      <c r="AD168" s="39"/>
      <c r="AE168" s="39"/>
      <c r="AT168" s="18" t="s">
        <v>150</v>
      </c>
      <c r="AU168" s="18" t="s">
        <v>75</v>
      </c>
    </row>
    <row r="169" spans="1:47" s="2" customFormat="1" ht="12">
      <c r="A169" s="39"/>
      <c r="B169" s="40"/>
      <c r="C169" s="41"/>
      <c r="D169" s="214" t="s">
        <v>159</v>
      </c>
      <c r="E169" s="41"/>
      <c r="F169" s="215" t="s">
        <v>311</v>
      </c>
      <c r="G169" s="41"/>
      <c r="H169" s="41"/>
      <c r="I169" s="202"/>
      <c r="J169" s="41"/>
      <c r="K169" s="41"/>
      <c r="L169" s="45"/>
      <c r="M169" s="203"/>
      <c r="N169" s="204"/>
      <c r="O169" s="85"/>
      <c r="P169" s="85"/>
      <c r="Q169" s="85"/>
      <c r="R169" s="85"/>
      <c r="S169" s="85"/>
      <c r="T169" s="86"/>
      <c r="U169" s="39"/>
      <c r="V169" s="39"/>
      <c r="W169" s="39"/>
      <c r="X169" s="39"/>
      <c r="Y169" s="39"/>
      <c r="Z169" s="39"/>
      <c r="AA169" s="39"/>
      <c r="AB169" s="39"/>
      <c r="AC169" s="39"/>
      <c r="AD169" s="39"/>
      <c r="AE169" s="39"/>
      <c r="AT169" s="18" t="s">
        <v>159</v>
      </c>
      <c r="AU169" s="18" t="s">
        <v>75</v>
      </c>
    </row>
    <row r="170" spans="1:65" s="2" customFormat="1" ht="16.5" customHeight="1">
      <c r="A170" s="39"/>
      <c r="B170" s="40"/>
      <c r="C170" s="205" t="s">
        <v>312</v>
      </c>
      <c r="D170" s="205" t="s">
        <v>152</v>
      </c>
      <c r="E170" s="206" t="s">
        <v>313</v>
      </c>
      <c r="F170" s="207" t="s">
        <v>314</v>
      </c>
      <c r="G170" s="208" t="s">
        <v>155</v>
      </c>
      <c r="H170" s="209">
        <v>6</v>
      </c>
      <c r="I170" s="210"/>
      <c r="J170" s="211">
        <f>ROUND(I170*H170,2)</f>
        <v>0</v>
      </c>
      <c r="K170" s="207" t="s">
        <v>156</v>
      </c>
      <c r="L170" s="45"/>
      <c r="M170" s="212" t="s">
        <v>19</v>
      </c>
      <c r="N170" s="213" t="s">
        <v>46</v>
      </c>
      <c r="O170" s="85"/>
      <c r="P170" s="196">
        <f>O170*H170</f>
        <v>0</v>
      </c>
      <c r="Q170" s="196">
        <v>0</v>
      </c>
      <c r="R170" s="196">
        <f>Q170*H170</f>
        <v>0</v>
      </c>
      <c r="S170" s="196">
        <v>0</v>
      </c>
      <c r="T170" s="197">
        <f>S170*H170</f>
        <v>0</v>
      </c>
      <c r="U170" s="39"/>
      <c r="V170" s="39"/>
      <c r="W170" s="39"/>
      <c r="X170" s="39"/>
      <c r="Y170" s="39"/>
      <c r="Z170" s="39"/>
      <c r="AA170" s="39"/>
      <c r="AB170" s="39"/>
      <c r="AC170" s="39"/>
      <c r="AD170" s="39"/>
      <c r="AE170" s="39"/>
      <c r="AR170" s="198" t="s">
        <v>82</v>
      </c>
      <c r="AT170" s="198" t="s">
        <v>152</v>
      </c>
      <c r="AU170" s="198" t="s">
        <v>75</v>
      </c>
      <c r="AY170" s="18" t="s">
        <v>148</v>
      </c>
      <c r="BE170" s="199">
        <f>IF(N170="základní",J170,0)</f>
        <v>0</v>
      </c>
      <c r="BF170" s="199">
        <f>IF(N170="snížená",J170,0)</f>
        <v>0</v>
      </c>
      <c r="BG170" s="199">
        <f>IF(N170="zákl. přenesená",J170,0)</f>
        <v>0</v>
      </c>
      <c r="BH170" s="199">
        <f>IF(N170="sníž. přenesená",J170,0)</f>
        <v>0</v>
      </c>
      <c r="BI170" s="199">
        <f>IF(N170="nulová",J170,0)</f>
        <v>0</v>
      </c>
      <c r="BJ170" s="18" t="s">
        <v>82</v>
      </c>
      <c r="BK170" s="199">
        <f>ROUND(I170*H170,2)</f>
        <v>0</v>
      </c>
      <c r="BL170" s="18" t="s">
        <v>82</v>
      </c>
      <c r="BM170" s="198" t="s">
        <v>315</v>
      </c>
    </row>
    <row r="171" spans="1:47" s="2" customFormat="1" ht="12">
      <c r="A171" s="39"/>
      <c r="B171" s="40"/>
      <c r="C171" s="41"/>
      <c r="D171" s="200" t="s">
        <v>150</v>
      </c>
      <c r="E171" s="41"/>
      <c r="F171" s="201" t="s">
        <v>316</v>
      </c>
      <c r="G171" s="41"/>
      <c r="H171" s="41"/>
      <c r="I171" s="202"/>
      <c r="J171" s="41"/>
      <c r="K171" s="41"/>
      <c r="L171" s="45"/>
      <c r="M171" s="203"/>
      <c r="N171" s="204"/>
      <c r="O171" s="85"/>
      <c r="P171" s="85"/>
      <c r="Q171" s="85"/>
      <c r="R171" s="85"/>
      <c r="S171" s="85"/>
      <c r="T171" s="86"/>
      <c r="U171" s="39"/>
      <c r="V171" s="39"/>
      <c r="W171" s="39"/>
      <c r="X171" s="39"/>
      <c r="Y171" s="39"/>
      <c r="Z171" s="39"/>
      <c r="AA171" s="39"/>
      <c r="AB171" s="39"/>
      <c r="AC171" s="39"/>
      <c r="AD171" s="39"/>
      <c r="AE171" s="39"/>
      <c r="AT171" s="18" t="s">
        <v>150</v>
      </c>
      <c r="AU171" s="18" t="s">
        <v>75</v>
      </c>
    </row>
    <row r="172" spans="1:47" s="2" customFormat="1" ht="12">
      <c r="A172" s="39"/>
      <c r="B172" s="40"/>
      <c r="C172" s="41"/>
      <c r="D172" s="214" t="s">
        <v>159</v>
      </c>
      <c r="E172" s="41"/>
      <c r="F172" s="215" t="s">
        <v>317</v>
      </c>
      <c r="G172" s="41"/>
      <c r="H172" s="41"/>
      <c r="I172" s="202"/>
      <c r="J172" s="41"/>
      <c r="K172" s="41"/>
      <c r="L172" s="45"/>
      <c r="M172" s="203"/>
      <c r="N172" s="204"/>
      <c r="O172" s="85"/>
      <c r="P172" s="85"/>
      <c r="Q172" s="85"/>
      <c r="R172" s="85"/>
      <c r="S172" s="85"/>
      <c r="T172" s="86"/>
      <c r="U172" s="39"/>
      <c r="V172" s="39"/>
      <c r="W172" s="39"/>
      <c r="X172" s="39"/>
      <c r="Y172" s="39"/>
      <c r="Z172" s="39"/>
      <c r="AA172" s="39"/>
      <c r="AB172" s="39"/>
      <c r="AC172" s="39"/>
      <c r="AD172" s="39"/>
      <c r="AE172" s="39"/>
      <c r="AT172" s="18" t="s">
        <v>159</v>
      </c>
      <c r="AU172" s="18" t="s">
        <v>75</v>
      </c>
    </row>
    <row r="173" spans="1:65" s="2" customFormat="1" ht="16.5" customHeight="1">
      <c r="A173" s="39"/>
      <c r="B173" s="40"/>
      <c r="C173" s="186" t="s">
        <v>318</v>
      </c>
      <c r="D173" s="186" t="s">
        <v>143</v>
      </c>
      <c r="E173" s="187" t="s">
        <v>319</v>
      </c>
      <c r="F173" s="188" t="s">
        <v>320</v>
      </c>
      <c r="G173" s="189" t="s">
        <v>155</v>
      </c>
      <c r="H173" s="190">
        <v>1</v>
      </c>
      <c r="I173" s="191"/>
      <c r="J173" s="192">
        <f>ROUND(I173*H173,2)</f>
        <v>0</v>
      </c>
      <c r="K173" s="188" t="s">
        <v>156</v>
      </c>
      <c r="L173" s="193"/>
      <c r="M173" s="194" t="s">
        <v>19</v>
      </c>
      <c r="N173" s="195" t="s">
        <v>46</v>
      </c>
      <c r="O173" s="85"/>
      <c r="P173" s="196">
        <f>O173*H173</f>
        <v>0</v>
      </c>
      <c r="Q173" s="196">
        <v>4E-05</v>
      </c>
      <c r="R173" s="196">
        <f>Q173*H173</f>
        <v>4E-05</v>
      </c>
      <c r="S173" s="196">
        <v>0</v>
      </c>
      <c r="T173" s="197">
        <f>S173*H173</f>
        <v>0</v>
      </c>
      <c r="U173" s="39"/>
      <c r="V173" s="39"/>
      <c r="W173" s="39"/>
      <c r="X173" s="39"/>
      <c r="Y173" s="39"/>
      <c r="Z173" s="39"/>
      <c r="AA173" s="39"/>
      <c r="AB173" s="39"/>
      <c r="AC173" s="39"/>
      <c r="AD173" s="39"/>
      <c r="AE173" s="39"/>
      <c r="AR173" s="198" t="s">
        <v>216</v>
      </c>
      <c r="AT173" s="198" t="s">
        <v>143</v>
      </c>
      <c r="AU173" s="198" t="s">
        <v>75</v>
      </c>
      <c r="AY173" s="18" t="s">
        <v>148</v>
      </c>
      <c r="BE173" s="199">
        <f>IF(N173="základní",J173,0)</f>
        <v>0</v>
      </c>
      <c r="BF173" s="199">
        <f>IF(N173="snížená",J173,0)</f>
        <v>0</v>
      </c>
      <c r="BG173" s="199">
        <f>IF(N173="zákl. přenesená",J173,0)</f>
        <v>0</v>
      </c>
      <c r="BH173" s="199">
        <f>IF(N173="sníž. přenesená",J173,0)</f>
        <v>0</v>
      </c>
      <c r="BI173" s="199">
        <f>IF(N173="nulová",J173,0)</f>
        <v>0</v>
      </c>
      <c r="BJ173" s="18" t="s">
        <v>82</v>
      </c>
      <c r="BK173" s="199">
        <f>ROUND(I173*H173,2)</f>
        <v>0</v>
      </c>
      <c r="BL173" s="18" t="s">
        <v>216</v>
      </c>
      <c r="BM173" s="198" t="s">
        <v>321</v>
      </c>
    </row>
    <row r="174" spans="1:47" s="2" customFormat="1" ht="12">
      <c r="A174" s="39"/>
      <c r="B174" s="40"/>
      <c r="C174" s="41"/>
      <c r="D174" s="200" t="s">
        <v>150</v>
      </c>
      <c r="E174" s="41"/>
      <c r="F174" s="201" t="s">
        <v>320</v>
      </c>
      <c r="G174" s="41"/>
      <c r="H174" s="41"/>
      <c r="I174" s="202"/>
      <c r="J174" s="41"/>
      <c r="K174" s="41"/>
      <c r="L174" s="45"/>
      <c r="M174" s="203"/>
      <c r="N174" s="204"/>
      <c r="O174" s="85"/>
      <c r="P174" s="85"/>
      <c r="Q174" s="85"/>
      <c r="R174" s="85"/>
      <c r="S174" s="85"/>
      <c r="T174" s="86"/>
      <c r="U174" s="39"/>
      <c r="V174" s="39"/>
      <c r="W174" s="39"/>
      <c r="X174" s="39"/>
      <c r="Y174" s="39"/>
      <c r="Z174" s="39"/>
      <c r="AA174" s="39"/>
      <c r="AB174" s="39"/>
      <c r="AC174" s="39"/>
      <c r="AD174" s="39"/>
      <c r="AE174" s="39"/>
      <c r="AT174" s="18" t="s">
        <v>150</v>
      </c>
      <c r="AU174" s="18" t="s">
        <v>75</v>
      </c>
    </row>
    <row r="175" spans="1:47" s="2" customFormat="1" ht="12">
      <c r="A175" s="39"/>
      <c r="B175" s="40"/>
      <c r="C175" s="41"/>
      <c r="D175" s="214" t="s">
        <v>159</v>
      </c>
      <c r="E175" s="41"/>
      <c r="F175" s="215" t="s">
        <v>322</v>
      </c>
      <c r="G175" s="41"/>
      <c r="H175" s="41"/>
      <c r="I175" s="202"/>
      <c r="J175" s="41"/>
      <c r="K175" s="41"/>
      <c r="L175" s="45"/>
      <c r="M175" s="203"/>
      <c r="N175" s="204"/>
      <c r="O175" s="85"/>
      <c r="P175" s="85"/>
      <c r="Q175" s="85"/>
      <c r="R175" s="85"/>
      <c r="S175" s="85"/>
      <c r="T175" s="86"/>
      <c r="U175" s="39"/>
      <c r="V175" s="39"/>
      <c r="W175" s="39"/>
      <c r="X175" s="39"/>
      <c r="Y175" s="39"/>
      <c r="Z175" s="39"/>
      <c r="AA175" s="39"/>
      <c r="AB175" s="39"/>
      <c r="AC175" s="39"/>
      <c r="AD175" s="39"/>
      <c r="AE175" s="39"/>
      <c r="AT175" s="18" t="s">
        <v>159</v>
      </c>
      <c r="AU175" s="18" t="s">
        <v>75</v>
      </c>
    </row>
    <row r="176" spans="1:65" s="2" customFormat="1" ht="16.5" customHeight="1">
      <c r="A176" s="39"/>
      <c r="B176" s="40"/>
      <c r="C176" s="205" t="s">
        <v>323</v>
      </c>
      <c r="D176" s="205" t="s">
        <v>152</v>
      </c>
      <c r="E176" s="206" t="s">
        <v>324</v>
      </c>
      <c r="F176" s="207" t="s">
        <v>325</v>
      </c>
      <c r="G176" s="208" t="s">
        <v>155</v>
      </c>
      <c r="H176" s="209">
        <v>1</v>
      </c>
      <c r="I176" s="210"/>
      <c r="J176" s="211">
        <f>ROUND(I176*H176,2)</f>
        <v>0</v>
      </c>
      <c r="K176" s="207" t="s">
        <v>156</v>
      </c>
      <c r="L176" s="45"/>
      <c r="M176" s="212" t="s">
        <v>19</v>
      </c>
      <c r="N176" s="213" t="s">
        <v>46</v>
      </c>
      <c r="O176" s="85"/>
      <c r="P176" s="196">
        <f>O176*H176</f>
        <v>0</v>
      </c>
      <c r="Q176" s="196">
        <v>0</v>
      </c>
      <c r="R176" s="196">
        <f>Q176*H176</f>
        <v>0</v>
      </c>
      <c r="S176" s="196">
        <v>0</v>
      </c>
      <c r="T176" s="197">
        <f>S176*H176</f>
        <v>0</v>
      </c>
      <c r="U176" s="39"/>
      <c r="V176" s="39"/>
      <c r="W176" s="39"/>
      <c r="X176" s="39"/>
      <c r="Y176" s="39"/>
      <c r="Z176" s="39"/>
      <c r="AA176" s="39"/>
      <c r="AB176" s="39"/>
      <c r="AC176" s="39"/>
      <c r="AD176" s="39"/>
      <c r="AE176" s="39"/>
      <c r="AR176" s="198" t="s">
        <v>82</v>
      </c>
      <c r="AT176" s="198" t="s">
        <v>152</v>
      </c>
      <c r="AU176" s="198" t="s">
        <v>75</v>
      </c>
      <c r="AY176" s="18" t="s">
        <v>148</v>
      </c>
      <c r="BE176" s="199">
        <f>IF(N176="základní",J176,0)</f>
        <v>0</v>
      </c>
      <c r="BF176" s="199">
        <f>IF(N176="snížená",J176,0)</f>
        <v>0</v>
      </c>
      <c r="BG176" s="199">
        <f>IF(N176="zákl. přenesená",J176,0)</f>
        <v>0</v>
      </c>
      <c r="BH176" s="199">
        <f>IF(N176="sníž. přenesená",J176,0)</f>
        <v>0</v>
      </c>
      <c r="BI176" s="199">
        <f>IF(N176="nulová",J176,0)</f>
        <v>0</v>
      </c>
      <c r="BJ176" s="18" t="s">
        <v>82</v>
      </c>
      <c r="BK176" s="199">
        <f>ROUND(I176*H176,2)</f>
        <v>0</v>
      </c>
      <c r="BL176" s="18" t="s">
        <v>82</v>
      </c>
      <c r="BM176" s="198" t="s">
        <v>326</v>
      </c>
    </row>
    <row r="177" spans="1:47" s="2" customFormat="1" ht="12">
      <c r="A177" s="39"/>
      <c r="B177" s="40"/>
      <c r="C177" s="41"/>
      <c r="D177" s="200" t="s">
        <v>150</v>
      </c>
      <c r="E177" s="41"/>
      <c r="F177" s="201" t="s">
        <v>327</v>
      </c>
      <c r="G177" s="41"/>
      <c r="H177" s="41"/>
      <c r="I177" s="202"/>
      <c r="J177" s="41"/>
      <c r="K177" s="41"/>
      <c r="L177" s="45"/>
      <c r="M177" s="203"/>
      <c r="N177" s="204"/>
      <c r="O177" s="85"/>
      <c r="P177" s="85"/>
      <c r="Q177" s="85"/>
      <c r="R177" s="85"/>
      <c r="S177" s="85"/>
      <c r="T177" s="86"/>
      <c r="U177" s="39"/>
      <c r="V177" s="39"/>
      <c r="W177" s="39"/>
      <c r="X177" s="39"/>
      <c r="Y177" s="39"/>
      <c r="Z177" s="39"/>
      <c r="AA177" s="39"/>
      <c r="AB177" s="39"/>
      <c r="AC177" s="39"/>
      <c r="AD177" s="39"/>
      <c r="AE177" s="39"/>
      <c r="AT177" s="18" t="s">
        <v>150</v>
      </c>
      <c r="AU177" s="18" t="s">
        <v>75</v>
      </c>
    </row>
    <row r="178" spans="1:47" s="2" customFormat="1" ht="12">
      <c r="A178" s="39"/>
      <c r="B178" s="40"/>
      <c r="C178" s="41"/>
      <c r="D178" s="214" t="s">
        <v>159</v>
      </c>
      <c r="E178" s="41"/>
      <c r="F178" s="215" t="s">
        <v>328</v>
      </c>
      <c r="G178" s="41"/>
      <c r="H178" s="41"/>
      <c r="I178" s="202"/>
      <c r="J178" s="41"/>
      <c r="K178" s="41"/>
      <c r="L178" s="45"/>
      <c r="M178" s="203"/>
      <c r="N178" s="204"/>
      <c r="O178" s="85"/>
      <c r="P178" s="85"/>
      <c r="Q178" s="85"/>
      <c r="R178" s="85"/>
      <c r="S178" s="85"/>
      <c r="T178" s="86"/>
      <c r="U178" s="39"/>
      <c r="V178" s="39"/>
      <c r="W178" s="39"/>
      <c r="X178" s="39"/>
      <c r="Y178" s="39"/>
      <c r="Z178" s="39"/>
      <c r="AA178" s="39"/>
      <c r="AB178" s="39"/>
      <c r="AC178" s="39"/>
      <c r="AD178" s="39"/>
      <c r="AE178" s="39"/>
      <c r="AT178" s="18" t="s">
        <v>159</v>
      </c>
      <c r="AU178" s="18" t="s">
        <v>75</v>
      </c>
    </row>
    <row r="179" spans="1:65" s="2" customFormat="1" ht="16.5" customHeight="1">
      <c r="A179" s="39"/>
      <c r="B179" s="40"/>
      <c r="C179" s="186" t="s">
        <v>329</v>
      </c>
      <c r="D179" s="186" t="s">
        <v>143</v>
      </c>
      <c r="E179" s="187" t="s">
        <v>330</v>
      </c>
      <c r="F179" s="188" t="s">
        <v>331</v>
      </c>
      <c r="G179" s="189" t="s">
        <v>155</v>
      </c>
      <c r="H179" s="190">
        <v>1</v>
      </c>
      <c r="I179" s="191"/>
      <c r="J179" s="192">
        <f>ROUND(I179*H179,2)</f>
        <v>0</v>
      </c>
      <c r="K179" s="188" t="s">
        <v>156</v>
      </c>
      <c r="L179" s="193"/>
      <c r="M179" s="194" t="s">
        <v>19</v>
      </c>
      <c r="N179" s="195" t="s">
        <v>46</v>
      </c>
      <c r="O179" s="85"/>
      <c r="P179" s="196">
        <f>O179*H179</f>
        <v>0</v>
      </c>
      <c r="Q179" s="196">
        <v>0.00025</v>
      </c>
      <c r="R179" s="196">
        <f>Q179*H179</f>
        <v>0.00025</v>
      </c>
      <c r="S179" s="196">
        <v>0</v>
      </c>
      <c r="T179" s="197">
        <f>S179*H179</f>
        <v>0</v>
      </c>
      <c r="U179" s="39"/>
      <c r="V179" s="39"/>
      <c r="W179" s="39"/>
      <c r="X179" s="39"/>
      <c r="Y179" s="39"/>
      <c r="Z179" s="39"/>
      <c r="AA179" s="39"/>
      <c r="AB179" s="39"/>
      <c r="AC179" s="39"/>
      <c r="AD179" s="39"/>
      <c r="AE179" s="39"/>
      <c r="AR179" s="198" t="s">
        <v>84</v>
      </c>
      <c r="AT179" s="198" t="s">
        <v>143</v>
      </c>
      <c r="AU179" s="198" t="s">
        <v>75</v>
      </c>
      <c r="AY179" s="18" t="s">
        <v>148</v>
      </c>
      <c r="BE179" s="199">
        <f>IF(N179="základní",J179,0)</f>
        <v>0</v>
      </c>
      <c r="BF179" s="199">
        <f>IF(N179="snížená",J179,0)</f>
        <v>0</v>
      </c>
      <c r="BG179" s="199">
        <f>IF(N179="zákl. přenesená",J179,0)</f>
        <v>0</v>
      </c>
      <c r="BH179" s="199">
        <f>IF(N179="sníž. přenesená",J179,0)</f>
        <v>0</v>
      </c>
      <c r="BI179" s="199">
        <f>IF(N179="nulová",J179,0)</f>
        <v>0</v>
      </c>
      <c r="BJ179" s="18" t="s">
        <v>82</v>
      </c>
      <c r="BK179" s="199">
        <f>ROUND(I179*H179,2)</f>
        <v>0</v>
      </c>
      <c r="BL179" s="18" t="s">
        <v>82</v>
      </c>
      <c r="BM179" s="198" t="s">
        <v>332</v>
      </c>
    </row>
    <row r="180" spans="1:47" s="2" customFormat="1" ht="12">
      <c r="A180" s="39"/>
      <c r="B180" s="40"/>
      <c r="C180" s="41"/>
      <c r="D180" s="200" t="s">
        <v>150</v>
      </c>
      <c r="E180" s="41"/>
      <c r="F180" s="201" t="s">
        <v>331</v>
      </c>
      <c r="G180" s="41"/>
      <c r="H180" s="41"/>
      <c r="I180" s="202"/>
      <c r="J180" s="41"/>
      <c r="K180" s="41"/>
      <c r="L180" s="45"/>
      <c r="M180" s="203"/>
      <c r="N180" s="204"/>
      <c r="O180" s="85"/>
      <c r="P180" s="85"/>
      <c r="Q180" s="85"/>
      <c r="R180" s="85"/>
      <c r="S180" s="85"/>
      <c r="T180" s="86"/>
      <c r="U180" s="39"/>
      <c r="V180" s="39"/>
      <c r="W180" s="39"/>
      <c r="X180" s="39"/>
      <c r="Y180" s="39"/>
      <c r="Z180" s="39"/>
      <c r="AA180" s="39"/>
      <c r="AB180" s="39"/>
      <c r="AC180" s="39"/>
      <c r="AD180" s="39"/>
      <c r="AE180" s="39"/>
      <c r="AT180" s="18" t="s">
        <v>150</v>
      </c>
      <c r="AU180" s="18" t="s">
        <v>75</v>
      </c>
    </row>
    <row r="181" spans="1:47" s="2" customFormat="1" ht="12">
      <c r="A181" s="39"/>
      <c r="B181" s="40"/>
      <c r="C181" s="41"/>
      <c r="D181" s="214" t="s">
        <v>159</v>
      </c>
      <c r="E181" s="41"/>
      <c r="F181" s="215" t="s">
        <v>333</v>
      </c>
      <c r="G181" s="41"/>
      <c r="H181" s="41"/>
      <c r="I181" s="202"/>
      <c r="J181" s="41"/>
      <c r="K181" s="41"/>
      <c r="L181" s="45"/>
      <c r="M181" s="203"/>
      <c r="N181" s="204"/>
      <c r="O181" s="85"/>
      <c r="P181" s="85"/>
      <c r="Q181" s="85"/>
      <c r="R181" s="85"/>
      <c r="S181" s="85"/>
      <c r="T181" s="86"/>
      <c r="U181" s="39"/>
      <c r="V181" s="39"/>
      <c r="W181" s="39"/>
      <c r="X181" s="39"/>
      <c r="Y181" s="39"/>
      <c r="Z181" s="39"/>
      <c r="AA181" s="39"/>
      <c r="AB181" s="39"/>
      <c r="AC181" s="39"/>
      <c r="AD181" s="39"/>
      <c r="AE181" s="39"/>
      <c r="AT181" s="18" t="s">
        <v>159</v>
      </c>
      <c r="AU181" s="18" t="s">
        <v>75</v>
      </c>
    </row>
    <row r="182" spans="1:65" s="2" customFormat="1" ht="16.5" customHeight="1">
      <c r="A182" s="39"/>
      <c r="B182" s="40"/>
      <c r="C182" s="205" t="s">
        <v>334</v>
      </c>
      <c r="D182" s="205" t="s">
        <v>152</v>
      </c>
      <c r="E182" s="206" t="s">
        <v>335</v>
      </c>
      <c r="F182" s="207" t="s">
        <v>336</v>
      </c>
      <c r="G182" s="208" t="s">
        <v>155</v>
      </c>
      <c r="H182" s="209">
        <v>1</v>
      </c>
      <c r="I182" s="210"/>
      <c r="J182" s="211">
        <f>ROUND(I182*H182,2)</f>
        <v>0</v>
      </c>
      <c r="K182" s="207" t="s">
        <v>156</v>
      </c>
      <c r="L182" s="45"/>
      <c r="M182" s="212" t="s">
        <v>19</v>
      </c>
      <c r="N182" s="213" t="s">
        <v>46</v>
      </c>
      <c r="O182" s="85"/>
      <c r="P182" s="196">
        <f>O182*H182</f>
        <v>0</v>
      </c>
      <c r="Q182" s="196">
        <v>0</v>
      </c>
      <c r="R182" s="196">
        <f>Q182*H182</f>
        <v>0</v>
      </c>
      <c r="S182" s="196">
        <v>0</v>
      </c>
      <c r="T182" s="197">
        <f>S182*H182</f>
        <v>0</v>
      </c>
      <c r="U182" s="39"/>
      <c r="V182" s="39"/>
      <c r="W182" s="39"/>
      <c r="X182" s="39"/>
      <c r="Y182" s="39"/>
      <c r="Z182" s="39"/>
      <c r="AA182" s="39"/>
      <c r="AB182" s="39"/>
      <c r="AC182" s="39"/>
      <c r="AD182" s="39"/>
      <c r="AE182" s="39"/>
      <c r="AR182" s="198" t="s">
        <v>82</v>
      </c>
      <c r="AT182" s="198" t="s">
        <v>152</v>
      </c>
      <c r="AU182" s="198" t="s">
        <v>75</v>
      </c>
      <c r="AY182" s="18" t="s">
        <v>148</v>
      </c>
      <c r="BE182" s="199">
        <f>IF(N182="základní",J182,0)</f>
        <v>0</v>
      </c>
      <c r="BF182" s="199">
        <f>IF(N182="snížená",J182,0)</f>
        <v>0</v>
      </c>
      <c r="BG182" s="199">
        <f>IF(N182="zákl. přenesená",J182,0)</f>
        <v>0</v>
      </c>
      <c r="BH182" s="199">
        <f>IF(N182="sníž. přenesená",J182,0)</f>
        <v>0</v>
      </c>
      <c r="BI182" s="199">
        <f>IF(N182="nulová",J182,0)</f>
        <v>0</v>
      </c>
      <c r="BJ182" s="18" t="s">
        <v>82</v>
      </c>
      <c r="BK182" s="199">
        <f>ROUND(I182*H182,2)</f>
        <v>0</v>
      </c>
      <c r="BL182" s="18" t="s">
        <v>82</v>
      </c>
      <c r="BM182" s="198" t="s">
        <v>337</v>
      </c>
    </row>
    <row r="183" spans="1:47" s="2" customFormat="1" ht="12">
      <c r="A183" s="39"/>
      <c r="B183" s="40"/>
      <c r="C183" s="41"/>
      <c r="D183" s="200" t="s">
        <v>150</v>
      </c>
      <c r="E183" s="41"/>
      <c r="F183" s="201" t="s">
        <v>338</v>
      </c>
      <c r="G183" s="41"/>
      <c r="H183" s="41"/>
      <c r="I183" s="202"/>
      <c r="J183" s="41"/>
      <c r="K183" s="41"/>
      <c r="L183" s="45"/>
      <c r="M183" s="203"/>
      <c r="N183" s="204"/>
      <c r="O183" s="85"/>
      <c r="P183" s="85"/>
      <c r="Q183" s="85"/>
      <c r="R183" s="85"/>
      <c r="S183" s="85"/>
      <c r="T183" s="86"/>
      <c r="U183" s="39"/>
      <c r="V183" s="39"/>
      <c r="W183" s="39"/>
      <c r="X183" s="39"/>
      <c r="Y183" s="39"/>
      <c r="Z183" s="39"/>
      <c r="AA183" s="39"/>
      <c r="AB183" s="39"/>
      <c r="AC183" s="39"/>
      <c r="AD183" s="39"/>
      <c r="AE183" s="39"/>
      <c r="AT183" s="18" t="s">
        <v>150</v>
      </c>
      <c r="AU183" s="18" t="s">
        <v>75</v>
      </c>
    </row>
    <row r="184" spans="1:47" s="2" customFormat="1" ht="12">
      <c r="A184" s="39"/>
      <c r="B184" s="40"/>
      <c r="C184" s="41"/>
      <c r="D184" s="214" t="s">
        <v>159</v>
      </c>
      <c r="E184" s="41"/>
      <c r="F184" s="215" t="s">
        <v>339</v>
      </c>
      <c r="G184" s="41"/>
      <c r="H184" s="41"/>
      <c r="I184" s="202"/>
      <c r="J184" s="41"/>
      <c r="K184" s="41"/>
      <c r="L184" s="45"/>
      <c r="M184" s="203"/>
      <c r="N184" s="204"/>
      <c r="O184" s="85"/>
      <c r="P184" s="85"/>
      <c r="Q184" s="85"/>
      <c r="R184" s="85"/>
      <c r="S184" s="85"/>
      <c r="T184" s="86"/>
      <c r="U184" s="39"/>
      <c r="V184" s="39"/>
      <c r="W184" s="39"/>
      <c r="X184" s="39"/>
      <c r="Y184" s="39"/>
      <c r="Z184" s="39"/>
      <c r="AA184" s="39"/>
      <c r="AB184" s="39"/>
      <c r="AC184" s="39"/>
      <c r="AD184" s="39"/>
      <c r="AE184" s="39"/>
      <c r="AT184" s="18" t="s">
        <v>159</v>
      </c>
      <c r="AU184" s="18" t="s">
        <v>75</v>
      </c>
    </row>
    <row r="185" spans="1:65" s="2" customFormat="1" ht="16.5" customHeight="1">
      <c r="A185" s="39"/>
      <c r="B185" s="40"/>
      <c r="C185" s="186" t="s">
        <v>340</v>
      </c>
      <c r="D185" s="186" t="s">
        <v>143</v>
      </c>
      <c r="E185" s="187" t="s">
        <v>341</v>
      </c>
      <c r="F185" s="188" t="s">
        <v>342</v>
      </c>
      <c r="G185" s="189" t="s">
        <v>155</v>
      </c>
      <c r="H185" s="190">
        <v>2</v>
      </c>
      <c r="I185" s="191"/>
      <c r="J185" s="192">
        <f>ROUND(I185*H185,2)</f>
        <v>0</v>
      </c>
      <c r="K185" s="188" t="s">
        <v>156</v>
      </c>
      <c r="L185" s="193"/>
      <c r="M185" s="194" t="s">
        <v>19</v>
      </c>
      <c r="N185" s="195" t="s">
        <v>46</v>
      </c>
      <c r="O185" s="85"/>
      <c r="P185" s="196">
        <f>O185*H185</f>
        <v>0</v>
      </c>
      <c r="Q185" s="196">
        <v>0</v>
      </c>
      <c r="R185" s="196">
        <f>Q185*H185</f>
        <v>0</v>
      </c>
      <c r="S185" s="196">
        <v>0</v>
      </c>
      <c r="T185" s="197">
        <f>S185*H185</f>
        <v>0</v>
      </c>
      <c r="U185" s="39"/>
      <c r="V185" s="39"/>
      <c r="W185" s="39"/>
      <c r="X185" s="39"/>
      <c r="Y185" s="39"/>
      <c r="Z185" s="39"/>
      <c r="AA185" s="39"/>
      <c r="AB185" s="39"/>
      <c r="AC185" s="39"/>
      <c r="AD185" s="39"/>
      <c r="AE185" s="39"/>
      <c r="AR185" s="198" t="s">
        <v>84</v>
      </c>
      <c r="AT185" s="198" t="s">
        <v>143</v>
      </c>
      <c r="AU185" s="198" t="s">
        <v>75</v>
      </c>
      <c r="AY185" s="18" t="s">
        <v>148</v>
      </c>
      <c r="BE185" s="199">
        <f>IF(N185="základní",J185,0)</f>
        <v>0</v>
      </c>
      <c r="BF185" s="199">
        <f>IF(N185="snížená",J185,0)</f>
        <v>0</v>
      </c>
      <c r="BG185" s="199">
        <f>IF(N185="zákl. přenesená",J185,0)</f>
        <v>0</v>
      </c>
      <c r="BH185" s="199">
        <f>IF(N185="sníž. přenesená",J185,0)</f>
        <v>0</v>
      </c>
      <c r="BI185" s="199">
        <f>IF(N185="nulová",J185,0)</f>
        <v>0</v>
      </c>
      <c r="BJ185" s="18" t="s">
        <v>82</v>
      </c>
      <c r="BK185" s="199">
        <f>ROUND(I185*H185,2)</f>
        <v>0</v>
      </c>
      <c r="BL185" s="18" t="s">
        <v>82</v>
      </c>
      <c r="BM185" s="198" t="s">
        <v>343</v>
      </c>
    </row>
    <row r="186" spans="1:47" s="2" customFormat="1" ht="12">
      <c r="A186" s="39"/>
      <c r="B186" s="40"/>
      <c r="C186" s="41"/>
      <c r="D186" s="200" t="s">
        <v>150</v>
      </c>
      <c r="E186" s="41"/>
      <c r="F186" s="201" t="s">
        <v>342</v>
      </c>
      <c r="G186" s="41"/>
      <c r="H186" s="41"/>
      <c r="I186" s="202"/>
      <c r="J186" s="41"/>
      <c r="K186" s="41"/>
      <c r="L186" s="45"/>
      <c r="M186" s="203"/>
      <c r="N186" s="204"/>
      <c r="O186" s="85"/>
      <c r="P186" s="85"/>
      <c r="Q186" s="85"/>
      <c r="R186" s="85"/>
      <c r="S186" s="85"/>
      <c r="T186" s="86"/>
      <c r="U186" s="39"/>
      <c r="V186" s="39"/>
      <c r="W186" s="39"/>
      <c r="X186" s="39"/>
      <c r="Y186" s="39"/>
      <c r="Z186" s="39"/>
      <c r="AA186" s="39"/>
      <c r="AB186" s="39"/>
      <c r="AC186" s="39"/>
      <c r="AD186" s="39"/>
      <c r="AE186" s="39"/>
      <c r="AT186" s="18" t="s">
        <v>150</v>
      </c>
      <c r="AU186" s="18" t="s">
        <v>75</v>
      </c>
    </row>
    <row r="187" spans="1:47" s="2" customFormat="1" ht="12">
      <c r="A187" s="39"/>
      <c r="B187" s="40"/>
      <c r="C187" s="41"/>
      <c r="D187" s="214" t="s">
        <v>159</v>
      </c>
      <c r="E187" s="41"/>
      <c r="F187" s="215" t="s">
        <v>344</v>
      </c>
      <c r="G187" s="41"/>
      <c r="H187" s="41"/>
      <c r="I187" s="202"/>
      <c r="J187" s="41"/>
      <c r="K187" s="41"/>
      <c r="L187" s="45"/>
      <c r="M187" s="203"/>
      <c r="N187" s="204"/>
      <c r="O187" s="85"/>
      <c r="P187" s="85"/>
      <c r="Q187" s="85"/>
      <c r="R187" s="85"/>
      <c r="S187" s="85"/>
      <c r="T187" s="86"/>
      <c r="U187" s="39"/>
      <c r="V187" s="39"/>
      <c r="W187" s="39"/>
      <c r="X187" s="39"/>
      <c r="Y187" s="39"/>
      <c r="Z187" s="39"/>
      <c r="AA187" s="39"/>
      <c r="AB187" s="39"/>
      <c r="AC187" s="39"/>
      <c r="AD187" s="39"/>
      <c r="AE187" s="39"/>
      <c r="AT187" s="18" t="s">
        <v>159</v>
      </c>
      <c r="AU187" s="18" t="s">
        <v>75</v>
      </c>
    </row>
    <row r="188" spans="1:65" s="2" customFormat="1" ht="16.5" customHeight="1">
      <c r="A188" s="39"/>
      <c r="B188" s="40"/>
      <c r="C188" s="186" t="s">
        <v>345</v>
      </c>
      <c r="D188" s="186" t="s">
        <v>143</v>
      </c>
      <c r="E188" s="187" t="s">
        <v>346</v>
      </c>
      <c r="F188" s="188" t="s">
        <v>347</v>
      </c>
      <c r="G188" s="189" t="s">
        <v>155</v>
      </c>
      <c r="H188" s="190">
        <v>6</v>
      </c>
      <c r="I188" s="191"/>
      <c r="J188" s="192">
        <f>ROUND(I188*H188,2)</f>
        <v>0</v>
      </c>
      <c r="K188" s="188" t="s">
        <v>156</v>
      </c>
      <c r="L188" s="193"/>
      <c r="M188" s="194" t="s">
        <v>19</v>
      </c>
      <c r="N188" s="195" t="s">
        <v>46</v>
      </c>
      <c r="O188" s="85"/>
      <c r="P188" s="196">
        <f>O188*H188</f>
        <v>0</v>
      </c>
      <c r="Q188" s="196">
        <v>2E-05</v>
      </c>
      <c r="R188" s="196">
        <f>Q188*H188</f>
        <v>0.00012000000000000002</v>
      </c>
      <c r="S188" s="196">
        <v>0</v>
      </c>
      <c r="T188" s="197">
        <f>S188*H188</f>
        <v>0</v>
      </c>
      <c r="U188" s="39"/>
      <c r="V188" s="39"/>
      <c r="W188" s="39"/>
      <c r="X188" s="39"/>
      <c r="Y188" s="39"/>
      <c r="Z188" s="39"/>
      <c r="AA188" s="39"/>
      <c r="AB188" s="39"/>
      <c r="AC188" s="39"/>
      <c r="AD188" s="39"/>
      <c r="AE188" s="39"/>
      <c r="AR188" s="198" t="s">
        <v>84</v>
      </c>
      <c r="AT188" s="198" t="s">
        <v>143</v>
      </c>
      <c r="AU188" s="198" t="s">
        <v>75</v>
      </c>
      <c r="AY188" s="18" t="s">
        <v>148</v>
      </c>
      <c r="BE188" s="199">
        <f>IF(N188="základní",J188,0)</f>
        <v>0</v>
      </c>
      <c r="BF188" s="199">
        <f>IF(N188="snížená",J188,0)</f>
        <v>0</v>
      </c>
      <c r="BG188" s="199">
        <f>IF(N188="zákl. přenesená",J188,0)</f>
        <v>0</v>
      </c>
      <c r="BH188" s="199">
        <f>IF(N188="sníž. přenesená",J188,0)</f>
        <v>0</v>
      </c>
      <c r="BI188" s="199">
        <f>IF(N188="nulová",J188,0)</f>
        <v>0</v>
      </c>
      <c r="BJ188" s="18" t="s">
        <v>82</v>
      </c>
      <c r="BK188" s="199">
        <f>ROUND(I188*H188,2)</f>
        <v>0</v>
      </c>
      <c r="BL188" s="18" t="s">
        <v>82</v>
      </c>
      <c r="BM188" s="198" t="s">
        <v>348</v>
      </c>
    </row>
    <row r="189" spans="1:47" s="2" customFormat="1" ht="12">
      <c r="A189" s="39"/>
      <c r="B189" s="40"/>
      <c r="C189" s="41"/>
      <c r="D189" s="200" t="s">
        <v>150</v>
      </c>
      <c r="E189" s="41"/>
      <c r="F189" s="201" t="s">
        <v>347</v>
      </c>
      <c r="G189" s="41"/>
      <c r="H189" s="41"/>
      <c r="I189" s="202"/>
      <c r="J189" s="41"/>
      <c r="K189" s="41"/>
      <c r="L189" s="45"/>
      <c r="M189" s="203"/>
      <c r="N189" s="204"/>
      <c r="O189" s="85"/>
      <c r="P189" s="85"/>
      <c r="Q189" s="85"/>
      <c r="R189" s="85"/>
      <c r="S189" s="85"/>
      <c r="T189" s="86"/>
      <c r="U189" s="39"/>
      <c r="V189" s="39"/>
      <c r="W189" s="39"/>
      <c r="X189" s="39"/>
      <c r="Y189" s="39"/>
      <c r="Z189" s="39"/>
      <c r="AA189" s="39"/>
      <c r="AB189" s="39"/>
      <c r="AC189" s="39"/>
      <c r="AD189" s="39"/>
      <c r="AE189" s="39"/>
      <c r="AT189" s="18" t="s">
        <v>150</v>
      </c>
      <c r="AU189" s="18" t="s">
        <v>75</v>
      </c>
    </row>
    <row r="190" spans="1:47" s="2" customFormat="1" ht="12">
      <c r="A190" s="39"/>
      <c r="B190" s="40"/>
      <c r="C190" s="41"/>
      <c r="D190" s="214" t="s">
        <v>159</v>
      </c>
      <c r="E190" s="41"/>
      <c r="F190" s="215" t="s">
        <v>349</v>
      </c>
      <c r="G190" s="41"/>
      <c r="H190" s="41"/>
      <c r="I190" s="202"/>
      <c r="J190" s="41"/>
      <c r="K190" s="41"/>
      <c r="L190" s="45"/>
      <c r="M190" s="203"/>
      <c r="N190" s="204"/>
      <c r="O190" s="85"/>
      <c r="P190" s="85"/>
      <c r="Q190" s="85"/>
      <c r="R190" s="85"/>
      <c r="S190" s="85"/>
      <c r="T190" s="86"/>
      <c r="U190" s="39"/>
      <c r="V190" s="39"/>
      <c r="W190" s="39"/>
      <c r="X190" s="39"/>
      <c r="Y190" s="39"/>
      <c r="Z190" s="39"/>
      <c r="AA190" s="39"/>
      <c r="AB190" s="39"/>
      <c r="AC190" s="39"/>
      <c r="AD190" s="39"/>
      <c r="AE190" s="39"/>
      <c r="AT190" s="18" t="s">
        <v>159</v>
      </c>
      <c r="AU190" s="18" t="s">
        <v>75</v>
      </c>
    </row>
    <row r="191" spans="1:65" s="2" customFormat="1" ht="16.5" customHeight="1">
      <c r="A191" s="39"/>
      <c r="B191" s="40"/>
      <c r="C191" s="186" t="s">
        <v>350</v>
      </c>
      <c r="D191" s="186" t="s">
        <v>143</v>
      </c>
      <c r="E191" s="187" t="s">
        <v>351</v>
      </c>
      <c r="F191" s="188" t="s">
        <v>352</v>
      </c>
      <c r="G191" s="189" t="s">
        <v>353</v>
      </c>
      <c r="H191" s="190">
        <v>4</v>
      </c>
      <c r="I191" s="191"/>
      <c r="J191" s="192">
        <f>ROUND(I191*H191,2)</f>
        <v>0</v>
      </c>
      <c r="K191" s="188" t="s">
        <v>156</v>
      </c>
      <c r="L191" s="193"/>
      <c r="M191" s="194" t="s">
        <v>19</v>
      </c>
      <c r="N191" s="195" t="s">
        <v>46</v>
      </c>
      <c r="O191" s="85"/>
      <c r="P191" s="196">
        <f>O191*H191</f>
        <v>0</v>
      </c>
      <c r="Q191" s="196">
        <v>0.0079</v>
      </c>
      <c r="R191" s="196">
        <f>Q191*H191</f>
        <v>0.0316</v>
      </c>
      <c r="S191" s="196">
        <v>0</v>
      </c>
      <c r="T191" s="197">
        <f>S191*H191</f>
        <v>0</v>
      </c>
      <c r="U191" s="39"/>
      <c r="V191" s="39"/>
      <c r="W191" s="39"/>
      <c r="X191" s="39"/>
      <c r="Y191" s="39"/>
      <c r="Z191" s="39"/>
      <c r="AA191" s="39"/>
      <c r="AB191" s="39"/>
      <c r="AC191" s="39"/>
      <c r="AD191" s="39"/>
      <c r="AE191" s="39"/>
      <c r="AR191" s="198" t="s">
        <v>264</v>
      </c>
      <c r="AT191" s="198" t="s">
        <v>143</v>
      </c>
      <c r="AU191" s="198" t="s">
        <v>75</v>
      </c>
      <c r="AY191" s="18" t="s">
        <v>148</v>
      </c>
      <c r="BE191" s="199">
        <f>IF(N191="základní",J191,0)</f>
        <v>0</v>
      </c>
      <c r="BF191" s="199">
        <f>IF(N191="snížená",J191,0)</f>
        <v>0</v>
      </c>
      <c r="BG191" s="199">
        <f>IF(N191="zákl. přenesená",J191,0)</f>
        <v>0</v>
      </c>
      <c r="BH191" s="199">
        <f>IF(N191="sníž. přenesená",J191,0)</f>
        <v>0</v>
      </c>
      <c r="BI191" s="199">
        <f>IF(N191="nulová",J191,0)</f>
        <v>0</v>
      </c>
      <c r="BJ191" s="18" t="s">
        <v>82</v>
      </c>
      <c r="BK191" s="199">
        <f>ROUND(I191*H191,2)</f>
        <v>0</v>
      </c>
      <c r="BL191" s="18" t="s">
        <v>193</v>
      </c>
      <c r="BM191" s="198" t="s">
        <v>354</v>
      </c>
    </row>
    <row r="192" spans="1:47" s="2" customFormat="1" ht="12">
      <c r="A192" s="39"/>
      <c r="B192" s="40"/>
      <c r="C192" s="41"/>
      <c r="D192" s="200" t="s">
        <v>150</v>
      </c>
      <c r="E192" s="41"/>
      <c r="F192" s="201" t="s">
        <v>352</v>
      </c>
      <c r="G192" s="41"/>
      <c r="H192" s="41"/>
      <c r="I192" s="202"/>
      <c r="J192" s="41"/>
      <c r="K192" s="41"/>
      <c r="L192" s="45"/>
      <c r="M192" s="203"/>
      <c r="N192" s="204"/>
      <c r="O192" s="85"/>
      <c r="P192" s="85"/>
      <c r="Q192" s="85"/>
      <c r="R192" s="85"/>
      <c r="S192" s="85"/>
      <c r="T192" s="86"/>
      <c r="U192" s="39"/>
      <c r="V192" s="39"/>
      <c r="W192" s="39"/>
      <c r="X192" s="39"/>
      <c r="Y192" s="39"/>
      <c r="Z192" s="39"/>
      <c r="AA192" s="39"/>
      <c r="AB192" s="39"/>
      <c r="AC192" s="39"/>
      <c r="AD192" s="39"/>
      <c r="AE192" s="39"/>
      <c r="AT192" s="18" t="s">
        <v>150</v>
      </c>
      <c r="AU192" s="18" t="s">
        <v>75</v>
      </c>
    </row>
    <row r="193" spans="1:47" s="2" customFormat="1" ht="12">
      <c r="A193" s="39"/>
      <c r="B193" s="40"/>
      <c r="C193" s="41"/>
      <c r="D193" s="214" t="s">
        <v>159</v>
      </c>
      <c r="E193" s="41"/>
      <c r="F193" s="215" t="s">
        <v>355</v>
      </c>
      <c r="G193" s="41"/>
      <c r="H193" s="41"/>
      <c r="I193" s="202"/>
      <c r="J193" s="41"/>
      <c r="K193" s="41"/>
      <c r="L193" s="45"/>
      <c r="M193" s="203"/>
      <c r="N193" s="204"/>
      <c r="O193" s="85"/>
      <c r="P193" s="85"/>
      <c r="Q193" s="85"/>
      <c r="R193" s="85"/>
      <c r="S193" s="85"/>
      <c r="T193" s="86"/>
      <c r="U193" s="39"/>
      <c r="V193" s="39"/>
      <c r="W193" s="39"/>
      <c r="X193" s="39"/>
      <c r="Y193" s="39"/>
      <c r="Z193" s="39"/>
      <c r="AA193" s="39"/>
      <c r="AB193" s="39"/>
      <c r="AC193" s="39"/>
      <c r="AD193" s="39"/>
      <c r="AE193" s="39"/>
      <c r="AT193" s="18" t="s">
        <v>159</v>
      </c>
      <c r="AU193" s="18" t="s">
        <v>75</v>
      </c>
    </row>
    <row r="194" spans="1:65" s="2" customFormat="1" ht="16.5" customHeight="1">
      <c r="A194" s="39"/>
      <c r="B194" s="40"/>
      <c r="C194" s="186" t="s">
        <v>356</v>
      </c>
      <c r="D194" s="186" t="s">
        <v>143</v>
      </c>
      <c r="E194" s="187" t="s">
        <v>357</v>
      </c>
      <c r="F194" s="188" t="s">
        <v>358</v>
      </c>
      <c r="G194" s="189" t="s">
        <v>155</v>
      </c>
      <c r="H194" s="190">
        <v>3</v>
      </c>
      <c r="I194" s="191"/>
      <c r="J194" s="192">
        <f>ROUND(I194*H194,2)</f>
        <v>0</v>
      </c>
      <c r="K194" s="188" t="s">
        <v>156</v>
      </c>
      <c r="L194" s="193"/>
      <c r="M194" s="194" t="s">
        <v>19</v>
      </c>
      <c r="N194" s="195" t="s">
        <v>46</v>
      </c>
      <c r="O194" s="85"/>
      <c r="P194" s="196">
        <f>O194*H194</f>
        <v>0</v>
      </c>
      <c r="Q194" s="196">
        <v>0</v>
      </c>
      <c r="R194" s="196">
        <f>Q194*H194</f>
        <v>0</v>
      </c>
      <c r="S194" s="196">
        <v>0</v>
      </c>
      <c r="T194" s="197">
        <f>S194*H194</f>
        <v>0</v>
      </c>
      <c r="U194" s="39"/>
      <c r="V194" s="39"/>
      <c r="W194" s="39"/>
      <c r="X194" s="39"/>
      <c r="Y194" s="39"/>
      <c r="Z194" s="39"/>
      <c r="AA194" s="39"/>
      <c r="AB194" s="39"/>
      <c r="AC194" s="39"/>
      <c r="AD194" s="39"/>
      <c r="AE194" s="39"/>
      <c r="AR194" s="198" t="s">
        <v>264</v>
      </c>
      <c r="AT194" s="198" t="s">
        <v>143</v>
      </c>
      <c r="AU194" s="198" t="s">
        <v>75</v>
      </c>
      <c r="AY194" s="18" t="s">
        <v>148</v>
      </c>
      <c r="BE194" s="199">
        <f>IF(N194="základní",J194,0)</f>
        <v>0</v>
      </c>
      <c r="BF194" s="199">
        <f>IF(N194="snížená",J194,0)</f>
        <v>0</v>
      </c>
      <c r="BG194" s="199">
        <f>IF(N194="zákl. přenesená",J194,0)</f>
        <v>0</v>
      </c>
      <c r="BH194" s="199">
        <f>IF(N194="sníž. přenesená",J194,0)</f>
        <v>0</v>
      </c>
      <c r="BI194" s="199">
        <f>IF(N194="nulová",J194,0)</f>
        <v>0</v>
      </c>
      <c r="BJ194" s="18" t="s">
        <v>82</v>
      </c>
      <c r="BK194" s="199">
        <f>ROUND(I194*H194,2)</f>
        <v>0</v>
      </c>
      <c r="BL194" s="18" t="s">
        <v>193</v>
      </c>
      <c r="BM194" s="198" t="s">
        <v>359</v>
      </c>
    </row>
    <row r="195" spans="1:47" s="2" customFormat="1" ht="12">
      <c r="A195" s="39"/>
      <c r="B195" s="40"/>
      <c r="C195" s="41"/>
      <c r="D195" s="200" t="s">
        <v>150</v>
      </c>
      <c r="E195" s="41"/>
      <c r="F195" s="201" t="s">
        <v>358</v>
      </c>
      <c r="G195" s="41"/>
      <c r="H195" s="41"/>
      <c r="I195" s="202"/>
      <c r="J195" s="41"/>
      <c r="K195" s="41"/>
      <c r="L195" s="45"/>
      <c r="M195" s="203"/>
      <c r="N195" s="204"/>
      <c r="O195" s="85"/>
      <c r="P195" s="85"/>
      <c r="Q195" s="85"/>
      <c r="R195" s="85"/>
      <c r="S195" s="85"/>
      <c r="T195" s="86"/>
      <c r="U195" s="39"/>
      <c r="V195" s="39"/>
      <c r="W195" s="39"/>
      <c r="X195" s="39"/>
      <c r="Y195" s="39"/>
      <c r="Z195" s="39"/>
      <c r="AA195" s="39"/>
      <c r="AB195" s="39"/>
      <c r="AC195" s="39"/>
      <c r="AD195" s="39"/>
      <c r="AE195" s="39"/>
      <c r="AT195" s="18" t="s">
        <v>150</v>
      </c>
      <c r="AU195" s="18" t="s">
        <v>75</v>
      </c>
    </row>
    <row r="196" spans="1:47" s="2" customFormat="1" ht="12">
      <c r="A196" s="39"/>
      <c r="B196" s="40"/>
      <c r="C196" s="41"/>
      <c r="D196" s="214" t="s">
        <v>159</v>
      </c>
      <c r="E196" s="41"/>
      <c r="F196" s="215" t="s">
        <v>360</v>
      </c>
      <c r="G196" s="41"/>
      <c r="H196" s="41"/>
      <c r="I196" s="202"/>
      <c r="J196" s="41"/>
      <c r="K196" s="41"/>
      <c r="L196" s="45"/>
      <c r="M196" s="203"/>
      <c r="N196" s="204"/>
      <c r="O196" s="85"/>
      <c r="P196" s="85"/>
      <c r="Q196" s="85"/>
      <c r="R196" s="85"/>
      <c r="S196" s="85"/>
      <c r="T196" s="86"/>
      <c r="U196" s="39"/>
      <c r="V196" s="39"/>
      <c r="W196" s="39"/>
      <c r="X196" s="39"/>
      <c r="Y196" s="39"/>
      <c r="Z196" s="39"/>
      <c r="AA196" s="39"/>
      <c r="AB196" s="39"/>
      <c r="AC196" s="39"/>
      <c r="AD196" s="39"/>
      <c r="AE196" s="39"/>
      <c r="AT196" s="18" t="s">
        <v>159</v>
      </c>
      <c r="AU196" s="18" t="s">
        <v>75</v>
      </c>
    </row>
    <row r="197" spans="1:65" s="2" customFormat="1" ht="16.5" customHeight="1">
      <c r="A197" s="39"/>
      <c r="B197" s="40"/>
      <c r="C197" s="186" t="s">
        <v>361</v>
      </c>
      <c r="D197" s="186" t="s">
        <v>143</v>
      </c>
      <c r="E197" s="187" t="s">
        <v>362</v>
      </c>
      <c r="F197" s="188" t="s">
        <v>363</v>
      </c>
      <c r="G197" s="189" t="s">
        <v>155</v>
      </c>
      <c r="H197" s="190">
        <v>1</v>
      </c>
      <c r="I197" s="191"/>
      <c r="J197" s="192">
        <f>ROUND(I197*H197,2)</f>
        <v>0</v>
      </c>
      <c r="K197" s="188" t="s">
        <v>147</v>
      </c>
      <c r="L197" s="193"/>
      <c r="M197" s="194" t="s">
        <v>19</v>
      </c>
      <c r="N197" s="195" t="s">
        <v>46</v>
      </c>
      <c r="O197" s="85"/>
      <c r="P197" s="196">
        <f>O197*H197</f>
        <v>0</v>
      </c>
      <c r="Q197" s="196">
        <v>0</v>
      </c>
      <c r="R197" s="196">
        <f>Q197*H197</f>
        <v>0</v>
      </c>
      <c r="S197" s="196">
        <v>0</v>
      </c>
      <c r="T197" s="197">
        <f>S197*H197</f>
        <v>0</v>
      </c>
      <c r="U197" s="39"/>
      <c r="V197" s="39"/>
      <c r="W197" s="39"/>
      <c r="X197" s="39"/>
      <c r="Y197" s="39"/>
      <c r="Z197" s="39"/>
      <c r="AA197" s="39"/>
      <c r="AB197" s="39"/>
      <c r="AC197" s="39"/>
      <c r="AD197" s="39"/>
      <c r="AE197" s="39"/>
      <c r="AR197" s="198" t="s">
        <v>84</v>
      </c>
      <c r="AT197" s="198" t="s">
        <v>143</v>
      </c>
      <c r="AU197" s="198" t="s">
        <v>75</v>
      </c>
      <c r="AY197" s="18" t="s">
        <v>148</v>
      </c>
      <c r="BE197" s="199">
        <f>IF(N197="základní",J197,0)</f>
        <v>0</v>
      </c>
      <c r="BF197" s="199">
        <f>IF(N197="snížená",J197,0)</f>
        <v>0</v>
      </c>
      <c r="BG197" s="199">
        <f>IF(N197="zákl. přenesená",J197,0)</f>
        <v>0</v>
      </c>
      <c r="BH197" s="199">
        <f>IF(N197="sníž. přenesená",J197,0)</f>
        <v>0</v>
      </c>
      <c r="BI197" s="199">
        <f>IF(N197="nulová",J197,0)</f>
        <v>0</v>
      </c>
      <c r="BJ197" s="18" t="s">
        <v>82</v>
      </c>
      <c r="BK197" s="199">
        <f>ROUND(I197*H197,2)</f>
        <v>0</v>
      </c>
      <c r="BL197" s="18" t="s">
        <v>82</v>
      </c>
      <c r="BM197" s="198" t="s">
        <v>364</v>
      </c>
    </row>
    <row r="198" spans="1:47" s="2" customFormat="1" ht="12">
      <c r="A198" s="39"/>
      <c r="B198" s="40"/>
      <c r="C198" s="41"/>
      <c r="D198" s="200" t="s">
        <v>150</v>
      </c>
      <c r="E198" s="41"/>
      <c r="F198" s="201" t="s">
        <v>363</v>
      </c>
      <c r="G198" s="41"/>
      <c r="H198" s="41"/>
      <c r="I198" s="202"/>
      <c r="J198" s="41"/>
      <c r="K198" s="41"/>
      <c r="L198" s="45"/>
      <c r="M198" s="203"/>
      <c r="N198" s="204"/>
      <c r="O198" s="85"/>
      <c r="P198" s="85"/>
      <c r="Q198" s="85"/>
      <c r="R198" s="85"/>
      <c r="S198" s="85"/>
      <c r="T198" s="86"/>
      <c r="U198" s="39"/>
      <c r="V198" s="39"/>
      <c r="W198" s="39"/>
      <c r="X198" s="39"/>
      <c r="Y198" s="39"/>
      <c r="Z198" s="39"/>
      <c r="AA198" s="39"/>
      <c r="AB198" s="39"/>
      <c r="AC198" s="39"/>
      <c r="AD198" s="39"/>
      <c r="AE198" s="39"/>
      <c r="AT198" s="18" t="s">
        <v>150</v>
      </c>
      <c r="AU198" s="18" t="s">
        <v>75</v>
      </c>
    </row>
    <row r="199" spans="1:65" s="2" customFormat="1" ht="16.5" customHeight="1">
      <c r="A199" s="39"/>
      <c r="B199" s="40"/>
      <c r="C199" s="205" t="s">
        <v>365</v>
      </c>
      <c r="D199" s="205" t="s">
        <v>152</v>
      </c>
      <c r="E199" s="206" t="s">
        <v>366</v>
      </c>
      <c r="F199" s="207" t="s">
        <v>367</v>
      </c>
      <c r="G199" s="208" t="s">
        <v>170</v>
      </c>
      <c r="H199" s="209">
        <v>1</v>
      </c>
      <c r="I199" s="210"/>
      <c r="J199" s="211">
        <f>ROUND(I199*H199,2)</f>
        <v>0</v>
      </c>
      <c r="K199" s="207" t="s">
        <v>147</v>
      </c>
      <c r="L199" s="45"/>
      <c r="M199" s="212" t="s">
        <v>19</v>
      </c>
      <c r="N199" s="213" t="s">
        <v>46</v>
      </c>
      <c r="O199" s="85"/>
      <c r="P199" s="196">
        <f>O199*H199</f>
        <v>0</v>
      </c>
      <c r="Q199" s="196">
        <v>0</v>
      </c>
      <c r="R199" s="196">
        <f>Q199*H199</f>
        <v>0</v>
      </c>
      <c r="S199" s="196">
        <v>0</v>
      </c>
      <c r="T199" s="197">
        <f>S199*H199</f>
        <v>0</v>
      </c>
      <c r="U199" s="39"/>
      <c r="V199" s="39"/>
      <c r="W199" s="39"/>
      <c r="X199" s="39"/>
      <c r="Y199" s="39"/>
      <c r="Z199" s="39"/>
      <c r="AA199" s="39"/>
      <c r="AB199" s="39"/>
      <c r="AC199" s="39"/>
      <c r="AD199" s="39"/>
      <c r="AE199" s="39"/>
      <c r="AR199" s="198" t="s">
        <v>82</v>
      </c>
      <c r="AT199" s="198" t="s">
        <v>152</v>
      </c>
      <c r="AU199" s="198" t="s">
        <v>75</v>
      </c>
      <c r="AY199" s="18" t="s">
        <v>148</v>
      </c>
      <c r="BE199" s="199">
        <f>IF(N199="základní",J199,0)</f>
        <v>0</v>
      </c>
      <c r="BF199" s="199">
        <f>IF(N199="snížená",J199,0)</f>
        <v>0</v>
      </c>
      <c r="BG199" s="199">
        <f>IF(N199="zákl. přenesená",J199,0)</f>
        <v>0</v>
      </c>
      <c r="BH199" s="199">
        <f>IF(N199="sníž. přenesená",J199,0)</f>
        <v>0</v>
      </c>
      <c r="BI199" s="199">
        <f>IF(N199="nulová",J199,0)</f>
        <v>0</v>
      </c>
      <c r="BJ199" s="18" t="s">
        <v>82</v>
      </c>
      <c r="BK199" s="199">
        <f>ROUND(I199*H199,2)</f>
        <v>0</v>
      </c>
      <c r="BL199" s="18" t="s">
        <v>82</v>
      </c>
      <c r="BM199" s="198" t="s">
        <v>368</v>
      </c>
    </row>
    <row r="200" spans="1:47" s="2" customFormat="1" ht="12">
      <c r="A200" s="39"/>
      <c r="B200" s="40"/>
      <c r="C200" s="41"/>
      <c r="D200" s="200" t="s">
        <v>150</v>
      </c>
      <c r="E200" s="41"/>
      <c r="F200" s="201" t="s">
        <v>369</v>
      </c>
      <c r="G200" s="41"/>
      <c r="H200" s="41"/>
      <c r="I200" s="202"/>
      <c r="J200" s="41"/>
      <c r="K200" s="41"/>
      <c r="L200" s="45"/>
      <c r="M200" s="203"/>
      <c r="N200" s="204"/>
      <c r="O200" s="85"/>
      <c r="P200" s="85"/>
      <c r="Q200" s="85"/>
      <c r="R200" s="85"/>
      <c r="S200" s="85"/>
      <c r="T200" s="86"/>
      <c r="U200" s="39"/>
      <c r="V200" s="39"/>
      <c r="W200" s="39"/>
      <c r="X200" s="39"/>
      <c r="Y200" s="39"/>
      <c r="Z200" s="39"/>
      <c r="AA200" s="39"/>
      <c r="AB200" s="39"/>
      <c r="AC200" s="39"/>
      <c r="AD200" s="39"/>
      <c r="AE200" s="39"/>
      <c r="AT200" s="18" t="s">
        <v>150</v>
      </c>
      <c r="AU200" s="18" t="s">
        <v>75</v>
      </c>
    </row>
    <row r="201" spans="1:65" s="2" customFormat="1" ht="16.5" customHeight="1">
      <c r="A201" s="39"/>
      <c r="B201" s="40"/>
      <c r="C201" s="205" t="s">
        <v>370</v>
      </c>
      <c r="D201" s="205" t="s">
        <v>152</v>
      </c>
      <c r="E201" s="206" t="s">
        <v>371</v>
      </c>
      <c r="F201" s="207" t="s">
        <v>372</v>
      </c>
      <c r="G201" s="208" t="s">
        <v>155</v>
      </c>
      <c r="H201" s="209">
        <v>2</v>
      </c>
      <c r="I201" s="210"/>
      <c r="J201" s="211">
        <f>ROUND(I201*H201,2)</f>
        <v>0</v>
      </c>
      <c r="K201" s="207" t="s">
        <v>147</v>
      </c>
      <c r="L201" s="45"/>
      <c r="M201" s="212" t="s">
        <v>19</v>
      </c>
      <c r="N201" s="213" t="s">
        <v>46</v>
      </c>
      <c r="O201" s="85"/>
      <c r="P201" s="196">
        <f>O201*H201</f>
        <v>0</v>
      </c>
      <c r="Q201" s="196">
        <v>0</v>
      </c>
      <c r="R201" s="196">
        <f>Q201*H201</f>
        <v>0</v>
      </c>
      <c r="S201" s="196">
        <v>0</v>
      </c>
      <c r="T201" s="197">
        <f>S201*H201</f>
        <v>0</v>
      </c>
      <c r="U201" s="39"/>
      <c r="V201" s="39"/>
      <c r="W201" s="39"/>
      <c r="X201" s="39"/>
      <c r="Y201" s="39"/>
      <c r="Z201" s="39"/>
      <c r="AA201" s="39"/>
      <c r="AB201" s="39"/>
      <c r="AC201" s="39"/>
      <c r="AD201" s="39"/>
      <c r="AE201" s="39"/>
      <c r="AR201" s="198" t="s">
        <v>82</v>
      </c>
      <c r="AT201" s="198" t="s">
        <v>152</v>
      </c>
      <c r="AU201" s="198" t="s">
        <v>75</v>
      </c>
      <c r="AY201" s="18" t="s">
        <v>148</v>
      </c>
      <c r="BE201" s="199">
        <f>IF(N201="základní",J201,0)</f>
        <v>0</v>
      </c>
      <c r="BF201" s="199">
        <f>IF(N201="snížená",J201,0)</f>
        <v>0</v>
      </c>
      <c r="BG201" s="199">
        <f>IF(N201="zákl. přenesená",J201,0)</f>
        <v>0</v>
      </c>
      <c r="BH201" s="199">
        <f>IF(N201="sníž. přenesená",J201,0)</f>
        <v>0</v>
      </c>
      <c r="BI201" s="199">
        <f>IF(N201="nulová",J201,0)</f>
        <v>0</v>
      </c>
      <c r="BJ201" s="18" t="s">
        <v>82</v>
      </c>
      <c r="BK201" s="199">
        <f>ROUND(I201*H201,2)</f>
        <v>0</v>
      </c>
      <c r="BL201" s="18" t="s">
        <v>82</v>
      </c>
      <c r="BM201" s="198" t="s">
        <v>373</v>
      </c>
    </row>
    <row r="202" spans="1:47" s="2" customFormat="1" ht="12">
      <c r="A202" s="39"/>
      <c r="B202" s="40"/>
      <c r="C202" s="41"/>
      <c r="D202" s="200" t="s">
        <v>150</v>
      </c>
      <c r="E202" s="41"/>
      <c r="F202" s="201" t="s">
        <v>372</v>
      </c>
      <c r="G202" s="41"/>
      <c r="H202" s="41"/>
      <c r="I202" s="202"/>
      <c r="J202" s="41"/>
      <c r="K202" s="41"/>
      <c r="L202" s="45"/>
      <c r="M202" s="203"/>
      <c r="N202" s="204"/>
      <c r="O202" s="85"/>
      <c r="P202" s="85"/>
      <c r="Q202" s="85"/>
      <c r="R202" s="85"/>
      <c r="S202" s="85"/>
      <c r="T202" s="86"/>
      <c r="U202" s="39"/>
      <c r="V202" s="39"/>
      <c r="W202" s="39"/>
      <c r="X202" s="39"/>
      <c r="Y202" s="39"/>
      <c r="Z202" s="39"/>
      <c r="AA202" s="39"/>
      <c r="AB202" s="39"/>
      <c r="AC202" s="39"/>
      <c r="AD202" s="39"/>
      <c r="AE202" s="39"/>
      <c r="AT202" s="18" t="s">
        <v>150</v>
      </c>
      <c r="AU202" s="18" t="s">
        <v>75</v>
      </c>
    </row>
    <row r="203" spans="1:65" s="2" customFormat="1" ht="16.5" customHeight="1">
      <c r="A203" s="39"/>
      <c r="B203" s="40"/>
      <c r="C203" s="205" t="s">
        <v>374</v>
      </c>
      <c r="D203" s="205" t="s">
        <v>152</v>
      </c>
      <c r="E203" s="206" t="s">
        <v>375</v>
      </c>
      <c r="F203" s="207" t="s">
        <v>376</v>
      </c>
      <c r="G203" s="208" t="s">
        <v>155</v>
      </c>
      <c r="H203" s="209">
        <v>1</v>
      </c>
      <c r="I203" s="210"/>
      <c r="J203" s="211">
        <f>ROUND(I203*H203,2)</f>
        <v>0</v>
      </c>
      <c r="K203" s="207" t="s">
        <v>147</v>
      </c>
      <c r="L203" s="45"/>
      <c r="M203" s="212" t="s">
        <v>19</v>
      </c>
      <c r="N203" s="213" t="s">
        <v>46</v>
      </c>
      <c r="O203" s="85"/>
      <c r="P203" s="196">
        <f>O203*H203</f>
        <v>0</v>
      </c>
      <c r="Q203" s="196">
        <v>0</v>
      </c>
      <c r="R203" s="196">
        <f>Q203*H203</f>
        <v>0</v>
      </c>
      <c r="S203" s="196">
        <v>0</v>
      </c>
      <c r="T203" s="197">
        <f>S203*H203</f>
        <v>0</v>
      </c>
      <c r="U203" s="39"/>
      <c r="V203" s="39"/>
      <c r="W203" s="39"/>
      <c r="X203" s="39"/>
      <c r="Y203" s="39"/>
      <c r="Z203" s="39"/>
      <c r="AA203" s="39"/>
      <c r="AB203" s="39"/>
      <c r="AC203" s="39"/>
      <c r="AD203" s="39"/>
      <c r="AE203" s="39"/>
      <c r="AR203" s="198" t="s">
        <v>82</v>
      </c>
      <c r="AT203" s="198" t="s">
        <v>152</v>
      </c>
      <c r="AU203" s="198" t="s">
        <v>75</v>
      </c>
      <c r="AY203" s="18" t="s">
        <v>148</v>
      </c>
      <c r="BE203" s="199">
        <f>IF(N203="základní",J203,0)</f>
        <v>0</v>
      </c>
      <c r="BF203" s="199">
        <f>IF(N203="snížená",J203,0)</f>
        <v>0</v>
      </c>
      <c r="BG203" s="199">
        <f>IF(N203="zákl. přenesená",J203,0)</f>
        <v>0</v>
      </c>
      <c r="BH203" s="199">
        <f>IF(N203="sníž. přenesená",J203,0)</f>
        <v>0</v>
      </c>
      <c r="BI203" s="199">
        <f>IF(N203="nulová",J203,0)</f>
        <v>0</v>
      </c>
      <c r="BJ203" s="18" t="s">
        <v>82</v>
      </c>
      <c r="BK203" s="199">
        <f>ROUND(I203*H203,2)</f>
        <v>0</v>
      </c>
      <c r="BL203" s="18" t="s">
        <v>82</v>
      </c>
      <c r="BM203" s="198" t="s">
        <v>377</v>
      </c>
    </row>
    <row r="204" spans="1:47" s="2" customFormat="1" ht="12">
      <c r="A204" s="39"/>
      <c r="B204" s="40"/>
      <c r="C204" s="41"/>
      <c r="D204" s="200" t="s">
        <v>150</v>
      </c>
      <c r="E204" s="41"/>
      <c r="F204" s="201" t="s">
        <v>376</v>
      </c>
      <c r="G204" s="41"/>
      <c r="H204" s="41"/>
      <c r="I204" s="202"/>
      <c r="J204" s="41"/>
      <c r="K204" s="41"/>
      <c r="L204" s="45"/>
      <c r="M204" s="203"/>
      <c r="N204" s="204"/>
      <c r="O204" s="85"/>
      <c r="P204" s="85"/>
      <c r="Q204" s="85"/>
      <c r="R204" s="85"/>
      <c r="S204" s="85"/>
      <c r="T204" s="86"/>
      <c r="U204" s="39"/>
      <c r="V204" s="39"/>
      <c r="W204" s="39"/>
      <c r="X204" s="39"/>
      <c r="Y204" s="39"/>
      <c r="Z204" s="39"/>
      <c r="AA204" s="39"/>
      <c r="AB204" s="39"/>
      <c r="AC204" s="39"/>
      <c r="AD204" s="39"/>
      <c r="AE204" s="39"/>
      <c r="AT204" s="18" t="s">
        <v>150</v>
      </c>
      <c r="AU204" s="18" t="s">
        <v>75</v>
      </c>
    </row>
    <row r="205" spans="1:65" s="2" customFormat="1" ht="16.5" customHeight="1">
      <c r="A205" s="39"/>
      <c r="B205" s="40"/>
      <c r="C205" s="205" t="s">
        <v>378</v>
      </c>
      <c r="D205" s="205" t="s">
        <v>152</v>
      </c>
      <c r="E205" s="206" t="s">
        <v>379</v>
      </c>
      <c r="F205" s="207" t="s">
        <v>380</v>
      </c>
      <c r="G205" s="208" t="s">
        <v>155</v>
      </c>
      <c r="H205" s="209">
        <v>1</v>
      </c>
      <c r="I205" s="210"/>
      <c r="J205" s="211">
        <f>ROUND(I205*H205,2)</f>
        <v>0</v>
      </c>
      <c r="K205" s="207" t="s">
        <v>156</v>
      </c>
      <c r="L205" s="45"/>
      <c r="M205" s="212" t="s">
        <v>19</v>
      </c>
      <c r="N205" s="213" t="s">
        <v>46</v>
      </c>
      <c r="O205" s="85"/>
      <c r="P205" s="196">
        <f>O205*H205</f>
        <v>0</v>
      </c>
      <c r="Q205" s="196">
        <v>0</v>
      </c>
      <c r="R205" s="196">
        <f>Q205*H205</f>
        <v>0</v>
      </c>
      <c r="S205" s="196">
        <v>0</v>
      </c>
      <c r="T205" s="197">
        <f>S205*H205</f>
        <v>0</v>
      </c>
      <c r="U205" s="39"/>
      <c r="V205" s="39"/>
      <c r="W205" s="39"/>
      <c r="X205" s="39"/>
      <c r="Y205" s="39"/>
      <c r="Z205" s="39"/>
      <c r="AA205" s="39"/>
      <c r="AB205" s="39"/>
      <c r="AC205" s="39"/>
      <c r="AD205" s="39"/>
      <c r="AE205" s="39"/>
      <c r="AR205" s="198" t="s">
        <v>82</v>
      </c>
      <c r="AT205" s="198" t="s">
        <v>152</v>
      </c>
      <c r="AU205" s="198" t="s">
        <v>75</v>
      </c>
      <c r="AY205" s="18" t="s">
        <v>148</v>
      </c>
      <c r="BE205" s="199">
        <f>IF(N205="základní",J205,0)</f>
        <v>0</v>
      </c>
      <c r="BF205" s="199">
        <f>IF(N205="snížená",J205,0)</f>
        <v>0</v>
      </c>
      <c r="BG205" s="199">
        <f>IF(N205="zákl. přenesená",J205,0)</f>
        <v>0</v>
      </c>
      <c r="BH205" s="199">
        <f>IF(N205="sníž. přenesená",J205,0)</f>
        <v>0</v>
      </c>
      <c r="BI205" s="199">
        <f>IF(N205="nulová",J205,0)</f>
        <v>0</v>
      </c>
      <c r="BJ205" s="18" t="s">
        <v>82</v>
      </c>
      <c r="BK205" s="199">
        <f>ROUND(I205*H205,2)</f>
        <v>0</v>
      </c>
      <c r="BL205" s="18" t="s">
        <v>82</v>
      </c>
      <c r="BM205" s="198" t="s">
        <v>381</v>
      </c>
    </row>
    <row r="206" spans="1:47" s="2" customFormat="1" ht="12">
      <c r="A206" s="39"/>
      <c r="B206" s="40"/>
      <c r="C206" s="41"/>
      <c r="D206" s="200" t="s">
        <v>150</v>
      </c>
      <c r="E206" s="41"/>
      <c r="F206" s="201" t="s">
        <v>382</v>
      </c>
      <c r="G206" s="41"/>
      <c r="H206" s="41"/>
      <c r="I206" s="202"/>
      <c r="J206" s="41"/>
      <c r="K206" s="41"/>
      <c r="L206" s="45"/>
      <c r="M206" s="203"/>
      <c r="N206" s="204"/>
      <c r="O206" s="85"/>
      <c r="P206" s="85"/>
      <c r="Q206" s="85"/>
      <c r="R206" s="85"/>
      <c r="S206" s="85"/>
      <c r="T206" s="86"/>
      <c r="U206" s="39"/>
      <c r="V206" s="39"/>
      <c r="W206" s="39"/>
      <c r="X206" s="39"/>
      <c r="Y206" s="39"/>
      <c r="Z206" s="39"/>
      <c r="AA206" s="39"/>
      <c r="AB206" s="39"/>
      <c r="AC206" s="39"/>
      <c r="AD206" s="39"/>
      <c r="AE206" s="39"/>
      <c r="AT206" s="18" t="s">
        <v>150</v>
      </c>
      <c r="AU206" s="18" t="s">
        <v>75</v>
      </c>
    </row>
    <row r="207" spans="1:47" s="2" customFormat="1" ht="12">
      <c r="A207" s="39"/>
      <c r="B207" s="40"/>
      <c r="C207" s="41"/>
      <c r="D207" s="214" t="s">
        <v>159</v>
      </c>
      <c r="E207" s="41"/>
      <c r="F207" s="215" t="s">
        <v>383</v>
      </c>
      <c r="G207" s="41"/>
      <c r="H207" s="41"/>
      <c r="I207" s="202"/>
      <c r="J207" s="41"/>
      <c r="K207" s="41"/>
      <c r="L207" s="45"/>
      <c r="M207" s="203"/>
      <c r="N207" s="204"/>
      <c r="O207" s="85"/>
      <c r="P207" s="85"/>
      <c r="Q207" s="85"/>
      <c r="R207" s="85"/>
      <c r="S207" s="85"/>
      <c r="T207" s="86"/>
      <c r="U207" s="39"/>
      <c r="V207" s="39"/>
      <c r="W207" s="39"/>
      <c r="X207" s="39"/>
      <c r="Y207" s="39"/>
      <c r="Z207" s="39"/>
      <c r="AA207" s="39"/>
      <c r="AB207" s="39"/>
      <c r="AC207" s="39"/>
      <c r="AD207" s="39"/>
      <c r="AE207" s="39"/>
      <c r="AT207" s="18" t="s">
        <v>159</v>
      </c>
      <c r="AU207" s="18" t="s">
        <v>75</v>
      </c>
    </row>
    <row r="208" spans="1:65" s="2" customFormat="1" ht="24.15" customHeight="1">
      <c r="A208" s="39"/>
      <c r="B208" s="40"/>
      <c r="C208" s="186" t="s">
        <v>384</v>
      </c>
      <c r="D208" s="186" t="s">
        <v>143</v>
      </c>
      <c r="E208" s="187" t="s">
        <v>385</v>
      </c>
      <c r="F208" s="188" t="s">
        <v>386</v>
      </c>
      <c r="G208" s="189" t="s">
        <v>155</v>
      </c>
      <c r="H208" s="190">
        <v>1</v>
      </c>
      <c r="I208" s="191"/>
      <c r="J208" s="192">
        <f>ROUND(I208*H208,2)</f>
        <v>0</v>
      </c>
      <c r="K208" s="188" t="s">
        <v>147</v>
      </c>
      <c r="L208" s="193"/>
      <c r="M208" s="194" t="s">
        <v>19</v>
      </c>
      <c r="N208" s="195" t="s">
        <v>46</v>
      </c>
      <c r="O208" s="85"/>
      <c r="P208" s="196">
        <f>O208*H208</f>
        <v>0</v>
      </c>
      <c r="Q208" s="196">
        <v>0</v>
      </c>
      <c r="R208" s="196">
        <f>Q208*H208</f>
        <v>0</v>
      </c>
      <c r="S208" s="196">
        <v>0</v>
      </c>
      <c r="T208" s="197">
        <f>S208*H208</f>
        <v>0</v>
      </c>
      <c r="U208" s="39"/>
      <c r="V208" s="39"/>
      <c r="W208" s="39"/>
      <c r="X208" s="39"/>
      <c r="Y208" s="39"/>
      <c r="Z208" s="39"/>
      <c r="AA208" s="39"/>
      <c r="AB208" s="39"/>
      <c r="AC208" s="39"/>
      <c r="AD208" s="39"/>
      <c r="AE208" s="39"/>
      <c r="AR208" s="198" t="s">
        <v>84</v>
      </c>
      <c r="AT208" s="198" t="s">
        <v>143</v>
      </c>
      <c r="AU208" s="198" t="s">
        <v>75</v>
      </c>
      <c r="AY208" s="18" t="s">
        <v>148</v>
      </c>
      <c r="BE208" s="199">
        <f>IF(N208="základní",J208,0)</f>
        <v>0</v>
      </c>
      <c r="BF208" s="199">
        <f>IF(N208="snížená",J208,0)</f>
        <v>0</v>
      </c>
      <c r="BG208" s="199">
        <f>IF(N208="zákl. přenesená",J208,0)</f>
        <v>0</v>
      </c>
      <c r="BH208" s="199">
        <f>IF(N208="sníž. přenesená",J208,0)</f>
        <v>0</v>
      </c>
      <c r="BI208" s="199">
        <f>IF(N208="nulová",J208,0)</f>
        <v>0</v>
      </c>
      <c r="BJ208" s="18" t="s">
        <v>82</v>
      </c>
      <c r="BK208" s="199">
        <f>ROUND(I208*H208,2)</f>
        <v>0</v>
      </c>
      <c r="BL208" s="18" t="s">
        <v>82</v>
      </c>
      <c r="BM208" s="198" t="s">
        <v>387</v>
      </c>
    </row>
    <row r="209" spans="1:47" s="2" customFormat="1" ht="12">
      <c r="A209" s="39"/>
      <c r="B209" s="40"/>
      <c r="C209" s="41"/>
      <c r="D209" s="200" t="s">
        <v>150</v>
      </c>
      <c r="E209" s="41"/>
      <c r="F209" s="201" t="s">
        <v>386</v>
      </c>
      <c r="G209" s="41"/>
      <c r="H209" s="41"/>
      <c r="I209" s="202"/>
      <c r="J209" s="41"/>
      <c r="K209" s="41"/>
      <c r="L209" s="45"/>
      <c r="M209" s="203"/>
      <c r="N209" s="204"/>
      <c r="O209" s="85"/>
      <c r="P209" s="85"/>
      <c r="Q209" s="85"/>
      <c r="R209" s="85"/>
      <c r="S209" s="85"/>
      <c r="T209" s="86"/>
      <c r="U209" s="39"/>
      <c r="V209" s="39"/>
      <c r="W209" s="39"/>
      <c r="X209" s="39"/>
      <c r="Y209" s="39"/>
      <c r="Z209" s="39"/>
      <c r="AA209" s="39"/>
      <c r="AB209" s="39"/>
      <c r="AC209" s="39"/>
      <c r="AD209" s="39"/>
      <c r="AE209" s="39"/>
      <c r="AT209" s="18" t="s">
        <v>150</v>
      </c>
      <c r="AU209" s="18" t="s">
        <v>75</v>
      </c>
    </row>
    <row r="210" spans="1:65" s="2" customFormat="1" ht="16.5" customHeight="1">
      <c r="A210" s="39"/>
      <c r="B210" s="40"/>
      <c r="C210" s="186" t="s">
        <v>388</v>
      </c>
      <c r="D210" s="186" t="s">
        <v>143</v>
      </c>
      <c r="E210" s="187" t="s">
        <v>389</v>
      </c>
      <c r="F210" s="188" t="s">
        <v>390</v>
      </c>
      <c r="G210" s="189" t="s">
        <v>155</v>
      </c>
      <c r="H210" s="190">
        <v>1</v>
      </c>
      <c r="I210" s="191"/>
      <c r="J210" s="192">
        <f>ROUND(I210*H210,2)</f>
        <v>0</v>
      </c>
      <c r="K210" s="188" t="s">
        <v>147</v>
      </c>
      <c r="L210" s="193"/>
      <c r="M210" s="194" t="s">
        <v>19</v>
      </c>
      <c r="N210" s="195" t="s">
        <v>46</v>
      </c>
      <c r="O210" s="85"/>
      <c r="P210" s="196">
        <f>O210*H210</f>
        <v>0</v>
      </c>
      <c r="Q210" s="196">
        <v>0</v>
      </c>
      <c r="R210" s="196">
        <f>Q210*H210</f>
        <v>0</v>
      </c>
      <c r="S210" s="196">
        <v>0</v>
      </c>
      <c r="T210" s="197">
        <f>S210*H210</f>
        <v>0</v>
      </c>
      <c r="U210" s="39"/>
      <c r="V210" s="39"/>
      <c r="W210" s="39"/>
      <c r="X210" s="39"/>
      <c r="Y210" s="39"/>
      <c r="Z210" s="39"/>
      <c r="AA210" s="39"/>
      <c r="AB210" s="39"/>
      <c r="AC210" s="39"/>
      <c r="AD210" s="39"/>
      <c r="AE210" s="39"/>
      <c r="AR210" s="198" t="s">
        <v>84</v>
      </c>
      <c r="AT210" s="198" t="s">
        <v>143</v>
      </c>
      <c r="AU210" s="198" t="s">
        <v>75</v>
      </c>
      <c r="AY210" s="18" t="s">
        <v>148</v>
      </c>
      <c r="BE210" s="199">
        <f>IF(N210="základní",J210,0)</f>
        <v>0</v>
      </c>
      <c r="BF210" s="199">
        <f>IF(N210="snížená",J210,0)</f>
        <v>0</v>
      </c>
      <c r="BG210" s="199">
        <f>IF(N210="zákl. přenesená",J210,0)</f>
        <v>0</v>
      </c>
      <c r="BH210" s="199">
        <f>IF(N210="sníž. přenesená",J210,0)</f>
        <v>0</v>
      </c>
      <c r="BI210" s="199">
        <f>IF(N210="nulová",J210,0)</f>
        <v>0</v>
      </c>
      <c r="BJ210" s="18" t="s">
        <v>82</v>
      </c>
      <c r="BK210" s="199">
        <f>ROUND(I210*H210,2)</f>
        <v>0</v>
      </c>
      <c r="BL210" s="18" t="s">
        <v>82</v>
      </c>
      <c r="BM210" s="198" t="s">
        <v>391</v>
      </c>
    </row>
    <row r="211" spans="1:47" s="2" customFormat="1" ht="12">
      <c r="A211" s="39"/>
      <c r="B211" s="40"/>
      <c r="C211" s="41"/>
      <c r="D211" s="200" t="s">
        <v>150</v>
      </c>
      <c r="E211" s="41"/>
      <c r="F211" s="201" t="s">
        <v>390</v>
      </c>
      <c r="G211" s="41"/>
      <c r="H211" s="41"/>
      <c r="I211" s="202"/>
      <c r="J211" s="41"/>
      <c r="K211" s="41"/>
      <c r="L211" s="45"/>
      <c r="M211" s="203"/>
      <c r="N211" s="204"/>
      <c r="O211" s="85"/>
      <c r="P211" s="85"/>
      <c r="Q211" s="85"/>
      <c r="R211" s="85"/>
      <c r="S211" s="85"/>
      <c r="T211" s="86"/>
      <c r="U211" s="39"/>
      <c r="V211" s="39"/>
      <c r="W211" s="39"/>
      <c r="X211" s="39"/>
      <c r="Y211" s="39"/>
      <c r="Z211" s="39"/>
      <c r="AA211" s="39"/>
      <c r="AB211" s="39"/>
      <c r="AC211" s="39"/>
      <c r="AD211" s="39"/>
      <c r="AE211" s="39"/>
      <c r="AT211" s="18" t="s">
        <v>150</v>
      </c>
      <c r="AU211" s="18" t="s">
        <v>75</v>
      </c>
    </row>
    <row r="212" spans="1:65" s="2" customFormat="1" ht="16.5" customHeight="1">
      <c r="A212" s="39"/>
      <c r="B212" s="40"/>
      <c r="C212" s="205" t="s">
        <v>392</v>
      </c>
      <c r="D212" s="205" t="s">
        <v>152</v>
      </c>
      <c r="E212" s="206" t="s">
        <v>393</v>
      </c>
      <c r="F212" s="207" t="s">
        <v>394</v>
      </c>
      <c r="G212" s="208" t="s">
        <v>155</v>
      </c>
      <c r="H212" s="209">
        <v>2</v>
      </c>
      <c r="I212" s="210"/>
      <c r="J212" s="211">
        <f>ROUND(I212*H212,2)</f>
        <v>0</v>
      </c>
      <c r="K212" s="207" t="s">
        <v>156</v>
      </c>
      <c r="L212" s="45"/>
      <c r="M212" s="212" t="s">
        <v>19</v>
      </c>
      <c r="N212" s="213" t="s">
        <v>46</v>
      </c>
      <c r="O212" s="85"/>
      <c r="P212" s="196">
        <f>O212*H212</f>
        <v>0</v>
      </c>
      <c r="Q212" s="196">
        <v>0</v>
      </c>
      <c r="R212" s="196">
        <f>Q212*H212</f>
        <v>0</v>
      </c>
      <c r="S212" s="196">
        <v>0</v>
      </c>
      <c r="T212" s="197">
        <f>S212*H212</f>
        <v>0</v>
      </c>
      <c r="U212" s="39"/>
      <c r="V212" s="39"/>
      <c r="W212" s="39"/>
      <c r="X212" s="39"/>
      <c r="Y212" s="39"/>
      <c r="Z212" s="39"/>
      <c r="AA212" s="39"/>
      <c r="AB212" s="39"/>
      <c r="AC212" s="39"/>
      <c r="AD212" s="39"/>
      <c r="AE212" s="39"/>
      <c r="AR212" s="198" t="s">
        <v>82</v>
      </c>
      <c r="AT212" s="198" t="s">
        <v>152</v>
      </c>
      <c r="AU212" s="198" t="s">
        <v>75</v>
      </c>
      <c r="AY212" s="18" t="s">
        <v>148</v>
      </c>
      <c r="BE212" s="199">
        <f>IF(N212="základní",J212,0)</f>
        <v>0</v>
      </c>
      <c r="BF212" s="199">
        <f>IF(N212="snížená",J212,0)</f>
        <v>0</v>
      </c>
      <c r="BG212" s="199">
        <f>IF(N212="zákl. přenesená",J212,0)</f>
        <v>0</v>
      </c>
      <c r="BH212" s="199">
        <f>IF(N212="sníž. přenesená",J212,0)</f>
        <v>0</v>
      </c>
      <c r="BI212" s="199">
        <f>IF(N212="nulová",J212,0)</f>
        <v>0</v>
      </c>
      <c r="BJ212" s="18" t="s">
        <v>82</v>
      </c>
      <c r="BK212" s="199">
        <f>ROUND(I212*H212,2)</f>
        <v>0</v>
      </c>
      <c r="BL212" s="18" t="s">
        <v>82</v>
      </c>
      <c r="BM212" s="198" t="s">
        <v>395</v>
      </c>
    </row>
    <row r="213" spans="1:47" s="2" customFormat="1" ht="12">
      <c r="A213" s="39"/>
      <c r="B213" s="40"/>
      <c r="C213" s="41"/>
      <c r="D213" s="200" t="s">
        <v>150</v>
      </c>
      <c r="E213" s="41"/>
      <c r="F213" s="201" t="s">
        <v>396</v>
      </c>
      <c r="G213" s="41"/>
      <c r="H213" s="41"/>
      <c r="I213" s="202"/>
      <c r="J213" s="41"/>
      <c r="K213" s="41"/>
      <c r="L213" s="45"/>
      <c r="M213" s="203"/>
      <c r="N213" s="204"/>
      <c r="O213" s="85"/>
      <c r="P213" s="85"/>
      <c r="Q213" s="85"/>
      <c r="R213" s="85"/>
      <c r="S213" s="85"/>
      <c r="T213" s="86"/>
      <c r="U213" s="39"/>
      <c r="V213" s="39"/>
      <c r="W213" s="39"/>
      <c r="X213" s="39"/>
      <c r="Y213" s="39"/>
      <c r="Z213" s="39"/>
      <c r="AA213" s="39"/>
      <c r="AB213" s="39"/>
      <c r="AC213" s="39"/>
      <c r="AD213" s="39"/>
      <c r="AE213" s="39"/>
      <c r="AT213" s="18" t="s">
        <v>150</v>
      </c>
      <c r="AU213" s="18" t="s">
        <v>75</v>
      </c>
    </row>
    <row r="214" spans="1:47" s="2" customFormat="1" ht="12">
      <c r="A214" s="39"/>
      <c r="B214" s="40"/>
      <c r="C214" s="41"/>
      <c r="D214" s="214" t="s">
        <v>159</v>
      </c>
      <c r="E214" s="41"/>
      <c r="F214" s="215" t="s">
        <v>397</v>
      </c>
      <c r="G214" s="41"/>
      <c r="H214" s="41"/>
      <c r="I214" s="202"/>
      <c r="J214" s="41"/>
      <c r="K214" s="41"/>
      <c r="L214" s="45"/>
      <c r="M214" s="203"/>
      <c r="N214" s="204"/>
      <c r="O214" s="85"/>
      <c r="P214" s="85"/>
      <c r="Q214" s="85"/>
      <c r="R214" s="85"/>
      <c r="S214" s="85"/>
      <c r="T214" s="86"/>
      <c r="U214" s="39"/>
      <c r="V214" s="39"/>
      <c r="W214" s="39"/>
      <c r="X214" s="39"/>
      <c r="Y214" s="39"/>
      <c r="Z214" s="39"/>
      <c r="AA214" s="39"/>
      <c r="AB214" s="39"/>
      <c r="AC214" s="39"/>
      <c r="AD214" s="39"/>
      <c r="AE214" s="39"/>
      <c r="AT214" s="18" t="s">
        <v>159</v>
      </c>
      <c r="AU214" s="18" t="s">
        <v>75</v>
      </c>
    </row>
    <row r="215" spans="1:65" s="2" customFormat="1" ht="16.5" customHeight="1">
      <c r="A215" s="39"/>
      <c r="B215" s="40"/>
      <c r="C215" s="205" t="s">
        <v>398</v>
      </c>
      <c r="D215" s="205" t="s">
        <v>152</v>
      </c>
      <c r="E215" s="206" t="s">
        <v>399</v>
      </c>
      <c r="F215" s="207" t="s">
        <v>400</v>
      </c>
      <c r="G215" s="208" t="s">
        <v>155</v>
      </c>
      <c r="H215" s="209">
        <v>1</v>
      </c>
      <c r="I215" s="210"/>
      <c r="J215" s="211">
        <f>ROUND(I215*H215,2)</f>
        <v>0</v>
      </c>
      <c r="K215" s="207" t="s">
        <v>156</v>
      </c>
      <c r="L215" s="45"/>
      <c r="M215" s="212" t="s">
        <v>19</v>
      </c>
      <c r="N215" s="213" t="s">
        <v>46</v>
      </c>
      <c r="O215" s="85"/>
      <c r="P215" s="196">
        <f>O215*H215</f>
        <v>0</v>
      </c>
      <c r="Q215" s="196">
        <v>0</v>
      </c>
      <c r="R215" s="196">
        <f>Q215*H215</f>
        <v>0</v>
      </c>
      <c r="S215" s="196">
        <v>0.015</v>
      </c>
      <c r="T215" s="197">
        <f>S215*H215</f>
        <v>0.015</v>
      </c>
      <c r="U215" s="39"/>
      <c r="V215" s="39"/>
      <c r="W215" s="39"/>
      <c r="X215" s="39"/>
      <c r="Y215" s="39"/>
      <c r="Z215" s="39"/>
      <c r="AA215" s="39"/>
      <c r="AB215" s="39"/>
      <c r="AC215" s="39"/>
      <c r="AD215" s="39"/>
      <c r="AE215" s="39"/>
      <c r="AR215" s="198" t="s">
        <v>82</v>
      </c>
      <c r="AT215" s="198" t="s">
        <v>152</v>
      </c>
      <c r="AU215" s="198" t="s">
        <v>75</v>
      </c>
      <c r="AY215" s="18" t="s">
        <v>148</v>
      </c>
      <c r="BE215" s="199">
        <f>IF(N215="základní",J215,0)</f>
        <v>0</v>
      </c>
      <c r="BF215" s="199">
        <f>IF(N215="snížená",J215,0)</f>
        <v>0</v>
      </c>
      <c r="BG215" s="199">
        <f>IF(N215="zákl. přenesená",J215,0)</f>
        <v>0</v>
      </c>
      <c r="BH215" s="199">
        <f>IF(N215="sníž. přenesená",J215,0)</f>
        <v>0</v>
      </c>
      <c r="BI215" s="199">
        <f>IF(N215="nulová",J215,0)</f>
        <v>0</v>
      </c>
      <c r="BJ215" s="18" t="s">
        <v>82</v>
      </c>
      <c r="BK215" s="199">
        <f>ROUND(I215*H215,2)</f>
        <v>0</v>
      </c>
      <c r="BL215" s="18" t="s">
        <v>82</v>
      </c>
      <c r="BM215" s="198" t="s">
        <v>401</v>
      </c>
    </row>
    <row r="216" spans="1:47" s="2" customFormat="1" ht="12">
      <c r="A216" s="39"/>
      <c r="B216" s="40"/>
      <c r="C216" s="41"/>
      <c r="D216" s="200" t="s">
        <v>150</v>
      </c>
      <c r="E216" s="41"/>
      <c r="F216" s="201" t="s">
        <v>402</v>
      </c>
      <c r="G216" s="41"/>
      <c r="H216" s="41"/>
      <c r="I216" s="202"/>
      <c r="J216" s="41"/>
      <c r="K216" s="41"/>
      <c r="L216" s="45"/>
      <c r="M216" s="203"/>
      <c r="N216" s="204"/>
      <c r="O216" s="85"/>
      <c r="P216" s="85"/>
      <c r="Q216" s="85"/>
      <c r="R216" s="85"/>
      <c r="S216" s="85"/>
      <c r="T216" s="86"/>
      <c r="U216" s="39"/>
      <c r="V216" s="39"/>
      <c r="W216" s="39"/>
      <c r="X216" s="39"/>
      <c r="Y216" s="39"/>
      <c r="Z216" s="39"/>
      <c r="AA216" s="39"/>
      <c r="AB216" s="39"/>
      <c r="AC216" s="39"/>
      <c r="AD216" s="39"/>
      <c r="AE216" s="39"/>
      <c r="AT216" s="18" t="s">
        <v>150</v>
      </c>
      <c r="AU216" s="18" t="s">
        <v>75</v>
      </c>
    </row>
    <row r="217" spans="1:47" s="2" customFormat="1" ht="12">
      <c r="A217" s="39"/>
      <c r="B217" s="40"/>
      <c r="C217" s="41"/>
      <c r="D217" s="214" t="s">
        <v>159</v>
      </c>
      <c r="E217" s="41"/>
      <c r="F217" s="215" t="s">
        <v>403</v>
      </c>
      <c r="G217" s="41"/>
      <c r="H217" s="41"/>
      <c r="I217" s="202"/>
      <c r="J217" s="41"/>
      <c r="K217" s="41"/>
      <c r="L217" s="45"/>
      <c r="M217" s="203"/>
      <c r="N217" s="204"/>
      <c r="O217" s="85"/>
      <c r="P217" s="85"/>
      <c r="Q217" s="85"/>
      <c r="R217" s="85"/>
      <c r="S217" s="85"/>
      <c r="T217" s="86"/>
      <c r="U217" s="39"/>
      <c r="V217" s="39"/>
      <c r="W217" s="39"/>
      <c r="X217" s="39"/>
      <c r="Y217" s="39"/>
      <c r="Z217" s="39"/>
      <c r="AA217" s="39"/>
      <c r="AB217" s="39"/>
      <c r="AC217" s="39"/>
      <c r="AD217" s="39"/>
      <c r="AE217" s="39"/>
      <c r="AT217" s="18" t="s">
        <v>159</v>
      </c>
      <c r="AU217" s="18" t="s">
        <v>75</v>
      </c>
    </row>
    <row r="218" spans="1:65" s="2" customFormat="1" ht="21.75" customHeight="1">
      <c r="A218" s="39"/>
      <c r="B218" s="40"/>
      <c r="C218" s="205" t="s">
        <v>404</v>
      </c>
      <c r="D218" s="205" t="s">
        <v>152</v>
      </c>
      <c r="E218" s="206" t="s">
        <v>405</v>
      </c>
      <c r="F218" s="207" t="s">
        <v>406</v>
      </c>
      <c r="G218" s="208" t="s">
        <v>155</v>
      </c>
      <c r="H218" s="209">
        <v>1</v>
      </c>
      <c r="I218" s="210"/>
      <c r="J218" s="211">
        <f>ROUND(I218*H218,2)</f>
        <v>0</v>
      </c>
      <c r="K218" s="207" t="s">
        <v>156</v>
      </c>
      <c r="L218" s="45"/>
      <c r="M218" s="212" t="s">
        <v>19</v>
      </c>
      <c r="N218" s="213" t="s">
        <v>46</v>
      </c>
      <c r="O218" s="85"/>
      <c r="P218" s="196">
        <f>O218*H218</f>
        <v>0</v>
      </c>
      <c r="Q218" s="196">
        <v>0</v>
      </c>
      <c r="R218" s="196">
        <f>Q218*H218</f>
        <v>0</v>
      </c>
      <c r="S218" s="196">
        <v>0.002</v>
      </c>
      <c r="T218" s="197">
        <f>S218*H218</f>
        <v>0.002</v>
      </c>
      <c r="U218" s="39"/>
      <c r="V218" s="39"/>
      <c r="W218" s="39"/>
      <c r="X218" s="39"/>
      <c r="Y218" s="39"/>
      <c r="Z218" s="39"/>
      <c r="AA218" s="39"/>
      <c r="AB218" s="39"/>
      <c r="AC218" s="39"/>
      <c r="AD218" s="39"/>
      <c r="AE218" s="39"/>
      <c r="AR218" s="198" t="s">
        <v>82</v>
      </c>
      <c r="AT218" s="198" t="s">
        <v>152</v>
      </c>
      <c r="AU218" s="198" t="s">
        <v>75</v>
      </c>
      <c r="AY218" s="18" t="s">
        <v>148</v>
      </c>
      <c r="BE218" s="199">
        <f>IF(N218="základní",J218,0)</f>
        <v>0</v>
      </c>
      <c r="BF218" s="199">
        <f>IF(N218="snížená",J218,0)</f>
        <v>0</v>
      </c>
      <c r="BG218" s="199">
        <f>IF(N218="zákl. přenesená",J218,0)</f>
        <v>0</v>
      </c>
      <c r="BH218" s="199">
        <f>IF(N218="sníž. přenesená",J218,0)</f>
        <v>0</v>
      </c>
      <c r="BI218" s="199">
        <f>IF(N218="nulová",J218,0)</f>
        <v>0</v>
      </c>
      <c r="BJ218" s="18" t="s">
        <v>82</v>
      </c>
      <c r="BK218" s="199">
        <f>ROUND(I218*H218,2)</f>
        <v>0</v>
      </c>
      <c r="BL218" s="18" t="s">
        <v>82</v>
      </c>
      <c r="BM218" s="198" t="s">
        <v>407</v>
      </c>
    </row>
    <row r="219" spans="1:47" s="2" customFormat="1" ht="12">
      <c r="A219" s="39"/>
      <c r="B219" s="40"/>
      <c r="C219" s="41"/>
      <c r="D219" s="200" t="s">
        <v>150</v>
      </c>
      <c r="E219" s="41"/>
      <c r="F219" s="201" t="s">
        <v>408</v>
      </c>
      <c r="G219" s="41"/>
      <c r="H219" s="41"/>
      <c r="I219" s="202"/>
      <c r="J219" s="41"/>
      <c r="K219" s="41"/>
      <c r="L219" s="45"/>
      <c r="M219" s="203"/>
      <c r="N219" s="204"/>
      <c r="O219" s="85"/>
      <c r="P219" s="85"/>
      <c r="Q219" s="85"/>
      <c r="R219" s="85"/>
      <c r="S219" s="85"/>
      <c r="T219" s="86"/>
      <c r="U219" s="39"/>
      <c r="V219" s="39"/>
      <c r="W219" s="39"/>
      <c r="X219" s="39"/>
      <c r="Y219" s="39"/>
      <c r="Z219" s="39"/>
      <c r="AA219" s="39"/>
      <c r="AB219" s="39"/>
      <c r="AC219" s="39"/>
      <c r="AD219" s="39"/>
      <c r="AE219" s="39"/>
      <c r="AT219" s="18" t="s">
        <v>150</v>
      </c>
      <c r="AU219" s="18" t="s">
        <v>75</v>
      </c>
    </row>
    <row r="220" spans="1:47" s="2" customFormat="1" ht="12">
      <c r="A220" s="39"/>
      <c r="B220" s="40"/>
      <c r="C220" s="41"/>
      <c r="D220" s="214" t="s">
        <v>159</v>
      </c>
      <c r="E220" s="41"/>
      <c r="F220" s="215" t="s">
        <v>409</v>
      </c>
      <c r="G220" s="41"/>
      <c r="H220" s="41"/>
      <c r="I220" s="202"/>
      <c r="J220" s="41"/>
      <c r="K220" s="41"/>
      <c r="L220" s="45"/>
      <c r="M220" s="203"/>
      <c r="N220" s="204"/>
      <c r="O220" s="85"/>
      <c r="P220" s="85"/>
      <c r="Q220" s="85"/>
      <c r="R220" s="85"/>
      <c r="S220" s="85"/>
      <c r="T220" s="86"/>
      <c r="U220" s="39"/>
      <c r="V220" s="39"/>
      <c r="W220" s="39"/>
      <c r="X220" s="39"/>
      <c r="Y220" s="39"/>
      <c r="Z220" s="39"/>
      <c r="AA220" s="39"/>
      <c r="AB220" s="39"/>
      <c r="AC220" s="39"/>
      <c r="AD220" s="39"/>
      <c r="AE220" s="39"/>
      <c r="AT220" s="18" t="s">
        <v>159</v>
      </c>
      <c r="AU220" s="18" t="s">
        <v>75</v>
      </c>
    </row>
    <row r="221" spans="1:65" s="2" customFormat="1" ht="16.5" customHeight="1">
      <c r="A221" s="39"/>
      <c r="B221" s="40"/>
      <c r="C221" s="205" t="s">
        <v>410</v>
      </c>
      <c r="D221" s="205" t="s">
        <v>152</v>
      </c>
      <c r="E221" s="206" t="s">
        <v>411</v>
      </c>
      <c r="F221" s="207" t="s">
        <v>412</v>
      </c>
      <c r="G221" s="208" t="s">
        <v>187</v>
      </c>
      <c r="H221" s="209">
        <v>4</v>
      </c>
      <c r="I221" s="210"/>
      <c r="J221" s="211">
        <f>ROUND(I221*H221,2)</f>
        <v>0</v>
      </c>
      <c r="K221" s="207" t="s">
        <v>156</v>
      </c>
      <c r="L221" s="45"/>
      <c r="M221" s="212" t="s">
        <v>19</v>
      </c>
      <c r="N221" s="213" t="s">
        <v>46</v>
      </c>
      <c r="O221" s="85"/>
      <c r="P221" s="196">
        <f>O221*H221</f>
        <v>0</v>
      </c>
      <c r="Q221" s="196">
        <v>0</v>
      </c>
      <c r="R221" s="196">
        <f>Q221*H221</f>
        <v>0</v>
      </c>
      <c r="S221" s="196">
        <v>0</v>
      </c>
      <c r="T221" s="197">
        <f>S221*H221</f>
        <v>0</v>
      </c>
      <c r="U221" s="39"/>
      <c r="V221" s="39"/>
      <c r="W221" s="39"/>
      <c r="X221" s="39"/>
      <c r="Y221" s="39"/>
      <c r="Z221" s="39"/>
      <c r="AA221" s="39"/>
      <c r="AB221" s="39"/>
      <c r="AC221" s="39"/>
      <c r="AD221" s="39"/>
      <c r="AE221" s="39"/>
      <c r="AR221" s="198" t="s">
        <v>82</v>
      </c>
      <c r="AT221" s="198" t="s">
        <v>152</v>
      </c>
      <c r="AU221" s="198" t="s">
        <v>75</v>
      </c>
      <c r="AY221" s="18" t="s">
        <v>148</v>
      </c>
      <c r="BE221" s="199">
        <f>IF(N221="základní",J221,0)</f>
        <v>0</v>
      </c>
      <c r="BF221" s="199">
        <f>IF(N221="snížená",J221,0)</f>
        <v>0</v>
      </c>
      <c r="BG221" s="199">
        <f>IF(N221="zákl. přenesená",J221,0)</f>
        <v>0</v>
      </c>
      <c r="BH221" s="199">
        <f>IF(N221="sníž. přenesená",J221,0)</f>
        <v>0</v>
      </c>
      <c r="BI221" s="199">
        <f>IF(N221="nulová",J221,0)</f>
        <v>0</v>
      </c>
      <c r="BJ221" s="18" t="s">
        <v>82</v>
      </c>
      <c r="BK221" s="199">
        <f>ROUND(I221*H221,2)</f>
        <v>0</v>
      </c>
      <c r="BL221" s="18" t="s">
        <v>82</v>
      </c>
      <c r="BM221" s="198" t="s">
        <v>413</v>
      </c>
    </row>
    <row r="222" spans="1:47" s="2" customFormat="1" ht="12">
      <c r="A222" s="39"/>
      <c r="B222" s="40"/>
      <c r="C222" s="41"/>
      <c r="D222" s="200" t="s">
        <v>150</v>
      </c>
      <c r="E222" s="41"/>
      <c r="F222" s="201" t="s">
        <v>414</v>
      </c>
      <c r="G222" s="41"/>
      <c r="H222" s="41"/>
      <c r="I222" s="202"/>
      <c r="J222" s="41"/>
      <c r="K222" s="41"/>
      <c r="L222" s="45"/>
      <c r="M222" s="203"/>
      <c r="N222" s="204"/>
      <c r="O222" s="85"/>
      <c r="P222" s="85"/>
      <c r="Q222" s="85"/>
      <c r="R222" s="85"/>
      <c r="S222" s="85"/>
      <c r="T222" s="86"/>
      <c r="U222" s="39"/>
      <c r="V222" s="39"/>
      <c r="W222" s="39"/>
      <c r="X222" s="39"/>
      <c r="Y222" s="39"/>
      <c r="Z222" s="39"/>
      <c r="AA222" s="39"/>
      <c r="AB222" s="39"/>
      <c r="AC222" s="39"/>
      <c r="AD222" s="39"/>
      <c r="AE222" s="39"/>
      <c r="AT222" s="18" t="s">
        <v>150</v>
      </c>
      <c r="AU222" s="18" t="s">
        <v>75</v>
      </c>
    </row>
    <row r="223" spans="1:47" s="2" customFormat="1" ht="12">
      <c r="A223" s="39"/>
      <c r="B223" s="40"/>
      <c r="C223" s="41"/>
      <c r="D223" s="214" t="s">
        <v>159</v>
      </c>
      <c r="E223" s="41"/>
      <c r="F223" s="215" t="s">
        <v>415</v>
      </c>
      <c r="G223" s="41"/>
      <c r="H223" s="41"/>
      <c r="I223" s="202"/>
      <c r="J223" s="41"/>
      <c r="K223" s="41"/>
      <c r="L223" s="45"/>
      <c r="M223" s="203"/>
      <c r="N223" s="204"/>
      <c r="O223" s="85"/>
      <c r="P223" s="85"/>
      <c r="Q223" s="85"/>
      <c r="R223" s="85"/>
      <c r="S223" s="85"/>
      <c r="T223" s="86"/>
      <c r="U223" s="39"/>
      <c r="V223" s="39"/>
      <c r="W223" s="39"/>
      <c r="X223" s="39"/>
      <c r="Y223" s="39"/>
      <c r="Z223" s="39"/>
      <c r="AA223" s="39"/>
      <c r="AB223" s="39"/>
      <c r="AC223" s="39"/>
      <c r="AD223" s="39"/>
      <c r="AE223" s="39"/>
      <c r="AT223" s="18" t="s">
        <v>159</v>
      </c>
      <c r="AU223" s="18" t="s">
        <v>75</v>
      </c>
    </row>
    <row r="224" spans="1:47" s="2" customFormat="1" ht="12">
      <c r="A224" s="39"/>
      <c r="B224" s="40"/>
      <c r="C224" s="41"/>
      <c r="D224" s="200" t="s">
        <v>416</v>
      </c>
      <c r="E224" s="41"/>
      <c r="F224" s="216" t="s">
        <v>417</v>
      </c>
      <c r="G224" s="41"/>
      <c r="H224" s="41"/>
      <c r="I224" s="202"/>
      <c r="J224" s="41"/>
      <c r="K224" s="41"/>
      <c r="L224" s="45"/>
      <c r="M224" s="203"/>
      <c r="N224" s="204"/>
      <c r="O224" s="85"/>
      <c r="P224" s="85"/>
      <c r="Q224" s="85"/>
      <c r="R224" s="85"/>
      <c r="S224" s="85"/>
      <c r="T224" s="86"/>
      <c r="U224" s="39"/>
      <c r="V224" s="39"/>
      <c r="W224" s="39"/>
      <c r="X224" s="39"/>
      <c r="Y224" s="39"/>
      <c r="Z224" s="39"/>
      <c r="AA224" s="39"/>
      <c r="AB224" s="39"/>
      <c r="AC224" s="39"/>
      <c r="AD224" s="39"/>
      <c r="AE224" s="39"/>
      <c r="AT224" s="18" t="s">
        <v>416</v>
      </c>
      <c r="AU224" s="18" t="s">
        <v>75</v>
      </c>
    </row>
    <row r="225" spans="1:65" s="2" customFormat="1" ht="16.5" customHeight="1">
      <c r="A225" s="39"/>
      <c r="B225" s="40"/>
      <c r="C225" s="186" t="s">
        <v>418</v>
      </c>
      <c r="D225" s="186" t="s">
        <v>143</v>
      </c>
      <c r="E225" s="187" t="s">
        <v>419</v>
      </c>
      <c r="F225" s="188" t="s">
        <v>420</v>
      </c>
      <c r="G225" s="189" t="s">
        <v>187</v>
      </c>
      <c r="H225" s="190">
        <v>3</v>
      </c>
      <c r="I225" s="191"/>
      <c r="J225" s="192">
        <f>ROUND(I225*H225,2)</f>
        <v>0</v>
      </c>
      <c r="K225" s="188" t="s">
        <v>156</v>
      </c>
      <c r="L225" s="193"/>
      <c r="M225" s="194" t="s">
        <v>19</v>
      </c>
      <c r="N225" s="195" t="s">
        <v>46</v>
      </c>
      <c r="O225" s="85"/>
      <c r="P225" s="196">
        <f>O225*H225</f>
        <v>0</v>
      </c>
      <c r="Q225" s="196">
        <v>0.00069</v>
      </c>
      <c r="R225" s="196">
        <f>Q225*H225</f>
        <v>0.00207</v>
      </c>
      <c r="S225" s="196">
        <v>0</v>
      </c>
      <c r="T225" s="197">
        <f>S225*H225</f>
        <v>0</v>
      </c>
      <c r="U225" s="39"/>
      <c r="V225" s="39"/>
      <c r="W225" s="39"/>
      <c r="X225" s="39"/>
      <c r="Y225" s="39"/>
      <c r="Z225" s="39"/>
      <c r="AA225" s="39"/>
      <c r="AB225" s="39"/>
      <c r="AC225" s="39"/>
      <c r="AD225" s="39"/>
      <c r="AE225" s="39"/>
      <c r="AR225" s="198" t="s">
        <v>216</v>
      </c>
      <c r="AT225" s="198" t="s">
        <v>143</v>
      </c>
      <c r="AU225" s="198" t="s">
        <v>75</v>
      </c>
      <c r="AY225" s="18" t="s">
        <v>148</v>
      </c>
      <c r="BE225" s="199">
        <f>IF(N225="základní",J225,0)</f>
        <v>0</v>
      </c>
      <c r="BF225" s="199">
        <f>IF(N225="snížená",J225,0)</f>
        <v>0</v>
      </c>
      <c r="BG225" s="199">
        <f>IF(N225="zákl. přenesená",J225,0)</f>
        <v>0</v>
      </c>
      <c r="BH225" s="199">
        <f>IF(N225="sníž. přenesená",J225,0)</f>
        <v>0</v>
      </c>
      <c r="BI225" s="199">
        <f>IF(N225="nulová",J225,0)</f>
        <v>0</v>
      </c>
      <c r="BJ225" s="18" t="s">
        <v>82</v>
      </c>
      <c r="BK225" s="199">
        <f>ROUND(I225*H225,2)</f>
        <v>0</v>
      </c>
      <c r="BL225" s="18" t="s">
        <v>216</v>
      </c>
      <c r="BM225" s="198" t="s">
        <v>421</v>
      </c>
    </row>
    <row r="226" spans="1:47" s="2" customFormat="1" ht="12">
      <c r="A226" s="39"/>
      <c r="B226" s="40"/>
      <c r="C226" s="41"/>
      <c r="D226" s="200" t="s">
        <v>150</v>
      </c>
      <c r="E226" s="41"/>
      <c r="F226" s="201" t="s">
        <v>420</v>
      </c>
      <c r="G226" s="41"/>
      <c r="H226" s="41"/>
      <c r="I226" s="202"/>
      <c r="J226" s="41"/>
      <c r="K226" s="41"/>
      <c r="L226" s="45"/>
      <c r="M226" s="203"/>
      <c r="N226" s="204"/>
      <c r="O226" s="85"/>
      <c r="P226" s="85"/>
      <c r="Q226" s="85"/>
      <c r="R226" s="85"/>
      <c r="S226" s="85"/>
      <c r="T226" s="86"/>
      <c r="U226" s="39"/>
      <c r="V226" s="39"/>
      <c r="W226" s="39"/>
      <c r="X226" s="39"/>
      <c r="Y226" s="39"/>
      <c r="Z226" s="39"/>
      <c r="AA226" s="39"/>
      <c r="AB226" s="39"/>
      <c r="AC226" s="39"/>
      <c r="AD226" s="39"/>
      <c r="AE226" s="39"/>
      <c r="AT226" s="18" t="s">
        <v>150</v>
      </c>
      <c r="AU226" s="18" t="s">
        <v>75</v>
      </c>
    </row>
    <row r="227" spans="1:47" s="2" customFormat="1" ht="12">
      <c r="A227" s="39"/>
      <c r="B227" s="40"/>
      <c r="C227" s="41"/>
      <c r="D227" s="214" t="s">
        <v>159</v>
      </c>
      <c r="E227" s="41"/>
      <c r="F227" s="215" t="s">
        <v>422</v>
      </c>
      <c r="G227" s="41"/>
      <c r="H227" s="41"/>
      <c r="I227" s="202"/>
      <c r="J227" s="41"/>
      <c r="K227" s="41"/>
      <c r="L227" s="45"/>
      <c r="M227" s="203"/>
      <c r="N227" s="204"/>
      <c r="O227" s="85"/>
      <c r="P227" s="85"/>
      <c r="Q227" s="85"/>
      <c r="R227" s="85"/>
      <c r="S227" s="85"/>
      <c r="T227" s="86"/>
      <c r="U227" s="39"/>
      <c r="V227" s="39"/>
      <c r="W227" s="39"/>
      <c r="X227" s="39"/>
      <c r="Y227" s="39"/>
      <c r="Z227" s="39"/>
      <c r="AA227" s="39"/>
      <c r="AB227" s="39"/>
      <c r="AC227" s="39"/>
      <c r="AD227" s="39"/>
      <c r="AE227" s="39"/>
      <c r="AT227" s="18" t="s">
        <v>159</v>
      </c>
      <c r="AU227" s="18" t="s">
        <v>75</v>
      </c>
    </row>
    <row r="228" spans="1:65" s="2" customFormat="1" ht="16.5" customHeight="1">
      <c r="A228" s="39"/>
      <c r="B228" s="40"/>
      <c r="C228" s="205" t="s">
        <v>423</v>
      </c>
      <c r="D228" s="205" t="s">
        <v>152</v>
      </c>
      <c r="E228" s="206" t="s">
        <v>424</v>
      </c>
      <c r="F228" s="207" t="s">
        <v>425</v>
      </c>
      <c r="G228" s="208" t="s">
        <v>170</v>
      </c>
      <c r="H228" s="209">
        <v>1</v>
      </c>
      <c r="I228" s="210"/>
      <c r="J228" s="211">
        <f>ROUND(I228*H228,2)</f>
        <v>0</v>
      </c>
      <c r="K228" s="207" t="s">
        <v>147</v>
      </c>
      <c r="L228" s="45"/>
      <c r="M228" s="212" t="s">
        <v>19</v>
      </c>
      <c r="N228" s="213" t="s">
        <v>46</v>
      </c>
      <c r="O228" s="85"/>
      <c r="P228" s="196">
        <f>O228*H228</f>
        <v>0</v>
      </c>
      <c r="Q228" s="196">
        <v>0</v>
      </c>
      <c r="R228" s="196">
        <f>Q228*H228</f>
        <v>0</v>
      </c>
      <c r="S228" s="196">
        <v>0</v>
      </c>
      <c r="T228" s="197">
        <f>S228*H228</f>
        <v>0</v>
      </c>
      <c r="U228" s="39"/>
      <c r="V228" s="39"/>
      <c r="W228" s="39"/>
      <c r="X228" s="39"/>
      <c r="Y228" s="39"/>
      <c r="Z228" s="39"/>
      <c r="AA228" s="39"/>
      <c r="AB228" s="39"/>
      <c r="AC228" s="39"/>
      <c r="AD228" s="39"/>
      <c r="AE228" s="39"/>
      <c r="AR228" s="198" t="s">
        <v>82</v>
      </c>
      <c r="AT228" s="198" t="s">
        <v>152</v>
      </c>
      <c r="AU228" s="198" t="s">
        <v>75</v>
      </c>
      <c r="AY228" s="18" t="s">
        <v>148</v>
      </c>
      <c r="BE228" s="199">
        <f>IF(N228="základní",J228,0)</f>
        <v>0</v>
      </c>
      <c r="BF228" s="199">
        <f>IF(N228="snížená",J228,0)</f>
        <v>0</v>
      </c>
      <c r="BG228" s="199">
        <f>IF(N228="zákl. přenesená",J228,0)</f>
        <v>0</v>
      </c>
      <c r="BH228" s="199">
        <f>IF(N228="sníž. přenesená",J228,0)</f>
        <v>0</v>
      </c>
      <c r="BI228" s="199">
        <f>IF(N228="nulová",J228,0)</f>
        <v>0</v>
      </c>
      <c r="BJ228" s="18" t="s">
        <v>82</v>
      </c>
      <c r="BK228" s="199">
        <f>ROUND(I228*H228,2)</f>
        <v>0</v>
      </c>
      <c r="BL228" s="18" t="s">
        <v>82</v>
      </c>
      <c r="BM228" s="198" t="s">
        <v>426</v>
      </c>
    </row>
    <row r="229" spans="1:47" s="2" customFormat="1" ht="12">
      <c r="A229" s="39"/>
      <c r="B229" s="40"/>
      <c r="C229" s="41"/>
      <c r="D229" s="200" t="s">
        <v>150</v>
      </c>
      <c r="E229" s="41"/>
      <c r="F229" s="201" t="s">
        <v>425</v>
      </c>
      <c r="G229" s="41"/>
      <c r="H229" s="41"/>
      <c r="I229" s="202"/>
      <c r="J229" s="41"/>
      <c r="K229" s="41"/>
      <c r="L229" s="45"/>
      <c r="M229" s="203"/>
      <c r="N229" s="204"/>
      <c r="O229" s="85"/>
      <c r="P229" s="85"/>
      <c r="Q229" s="85"/>
      <c r="R229" s="85"/>
      <c r="S229" s="85"/>
      <c r="T229" s="86"/>
      <c r="U229" s="39"/>
      <c r="V229" s="39"/>
      <c r="W229" s="39"/>
      <c r="X229" s="39"/>
      <c r="Y229" s="39"/>
      <c r="Z229" s="39"/>
      <c r="AA229" s="39"/>
      <c r="AB229" s="39"/>
      <c r="AC229" s="39"/>
      <c r="AD229" s="39"/>
      <c r="AE229" s="39"/>
      <c r="AT229" s="18" t="s">
        <v>150</v>
      </c>
      <c r="AU229" s="18" t="s">
        <v>75</v>
      </c>
    </row>
    <row r="230" spans="1:65" s="2" customFormat="1" ht="16.5" customHeight="1">
      <c r="A230" s="39"/>
      <c r="B230" s="40"/>
      <c r="C230" s="205" t="s">
        <v>427</v>
      </c>
      <c r="D230" s="205" t="s">
        <v>152</v>
      </c>
      <c r="E230" s="206" t="s">
        <v>428</v>
      </c>
      <c r="F230" s="207" t="s">
        <v>429</v>
      </c>
      <c r="G230" s="208" t="s">
        <v>170</v>
      </c>
      <c r="H230" s="209">
        <v>1</v>
      </c>
      <c r="I230" s="210"/>
      <c r="J230" s="211">
        <f>ROUND(I230*H230,2)</f>
        <v>0</v>
      </c>
      <c r="K230" s="207" t="s">
        <v>147</v>
      </c>
      <c r="L230" s="45"/>
      <c r="M230" s="212" t="s">
        <v>19</v>
      </c>
      <c r="N230" s="213" t="s">
        <v>46</v>
      </c>
      <c r="O230" s="85"/>
      <c r="P230" s="196">
        <f>O230*H230</f>
        <v>0</v>
      </c>
      <c r="Q230" s="196">
        <v>0</v>
      </c>
      <c r="R230" s="196">
        <f>Q230*H230</f>
        <v>0</v>
      </c>
      <c r="S230" s="196">
        <v>0</v>
      </c>
      <c r="T230" s="197">
        <f>S230*H230</f>
        <v>0</v>
      </c>
      <c r="U230" s="39"/>
      <c r="V230" s="39"/>
      <c r="W230" s="39"/>
      <c r="X230" s="39"/>
      <c r="Y230" s="39"/>
      <c r="Z230" s="39"/>
      <c r="AA230" s="39"/>
      <c r="AB230" s="39"/>
      <c r="AC230" s="39"/>
      <c r="AD230" s="39"/>
      <c r="AE230" s="39"/>
      <c r="AR230" s="198" t="s">
        <v>82</v>
      </c>
      <c r="AT230" s="198" t="s">
        <v>152</v>
      </c>
      <c r="AU230" s="198" t="s">
        <v>75</v>
      </c>
      <c r="AY230" s="18" t="s">
        <v>148</v>
      </c>
      <c r="BE230" s="199">
        <f>IF(N230="základní",J230,0)</f>
        <v>0</v>
      </c>
      <c r="BF230" s="199">
        <f>IF(N230="snížená",J230,0)</f>
        <v>0</v>
      </c>
      <c r="BG230" s="199">
        <f>IF(N230="zákl. přenesená",J230,0)</f>
        <v>0</v>
      </c>
      <c r="BH230" s="199">
        <f>IF(N230="sníž. přenesená",J230,0)</f>
        <v>0</v>
      </c>
      <c r="BI230" s="199">
        <f>IF(N230="nulová",J230,0)</f>
        <v>0</v>
      </c>
      <c r="BJ230" s="18" t="s">
        <v>82</v>
      </c>
      <c r="BK230" s="199">
        <f>ROUND(I230*H230,2)</f>
        <v>0</v>
      </c>
      <c r="BL230" s="18" t="s">
        <v>82</v>
      </c>
      <c r="BM230" s="198" t="s">
        <v>430</v>
      </c>
    </row>
    <row r="231" spans="1:47" s="2" customFormat="1" ht="12">
      <c r="A231" s="39"/>
      <c r="B231" s="40"/>
      <c r="C231" s="41"/>
      <c r="D231" s="200" t="s">
        <v>150</v>
      </c>
      <c r="E231" s="41"/>
      <c r="F231" s="201" t="s">
        <v>429</v>
      </c>
      <c r="G231" s="41"/>
      <c r="H231" s="41"/>
      <c r="I231" s="202"/>
      <c r="J231" s="41"/>
      <c r="K231" s="41"/>
      <c r="L231" s="45"/>
      <c r="M231" s="203"/>
      <c r="N231" s="204"/>
      <c r="O231" s="85"/>
      <c r="P231" s="85"/>
      <c r="Q231" s="85"/>
      <c r="R231" s="85"/>
      <c r="S231" s="85"/>
      <c r="T231" s="86"/>
      <c r="U231" s="39"/>
      <c r="V231" s="39"/>
      <c r="W231" s="39"/>
      <c r="X231" s="39"/>
      <c r="Y231" s="39"/>
      <c r="Z231" s="39"/>
      <c r="AA231" s="39"/>
      <c r="AB231" s="39"/>
      <c r="AC231" s="39"/>
      <c r="AD231" s="39"/>
      <c r="AE231" s="39"/>
      <c r="AT231" s="18" t="s">
        <v>150</v>
      </c>
      <c r="AU231" s="18" t="s">
        <v>75</v>
      </c>
    </row>
    <row r="232" spans="1:65" s="2" customFormat="1" ht="16.5" customHeight="1">
      <c r="A232" s="39"/>
      <c r="B232" s="40"/>
      <c r="C232" s="205" t="s">
        <v>431</v>
      </c>
      <c r="D232" s="205" t="s">
        <v>152</v>
      </c>
      <c r="E232" s="206" t="s">
        <v>432</v>
      </c>
      <c r="F232" s="207" t="s">
        <v>433</v>
      </c>
      <c r="G232" s="208" t="s">
        <v>170</v>
      </c>
      <c r="H232" s="209">
        <v>1</v>
      </c>
      <c r="I232" s="210"/>
      <c r="J232" s="211">
        <f>ROUND(I232*H232,2)</f>
        <v>0</v>
      </c>
      <c r="K232" s="207" t="s">
        <v>147</v>
      </c>
      <c r="L232" s="45"/>
      <c r="M232" s="212" t="s">
        <v>19</v>
      </c>
      <c r="N232" s="213" t="s">
        <v>46</v>
      </c>
      <c r="O232" s="85"/>
      <c r="P232" s="196">
        <f>O232*H232</f>
        <v>0</v>
      </c>
      <c r="Q232" s="196">
        <v>0</v>
      </c>
      <c r="R232" s="196">
        <f>Q232*H232</f>
        <v>0</v>
      </c>
      <c r="S232" s="196">
        <v>0</v>
      </c>
      <c r="T232" s="197">
        <f>S232*H232</f>
        <v>0</v>
      </c>
      <c r="U232" s="39"/>
      <c r="V232" s="39"/>
      <c r="W232" s="39"/>
      <c r="X232" s="39"/>
      <c r="Y232" s="39"/>
      <c r="Z232" s="39"/>
      <c r="AA232" s="39"/>
      <c r="AB232" s="39"/>
      <c r="AC232" s="39"/>
      <c r="AD232" s="39"/>
      <c r="AE232" s="39"/>
      <c r="AR232" s="198" t="s">
        <v>82</v>
      </c>
      <c r="AT232" s="198" t="s">
        <v>152</v>
      </c>
      <c r="AU232" s="198" t="s">
        <v>75</v>
      </c>
      <c r="AY232" s="18" t="s">
        <v>148</v>
      </c>
      <c r="BE232" s="199">
        <f>IF(N232="základní",J232,0)</f>
        <v>0</v>
      </c>
      <c r="BF232" s="199">
        <f>IF(N232="snížená",J232,0)</f>
        <v>0</v>
      </c>
      <c r="BG232" s="199">
        <f>IF(N232="zákl. přenesená",J232,0)</f>
        <v>0</v>
      </c>
      <c r="BH232" s="199">
        <f>IF(N232="sníž. přenesená",J232,0)</f>
        <v>0</v>
      </c>
      <c r="BI232" s="199">
        <f>IF(N232="nulová",J232,0)</f>
        <v>0</v>
      </c>
      <c r="BJ232" s="18" t="s">
        <v>82</v>
      </c>
      <c r="BK232" s="199">
        <f>ROUND(I232*H232,2)</f>
        <v>0</v>
      </c>
      <c r="BL232" s="18" t="s">
        <v>82</v>
      </c>
      <c r="BM232" s="198" t="s">
        <v>434</v>
      </c>
    </row>
    <row r="233" spans="1:47" s="2" customFormat="1" ht="12">
      <c r="A233" s="39"/>
      <c r="B233" s="40"/>
      <c r="C233" s="41"/>
      <c r="D233" s="200" t="s">
        <v>150</v>
      </c>
      <c r="E233" s="41"/>
      <c r="F233" s="201" t="s">
        <v>433</v>
      </c>
      <c r="G233" s="41"/>
      <c r="H233" s="41"/>
      <c r="I233" s="202"/>
      <c r="J233" s="41"/>
      <c r="K233" s="41"/>
      <c r="L233" s="45"/>
      <c r="M233" s="203"/>
      <c r="N233" s="204"/>
      <c r="O233" s="85"/>
      <c r="P233" s="85"/>
      <c r="Q233" s="85"/>
      <c r="R233" s="85"/>
      <c r="S233" s="85"/>
      <c r="T233" s="86"/>
      <c r="U233" s="39"/>
      <c r="V233" s="39"/>
      <c r="W233" s="39"/>
      <c r="X233" s="39"/>
      <c r="Y233" s="39"/>
      <c r="Z233" s="39"/>
      <c r="AA233" s="39"/>
      <c r="AB233" s="39"/>
      <c r="AC233" s="39"/>
      <c r="AD233" s="39"/>
      <c r="AE233" s="39"/>
      <c r="AT233" s="18" t="s">
        <v>150</v>
      </c>
      <c r="AU233" s="18" t="s">
        <v>75</v>
      </c>
    </row>
    <row r="234" spans="1:65" s="2" customFormat="1" ht="16.5" customHeight="1">
      <c r="A234" s="39"/>
      <c r="B234" s="40"/>
      <c r="C234" s="205" t="s">
        <v>435</v>
      </c>
      <c r="D234" s="205" t="s">
        <v>152</v>
      </c>
      <c r="E234" s="206" t="s">
        <v>436</v>
      </c>
      <c r="F234" s="207" t="s">
        <v>437</v>
      </c>
      <c r="G234" s="208" t="s">
        <v>170</v>
      </c>
      <c r="H234" s="209">
        <v>1</v>
      </c>
      <c r="I234" s="210"/>
      <c r="J234" s="211">
        <f>ROUND(I234*H234,2)</f>
        <v>0</v>
      </c>
      <c r="K234" s="207" t="s">
        <v>147</v>
      </c>
      <c r="L234" s="45"/>
      <c r="M234" s="212" t="s">
        <v>19</v>
      </c>
      <c r="N234" s="213" t="s">
        <v>46</v>
      </c>
      <c r="O234" s="85"/>
      <c r="P234" s="196">
        <f>O234*H234</f>
        <v>0</v>
      </c>
      <c r="Q234" s="196">
        <v>0</v>
      </c>
      <c r="R234" s="196">
        <f>Q234*H234</f>
        <v>0</v>
      </c>
      <c r="S234" s="196">
        <v>0</v>
      </c>
      <c r="T234" s="197">
        <f>S234*H234</f>
        <v>0</v>
      </c>
      <c r="U234" s="39"/>
      <c r="V234" s="39"/>
      <c r="W234" s="39"/>
      <c r="X234" s="39"/>
      <c r="Y234" s="39"/>
      <c r="Z234" s="39"/>
      <c r="AA234" s="39"/>
      <c r="AB234" s="39"/>
      <c r="AC234" s="39"/>
      <c r="AD234" s="39"/>
      <c r="AE234" s="39"/>
      <c r="AR234" s="198" t="s">
        <v>82</v>
      </c>
      <c r="AT234" s="198" t="s">
        <v>152</v>
      </c>
      <c r="AU234" s="198" t="s">
        <v>75</v>
      </c>
      <c r="AY234" s="18" t="s">
        <v>148</v>
      </c>
      <c r="BE234" s="199">
        <f>IF(N234="základní",J234,0)</f>
        <v>0</v>
      </c>
      <c r="BF234" s="199">
        <f>IF(N234="snížená",J234,0)</f>
        <v>0</v>
      </c>
      <c r="BG234" s="199">
        <f>IF(N234="zákl. přenesená",J234,0)</f>
        <v>0</v>
      </c>
      <c r="BH234" s="199">
        <f>IF(N234="sníž. přenesená",J234,0)</f>
        <v>0</v>
      </c>
      <c r="BI234" s="199">
        <f>IF(N234="nulová",J234,0)</f>
        <v>0</v>
      </c>
      <c r="BJ234" s="18" t="s">
        <v>82</v>
      </c>
      <c r="BK234" s="199">
        <f>ROUND(I234*H234,2)</f>
        <v>0</v>
      </c>
      <c r="BL234" s="18" t="s">
        <v>82</v>
      </c>
      <c r="BM234" s="198" t="s">
        <v>438</v>
      </c>
    </row>
    <row r="235" spans="1:47" s="2" customFormat="1" ht="12">
      <c r="A235" s="39"/>
      <c r="B235" s="40"/>
      <c r="C235" s="41"/>
      <c r="D235" s="200" t="s">
        <v>150</v>
      </c>
      <c r="E235" s="41"/>
      <c r="F235" s="201" t="s">
        <v>439</v>
      </c>
      <c r="G235" s="41"/>
      <c r="H235" s="41"/>
      <c r="I235" s="202"/>
      <c r="J235" s="41"/>
      <c r="K235" s="41"/>
      <c r="L235" s="45"/>
      <c r="M235" s="203"/>
      <c r="N235" s="204"/>
      <c r="O235" s="85"/>
      <c r="P235" s="85"/>
      <c r="Q235" s="85"/>
      <c r="R235" s="85"/>
      <c r="S235" s="85"/>
      <c r="T235" s="86"/>
      <c r="U235" s="39"/>
      <c r="V235" s="39"/>
      <c r="W235" s="39"/>
      <c r="X235" s="39"/>
      <c r="Y235" s="39"/>
      <c r="Z235" s="39"/>
      <c r="AA235" s="39"/>
      <c r="AB235" s="39"/>
      <c r="AC235" s="39"/>
      <c r="AD235" s="39"/>
      <c r="AE235" s="39"/>
      <c r="AT235" s="18" t="s">
        <v>150</v>
      </c>
      <c r="AU235" s="18" t="s">
        <v>75</v>
      </c>
    </row>
    <row r="236" spans="1:65" s="2" customFormat="1" ht="16.5" customHeight="1">
      <c r="A236" s="39"/>
      <c r="B236" s="40"/>
      <c r="C236" s="205" t="s">
        <v>440</v>
      </c>
      <c r="D236" s="205" t="s">
        <v>152</v>
      </c>
      <c r="E236" s="206" t="s">
        <v>441</v>
      </c>
      <c r="F236" s="207" t="s">
        <v>442</v>
      </c>
      <c r="G236" s="208" t="s">
        <v>170</v>
      </c>
      <c r="H236" s="209">
        <v>1</v>
      </c>
      <c r="I236" s="210"/>
      <c r="J236" s="211">
        <f>ROUND(I236*H236,2)</f>
        <v>0</v>
      </c>
      <c r="K236" s="207" t="s">
        <v>147</v>
      </c>
      <c r="L236" s="45"/>
      <c r="M236" s="212" t="s">
        <v>19</v>
      </c>
      <c r="N236" s="213" t="s">
        <v>46</v>
      </c>
      <c r="O236" s="85"/>
      <c r="P236" s="196">
        <f>O236*H236</f>
        <v>0</v>
      </c>
      <c r="Q236" s="196">
        <v>0</v>
      </c>
      <c r="R236" s="196">
        <f>Q236*H236</f>
        <v>0</v>
      </c>
      <c r="S236" s="196">
        <v>0</v>
      </c>
      <c r="T236" s="197">
        <f>S236*H236</f>
        <v>0</v>
      </c>
      <c r="U236" s="39"/>
      <c r="V236" s="39"/>
      <c r="W236" s="39"/>
      <c r="X236" s="39"/>
      <c r="Y236" s="39"/>
      <c r="Z236" s="39"/>
      <c r="AA236" s="39"/>
      <c r="AB236" s="39"/>
      <c r="AC236" s="39"/>
      <c r="AD236" s="39"/>
      <c r="AE236" s="39"/>
      <c r="AR236" s="198" t="s">
        <v>82</v>
      </c>
      <c r="AT236" s="198" t="s">
        <v>152</v>
      </c>
      <c r="AU236" s="198" t="s">
        <v>75</v>
      </c>
      <c r="AY236" s="18" t="s">
        <v>148</v>
      </c>
      <c r="BE236" s="199">
        <f>IF(N236="základní",J236,0)</f>
        <v>0</v>
      </c>
      <c r="BF236" s="199">
        <f>IF(N236="snížená",J236,0)</f>
        <v>0</v>
      </c>
      <c r="BG236" s="199">
        <f>IF(N236="zákl. přenesená",J236,0)</f>
        <v>0</v>
      </c>
      <c r="BH236" s="199">
        <f>IF(N236="sníž. přenesená",J236,0)</f>
        <v>0</v>
      </c>
      <c r="BI236" s="199">
        <f>IF(N236="nulová",J236,0)</f>
        <v>0</v>
      </c>
      <c r="BJ236" s="18" t="s">
        <v>82</v>
      </c>
      <c r="BK236" s="199">
        <f>ROUND(I236*H236,2)</f>
        <v>0</v>
      </c>
      <c r="BL236" s="18" t="s">
        <v>82</v>
      </c>
      <c r="BM236" s="198" t="s">
        <v>443</v>
      </c>
    </row>
    <row r="237" spans="1:47" s="2" customFormat="1" ht="12">
      <c r="A237" s="39"/>
      <c r="B237" s="40"/>
      <c r="C237" s="41"/>
      <c r="D237" s="200" t="s">
        <v>150</v>
      </c>
      <c r="E237" s="41"/>
      <c r="F237" s="201" t="s">
        <v>444</v>
      </c>
      <c r="G237" s="41"/>
      <c r="H237" s="41"/>
      <c r="I237" s="202"/>
      <c r="J237" s="41"/>
      <c r="K237" s="41"/>
      <c r="L237" s="45"/>
      <c r="M237" s="203"/>
      <c r="N237" s="204"/>
      <c r="O237" s="85"/>
      <c r="P237" s="85"/>
      <c r="Q237" s="85"/>
      <c r="R237" s="85"/>
      <c r="S237" s="85"/>
      <c r="T237" s="86"/>
      <c r="U237" s="39"/>
      <c r="V237" s="39"/>
      <c r="W237" s="39"/>
      <c r="X237" s="39"/>
      <c r="Y237" s="39"/>
      <c r="Z237" s="39"/>
      <c r="AA237" s="39"/>
      <c r="AB237" s="39"/>
      <c r="AC237" s="39"/>
      <c r="AD237" s="39"/>
      <c r="AE237" s="39"/>
      <c r="AT237" s="18" t="s">
        <v>150</v>
      </c>
      <c r="AU237" s="18" t="s">
        <v>75</v>
      </c>
    </row>
    <row r="238" spans="1:65" s="2" customFormat="1" ht="16.5" customHeight="1">
      <c r="A238" s="39"/>
      <c r="B238" s="40"/>
      <c r="C238" s="205" t="s">
        <v>445</v>
      </c>
      <c r="D238" s="205" t="s">
        <v>152</v>
      </c>
      <c r="E238" s="206" t="s">
        <v>446</v>
      </c>
      <c r="F238" s="207" t="s">
        <v>447</v>
      </c>
      <c r="G238" s="208" t="s">
        <v>155</v>
      </c>
      <c r="H238" s="209">
        <v>1</v>
      </c>
      <c r="I238" s="210"/>
      <c r="J238" s="211">
        <f>ROUND(I238*H238,2)</f>
        <v>0</v>
      </c>
      <c r="K238" s="207" t="s">
        <v>147</v>
      </c>
      <c r="L238" s="45"/>
      <c r="M238" s="212" t="s">
        <v>19</v>
      </c>
      <c r="N238" s="213" t="s">
        <v>46</v>
      </c>
      <c r="O238" s="85"/>
      <c r="P238" s="196">
        <f>O238*H238</f>
        <v>0</v>
      </c>
      <c r="Q238" s="196">
        <v>0</v>
      </c>
      <c r="R238" s="196">
        <f>Q238*H238</f>
        <v>0</v>
      </c>
      <c r="S238" s="196">
        <v>0</v>
      </c>
      <c r="T238" s="197">
        <f>S238*H238</f>
        <v>0</v>
      </c>
      <c r="U238" s="39"/>
      <c r="V238" s="39"/>
      <c r="W238" s="39"/>
      <c r="X238" s="39"/>
      <c r="Y238" s="39"/>
      <c r="Z238" s="39"/>
      <c r="AA238" s="39"/>
      <c r="AB238" s="39"/>
      <c r="AC238" s="39"/>
      <c r="AD238" s="39"/>
      <c r="AE238" s="39"/>
      <c r="AR238" s="198" t="s">
        <v>82</v>
      </c>
      <c r="AT238" s="198" t="s">
        <v>152</v>
      </c>
      <c r="AU238" s="198" t="s">
        <v>75</v>
      </c>
      <c r="AY238" s="18" t="s">
        <v>148</v>
      </c>
      <c r="BE238" s="199">
        <f>IF(N238="základní",J238,0)</f>
        <v>0</v>
      </c>
      <c r="BF238" s="199">
        <f>IF(N238="snížená",J238,0)</f>
        <v>0</v>
      </c>
      <c r="BG238" s="199">
        <f>IF(N238="zákl. přenesená",J238,0)</f>
        <v>0</v>
      </c>
      <c r="BH238" s="199">
        <f>IF(N238="sníž. přenesená",J238,0)</f>
        <v>0</v>
      </c>
      <c r="BI238" s="199">
        <f>IF(N238="nulová",J238,0)</f>
        <v>0</v>
      </c>
      <c r="BJ238" s="18" t="s">
        <v>82</v>
      </c>
      <c r="BK238" s="199">
        <f>ROUND(I238*H238,2)</f>
        <v>0</v>
      </c>
      <c r="BL238" s="18" t="s">
        <v>82</v>
      </c>
      <c r="BM238" s="198" t="s">
        <v>448</v>
      </c>
    </row>
    <row r="239" spans="1:47" s="2" customFormat="1" ht="12">
      <c r="A239" s="39"/>
      <c r="B239" s="40"/>
      <c r="C239" s="41"/>
      <c r="D239" s="200" t="s">
        <v>150</v>
      </c>
      <c r="E239" s="41"/>
      <c r="F239" s="201" t="s">
        <v>449</v>
      </c>
      <c r="G239" s="41"/>
      <c r="H239" s="41"/>
      <c r="I239" s="202"/>
      <c r="J239" s="41"/>
      <c r="K239" s="41"/>
      <c r="L239" s="45"/>
      <c r="M239" s="203"/>
      <c r="N239" s="204"/>
      <c r="O239" s="85"/>
      <c r="P239" s="85"/>
      <c r="Q239" s="85"/>
      <c r="R239" s="85"/>
      <c r="S239" s="85"/>
      <c r="T239" s="86"/>
      <c r="U239" s="39"/>
      <c r="V239" s="39"/>
      <c r="W239" s="39"/>
      <c r="X239" s="39"/>
      <c r="Y239" s="39"/>
      <c r="Z239" s="39"/>
      <c r="AA239" s="39"/>
      <c r="AB239" s="39"/>
      <c r="AC239" s="39"/>
      <c r="AD239" s="39"/>
      <c r="AE239" s="39"/>
      <c r="AT239" s="18" t="s">
        <v>150</v>
      </c>
      <c r="AU239" s="18" t="s">
        <v>75</v>
      </c>
    </row>
    <row r="240" spans="1:65" s="2" customFormat="1" ht="16.5" customHeight="1">
      <c r="A240" s="39"/>
      <c r="B240" s="40"/>
      <c r="C240" s="205" t="s">
        <v>450</v>
      </c>
      <c r="D240" s="205" t="s">
        <v>152</v>
      </c>
      <c r="E240" s="206" t="s">
        <v>451</v>
      </c>
      <c r="F240" s="207" t="s">
        <v>452</v>
      </c>
      <c r="G240" s="208" t="s">
        <v>170</v>
      </c>
      <c r="H240" s="209">
        <v>1</v>
      </c>
      <c r="I240" s="210"/>
      <c r="J240" s="211">
        <f>ROUND(I240*H240,2)</f>
        <v>0</v>
      </c>
      <c r="K240" s="207" t="s">
        <v>147</v>
      </c>
      <c r="L240" s="45"/>
      <c r="M240" s="212" t="s">
        <v>19</v>
      </c>
      <c r="N240" s="213" t="s">
        <v>46</v>
      </c>
      <c r="O240" s="85"/>
      <c r="P240" s="196">
        <f>O240*H240</f>
        <v>0</v>
      </c>
      <c r="Q240" s="196">
        <v>0</v>
      </c>
      <c r="R240" s="196">
        <f>Q240*H240</f>
        <v>0</v>
      </c>
      <c r="S240" s="196">
        <v>0</v>
      </c>
      <c r="T240" s="197">
        <f>S240*H240</f>
        <v>0</v>
      </c>
      <c r="U240" s="39"/>
      <c r="V240" s="39"/>
      <c r="W240" s="39"/>
      <c r="X240" s="39"/>
      <c r="Y240" s="39"/>
      <c r="Z240" s="39"/>
      <c r="AA240" s="39"/>
      <c r="AB240" s="39"/>
      <c r="AC240" s="39"/>
      <c r="AD240" s="39"/>
      <c r="AE240" s="39"/>
      <c r="AR240" s="198" t="s">
        <v>82</v>
      </c>
      <c r="AT240" s="198" t="s">
        <v>152</v>
      </c>
      <c r="AU240" s="198" t="s">
        <v>75</v>
      </c>
      <c r="AY240" s="18" t="s">
        <v>148</v>
      </c>
      <c r="BE240" s="199">
        <f>IF(N240="základní",J240,0)</f>
        <v>0</v>
      </c>
      <c r="BF240" s="199">
        <f>IF(N240="snížená",J240,0)</f>
        <v>0</v>
      </c>
      <c r="BG240" s="199">
        <f>IF(N240="zákl. přenesená",J240,0)</f>
        <v>0</v>
      </c>
      <c r="BH240" s="199">
        <f>IF(N240="sníž. přenesená",J240,0)</f>
        <v>0</v>
      </c>
      <c r="BI240" s="199">
        <f>IF(N240="nulová",J240,0)</f>
        <v>0</v>
      </c>
      <c r="BJ240" s="18" t="s">
        <v>82</v>
      </c>
      <c r="BK240" s="199">
        <f>ROUND(I240*H240,2)</f>
        <v>0</v>
      </c>
      <c r="BL240" s="18" t="s">
        <v>82</v>
      </c>
      <c r="BM240" s="198" t="s">
        <v>453</v>
      </c>
    </row>
    <row r="241" spans="1:47" s="2" customFormat="1" ht="12">
      <c r="A241" s="39"/>
      <c r="B241" s="40"/>
      <c r="C241" s="41"/>
      <c r="D241" s="200" t="s">
        <v>150</v>
      </c>
      <c r="E241" s="41"/>
      <c r="F241" s="201" t="s">
        <v>454</v>
      </c>
      <c r="G241" s="41"/>
      <c r="H241" s="41"/>
      <c r="I241" s="202"/>
      <c r="J241" s="41"/>
      <c r="K241" s="41"/>
      <c r="L241" s="45"/>
      <c r="M241" s="203"/>
      <c r="N241" s="204"/>
      <c r="O241" s="85"/>
      <c r="P241" s="85"/>
      <c r="Q241" s="85"/>
      <c r="R241" s="85"/>
      <c r="S241" s="85"/>
      <c r="T241" s="86"/>
      <c r="U241" s="39"/>
      <c r="V241" s="39"/>
      <c r="W241" s="39"/>
      <c r="X241" s="39"/>
      <c r="Y241" s="39"/>
      <c r="Z241" s="39"/>
      <c r="AA241" s="39"/>
      <c r="AB241" s="39"/>
      <c r="AC241" s="39"/>
      <c r="AD241" s="39"/>
      <c r="AE241" s="39"/>
      <c r="AT241" s="18" t="s">
        <v>150</v>
      </c>
      <c r="AU241" s="18" t="s">
        <v>75</v>
      </c>
    </row>
    <row r="242" spans="1:65" s="2" customFormat="1" ht="16.5" customHeight="1">
      <c r="A242" s="39"/>
      <c r="B242" s="40"/>
      <c r="C242" s="205" t="s">
        <v>455</v>
      </c>
      <c r="D242" s="205" t="s">
        <v>152</v>
      </c>
      <c r="E242" s="206" t="s">
        <v>456</v>
      </c>
      <c r="F242" s="207" t="s">
        <v>457</v>
      </c>
      <c r="G242" s="208" t="s">
        <v>155</v>
      </c>
      <c r="H242" s="209">
        <v>1</v>
      </c>
      <c r="I242" s="210"/>
      <c r="J242" s="211">
        <f>ROUND(I242*H242,2)</f>
        <v>0</v>
      </c>
      <c r="K242" s="207" t="s">
        <v>147</v>
      </c>
      <c r="L242" s="45"/>
      <c r="M242" s="212" t="s">
        <v>19</v>
      </c>
      <c r="N242" s="213" t="s">
        <v>46</v>
      </c>
      <c r="O242" s="85"/>
      <c r="P242" s="196">
        <f>O242*H242</f>
        <v>0</v>
      </c>
      <c r="Q242" s="196">
        <v>0</v>
      </c>
      <c r="R242" s="196">
        <f>Q242*H242</f>
        <v>0</v>
      </c>
      <c r="S242" s="196">
        <v>0</v>
      </c>
      <c r="T242" s="197">
        <f>S242*H242</f>
        <v>0</v>
      </c>
      <c r="U242" s="39"/>
      <c r="V242" s="39"/>
      <c r="W242" s="39"/>
      <c r="X242" s="39"/>
      <c r="Y242" s="39"/>
      <c r="Z242" s="39"/>
      <c r="AA242" s="39"/>
      <c r="AB242" s="39"/>
      <c r="AC242" s="39"/>
      <c r="AD242" s="39"/>
      <c r="AE242" s="39"/>
      <c r="AR242" s="198" t="s">
        <v>82</v>
      </c>
      <c r="AT242" s="198" t="s">
        <v>152</v>
      </c>
      <c r="AU242" s="198" t="s">
        <v>75</v>
      </c>
      <c r="AY242" s="18" t="s">
        <v>148</v>
      </c>
      <c r="BE242" s="199">
        <f>IF(N242="základní",J242,0)</f>
        <v>0</v>
      </c>
      <c r="BF242" s="199">
        <f>IF(N242="snížená",J242,0)</f>
        <v>0</v>
      </c>
      <c r="BG242" s="199">
        <f>IF(N242="zákl. přenesená",J242,0)</f>
        <v>0</v>
      </c>
      <c r="BH242" s="199">
        <f>IF(N242="sníž. přenesená",J242,0)</f>
        <v>0</v>
      </c>
      <c r="BI242" s="199">
        <f>IF(N242="nulová",J242,0)</f>
        <v>0</v>
      </c>
      <c r="BJ242" s="18" t="s">
        <v>82</v>
      </c>
      <c r="BK242" s="199">
        <f>ROUND(I242*H242,2)</f>
        <v>0</v>
      </c>
      <c r="BL242" s="18" t="s">
        <v>82</v>
      </c>
      <c r="BM242" s="198" t="s">
        <v>458</v>
      </c>
    </row>
    <row r="243" spans="1:47" s="2" customFormat="1" ht="12">
      <c r="A243" s="39"/>
      <c r="B243" s="40"/>
      <c r="C243" s="41"/>
      <c r="D243" s="200" t="s">
        <v>150</v>
      </c>
      <c r="E243" s="41"/>
      <c r="F243" s="201" t="s">
        <v>457</v>
      </c>
      <c r="G243" s="41"/>
      <c r="H243" s="41"/>
      <c r="I243" s="202"/>
      <c r="J243" s="41"/>
      <c r="K243" s="41"/>
      <c r="L243" s="45"/>
      <c r="M243" s="203"/>
      <c r="N243" s="204"/>
      <c r="O243" s="85"/>
      <c r="P243" s="85"/>
      <c r="Q243" s="85"/>
      <c r="R243" s="85"/>
      <c r="S243" s="85"/>
      <c r="T243" s="86"/>
      <c r="U243" s="39"/>
      <c r="V243" s="39"/>
      <c r="W243" s="39"/>
      <c r="X243" s="39"/>
      <c r="Y243" s="39"/>
      <c r="Z243" s="39"/>
      <c r="AA243" s="39"/>
      <c r="AB243" s="39"/>
      <c r="AC243" s="39"/>
      <c r="AD243" s="39"/>
      <c r="AE243" s="39"/>
      <c r="AT243" s="18" t="s">
        <v>150</v>
      </c>
      <c r="AU243" s="18" t="s">
        <v>75</v>
      </c>
    </row>
    <row r="244" spans="1:65" s="2" customFormat="1" ht="24.15" customHeight="1">
      <c r="A244" s="39"/>
      <c r="B244" s="40"/>
      <c r="C244" s="205" t="s">
        <v>459</v>
      </c>
      <c r="D244" s="205" t="s">
        <v>152</v>
      </c>
      <c r="E244" s="206" t="s">
        <v>460</v>
      </c>
      <c r="F244" s="207" t="s">
        <v>461</v>
      </c>
      <c r="G244" s="208" t="s">
        <v>462</v>
      </c>
      <c r="H244" s="209">
        <v>0.5</v>
      </c>
      <c r="I244" s="210"/>
      <c r="J244" s="211">
        <f>ROUND(I244*H244,2)</f>
        <v>0</v>
      </c>
      <c r="K244" s="207" t="s">
        <v>147</v>
      </c>
      <c r="L244" s="45"/>
      <c r="M244" s="212" t="s">
        <v>19</v>
      </c>
      <c r="N244" s="213" t="s">
        <v>46</v>
      </c>
      <c r="O244" s="85"/>
      <c r="P244" s="196">
        <f>O244*H244</f>
        <v>0</v>
      </c>
      <c r="Q244" s="196">
        <v>0</v>
      </c>
      <c r="R244" s="196">
        <f>Q244*H244</f>
        <v>0</v>
      </c>
      <c r="S244" s="196">
        <v>0</v>
      </c>
      <c r="T244" s="197">
        <f>S244*H244</f>
        <v>0</v>
      </c>
      <c r="U244" s="39"/>
      <c r="V244" s="39"/>
      <c r="W244" s="39"/>
      <c r="X244" s="39"/>
      <c r="Y244" s="39"/>
      <c r="Z244" s="39"/>
      <c r="AA244" s="39"/>
      <c r="AB244" s="39"/>
      <c r="AC244" s="39"/>
      <c r="AD244" s="39"/>
      <c r="AE244" s="39"/>
      <c r="AR244" s="198" t="s">
        <v>82</v>
      </c>
      <c r="AT244" s="198" t="s">
        <v>152</v>
      </c>
      <c r="AU244" s="198" t="s">
        <v>75</v>
      </c>
      <c r="AY244" s="18" t="s">
        <v>148</v>
      </c>
      <c r="BE244" s="199">
        <f>IF(N244="základní",J244,0)</f>
        <v>0</v>
      </c>
      <c r="BF244" s="199">
        <f>IF(N244="snížená",J244,0)</f>
        <v>0</v>
      </c>
      <c r="BG244" s="199">
        <f>IF(N244="zákl. přenesená",J244,0)</f>
        <v>0</v>
      </c>
      <c r="BH244" s="199">
        <f>IF(N244="sníž. přenesená",J244,0)</f>
        <v>0</v>
      </c>
      <c r="BI244" s="199">
        <f>IF(N244="nulová",J244,0)</f>
        <v>0</v>
      </c>
      <c r="BJ244" s="18" t="s">
        <v>82</v>
      </c>
      <c r="BK244" s="199">
        <f>ROUND(I244*H244,2)</f>
        <v>0</v>
      </c>
      <c r="BL244" s="18" t="s">
        <v>82</v>
      </c>
      <c r="BM244" s="198" t="s">
        <v>463</v>
      </c>
    </row>
    <row r="245" spans="1:47" s="2" customFormat="1" ht="12">
      <c r="A245" s="39"/>
      <c r="B245" s="40"/>
      <c r="C245" s="41"/>
      <c r="D245" s="200" t="s">
        <v>150</v>
      </c>
      <c r="E245" s="41"/>
      <c r="F245" s="201" t="s">
        <v>461</v>
      </c>
      <c r="G245" s="41"/>
      <c r="H245" s="41"/>
      <c r="I245" s="202"/>
      <c r="J245" s="41"/>
      <c r="K245" s="41"/>
      <c r="L245" s="45"/>
      <c r="M245" s="217"/>
      <c r="N245" s="218"/>
      <c r="O245" s="219"/>
      <c r="P245" s="219"/>
      <c r="Q245" s="219"/>
      <c r="R245" s="219"/>
      <c r="S245" s="219"/>
      <c r="T245" s="220"/>
      <c r="U245" s="39"/>
      <c r="V245" s="39"/>
      <c r="W245" s="39"/>
      <c r="X245" s="39"/>
      <c r="Y245" s="39"/>
      <c r="Z245" s="39"/>
      <c r="AA245" s="39"/>
      <c r="AB245" s="39"/>
      <c r="AC245" s="39"/>
      <c r="AD245" s="39"/>
      <c r="AE245" s="39"/>
      <c r="AT245" s="18" t="s">
        <v>150</v>
      </c>
      <c r="AU245" s="18" t="s">
        <v>75</v>
      </c>
    </row>
    <row r="246" spans="1:31" s="2" customFormat="1" ht="6.95" customHeight="1">
      <c r="A246" s="39"/>
      <c r="B246" s="60"/>
      <c r="C246" s="61"/>
      <c r="D246" s="61"/>
      <c r="E246" s="61"/>
      <c r="F246" s="61"/>
      <c r="G246" s="61"/>
      <c r="H246" s="61"/>
      <c r="I246" s="61"/>
      <c r="J246" s="61"/>
      <c r="K246" s="61"/>
      <c r="L246" s="45"/>
      <c r="M246" s="39"/>
      <c r="O246" s="39"/>
      <c r="P246" s="39"/>
      <c r="Q246" s="39"/>
      <c r="R246" s="39"/>
      <c r="S246" s="39"/>
      <c r="T246" s="39"/>
      <c r="U246" s="39"/>
      <c r="V246" s="39"/>
      <c r="W246" s="39"/>
      <c r="X246" s="39"/>
      <c r="Y246" s="39"/>
      <c r="Z246" s="39"/>
      <c r="AA246" s="39"/>
      <c r="AB246" s="39"/>
      <c r="AC246" s="39"/>
      <c r="AD246" s="39"/>
      <c r="AE246" s="39"/>
    </row>
  </sheetData>
  <sheetProtection password="CC35" sheet="1" objects="1" scenarios="1" formatColumns="0" formatRows="0" autoFilter="0"/>
  <autoFilter ref="C84:K245"/>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90" r:id="rId1" display="https://podminky.urs.cz/item/CS_URS_2021_02/210190431"/>
    <hyperlink ref="F93" r:id="rId2" display="https://podminky.urs.cz/item/CS_URS_2021_02/210190433"/>
    <hyperlink ref="F104" r:id="rId3" display="https://podminky.urs.cz/item/CS_URS_2021_02/34111130"/>
    <hyperlink ref="F107" r:id="rId4" display="https://podminky.urs.cz/item/CS_URS_2021_02/741122241"/>
    <hyperlink ref="F110" r:id="rId5" display="https://podminky.urs.cz/item/CS_URS_2021_02/34111030"/>
    <hyperlink ref="F113" r:id="rId6" display="https://podminky.urs.cz/item/CS_URS_2021_02/34111036"/>
    <hyperlink ref="F116" r:id="rId7" display="https://podminky.urs.cz/item/CS_URS_2021_02/741122211"/>
    <hyperlink ref="F119" r:id="rId8" display="https://podminky.urs.cz/item/CS_URS_2021_02/34111094"/>
    <hyperlink ref="F122" r:id="rId9" display="https://podminky.urs.cz/item/CS_URS_2021_02/741122231"/>
    <hyperlink ref="F125" r:id="rId10" display="https://podminky.urs.cz/item/CS_URS_2021_02/741130001"/>
    <hyperlink ref="F128" r:id="rId11" display="https://podminky.urs.cz/item/CS_URS_2021_02/34571093"/>
    <hyperlink ref="F131" r:id="rId12" display="https://podminky.urs.cz/item/CS_URS_2021_02/741110002"/>
    <hyperlink ref="F134" r:id="rId13" display="https://podminky.urs.cz/item/CS_URS_2021_02/34571498"/>
    <hyperlink ref="F137" r:id="rId14" display="https://podminky.urs.cz/item/CS_URS_2021_02/741112021"/>
    <hyperlink ref="F142" r:id="rId15" display="https://podminky.urs.cz/item/CS_URS_2021_02/741371004"/>
    <hyperlink ref="F145" r:id="rId16" display="https://podminky.urs.cz/item/CS_URS_2021_02/35441986"/>
    <hyperlink ref="F148" r:id="rId17" display="https://podminky.urs.cz/item/CS_URS_2021_02/35442062"/>
    <hyperlink ref="F151" r:id="rId18" display="https://podminky.urs.cz/item/CS_URS_2021_02/35441660"/>
    <hyperlink ref="F154" r:id="rId19" display="https://podminky.urs.cz/item/CS_URS_2021_02/210220001"/>
    <hyperlink ref="F157" r:id="rId20" display="https://podminky.urs.cz/item/CS_URS_2021_02/34141142"/>
    <hyperlink ref="F160" r:id="rId21" display="https://podminky.urs.cz/item/CS_URS_2021_02/741130061"/>
    <hyperlink ref="F163" r:id="rId22" display="https://podminky.urs.cz/item/CS_URS_2021_02/741120301"/>
    <hyperlink ref="F166" r:id="rId23" display="https://podminky.urs.cz/item/CS_URS_2021_02/34111198"/>
    <hyperlink ref="F169" r:id="rId24" display="https://podminky.urs.cz/item/CS_URS_2021_02/741120305"/>
    <hyperlink ref="F172" r:id="rId25" display="https://podminky.urs.cz/item/CS_URS_2021_02/741130064"/>
    <hyperlink ref="F175" r:id="rId26" display="https://podminky.urs.cz/item/CS_URS_2021_02/34535000"/>
    <hyperlink ref="F178" r:id="rId27" display="https://podminky.urs.cz/item/CS_URS_2021_02/741310001"/>
    <hyperlink ref="F181" r:id="rId28" display="https://podminky.urs.cz/item/CS_URS_2021_02/35811477"/>
    <hyperlink ref="F184" r:id="rId29" display="https://podminky.urs.cz/item/CS_URS_2021_02/741313052"/>
    <hyperlink ref="F187" r:id="rId30" display="https://podminky.urs.cz/item/CS_URS_2021_02/34567118"/>
    <hyperlink ref="F190" r:id="rId31" display="https://podminky.urs.cz/item/CS_URS_2021_02/34567130"/>
    <hyperlink ref="F193" r:id="rId32" display="https://podminky.urs.cz/item/CS_URS_2021_02/27251120"/>
    <hyperlink ref="F196" r:id="rId33" display="https://podminky.urs.cz/item/CS_URS_2021_02/73534510"/>
    <hyperlink ref="F207" r:id="rId34" display="https://podminky.urs.cz/item/CS_URS_2021_02/210190431-D"/>
    <hyperlink ref="F214" r:id="rId35" display="https://podminky.urs.cz/item/CS_URS_2021_02/741210001"/>
    <hyperlink ref="F217" r:id="rId36" display="https://podminky.urs.cz/item/CS_URS_2021_02/741210833"/>
    <hyperlink ref="F220" r:id="rId37" display="https://podminky.urs.cz/item/CS_URS_2021_02/468081112"/>
    <hyperlink ref="F223" r:id="rId38" display="https://podminky.urs.cz/item/CS_URS_2021_02/742121001"/>
    <hyperlink ref="F227" r:id="rId39" display="https://podminky.urs.cz/item/CS_URS_2021_02/3457135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0"/>
</worksheet>
</file>

<file path=xl/worksheets/sheet3.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123</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464</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ROUND((SUM(BE85:BE93)),2)</f>
        <v>0</v>
      </c>
      <c r="G35" s="39"/>
      <c r="H35" s="39"/>
      <c r="I35" s="158">
        <v>0.21</v>
      </c>
      <c r="J35" s="157">
        <f>ROUND(((SUM(BE85:BE93))*I35),2)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ROUND((SUM(BF85:BF93)),2)</f>
        <v>0</v>
      </c>
      <c r="G36" s="39"/>
      <c r="H36" s="39"/>
      <c r="I36" s="158">
        <v>0.15</v>
      </c>
      <c r="J36" s="157">
        <f>ROUND(((SUM(BF85:BF93))*I36),2)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ROUND((SUM(BG85:BG93)),2)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ROUND((SUM(BH85:BH93)),2)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ROUND((SUM(BI85:BI93)),2)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123</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PS 01.2 - Vedlejší a ostatní náklady</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129</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130</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MVE Kadaň - generální oprava - rozvodna 22kV a 6kV</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122</v>
      </c>
      <c r="D74" s="23"/>
      <c r="E74" s="23"/>
      <c r="F74" s="23"/>
      <c r="G74" s="23"/>
      <c r="H74" s="23"/>
      <c r="I74" s="23"/>
      <c r="J74" s="23"/>
      <c r="K74" s="23"/>
      <c r="L74" s="21"/>
    </row>
    <row r="75" spans="1:31" s="2" customFormat="1" ht="16.5" customHeight="1">
      <c r="A75" s="39"/>
      <c r="B75" s="40"/>
      <c r="C75" s="41"/>
      <c r="D75" s="41"/>
      <c r="E75" s="170" t="s">
        <v>123</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124</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PS 01.2 - Vedlejší a ostatní náklady</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Kadaň</v>
      </c>
      <c r="G79" s="41"/>
      <c r="H79" s="41"/>
      <c r="I79" s="33" t="s">
        <v>23</v>
      </c>
      <c r="J79" s="73" t="str">
        <f>IF(J14="","",J14)</f>
        <v>2. 12. 2021</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Povodí Ohře, státní podnik</v>
      </c>
      <c r="G81" s="41"/>
      <c r="H81" s="41"/>
      <c r="I81" s="33" t="s">
        <v>32</v>
      </c>
      <c r="J81" s="37" t="str">
        <f>E23</f>
        <v>Puttner, s.r.o.</v>
      </c>
      <c r="K81" s="41"/>
      <c r="L81" s="14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IF(E20="","",E20)</f>
        <v>Vyplň údaj</v>
      </c>
      <c r="G82" s="41"/>
      <c r="H82" s="41"/>
      <c r="I82" s="33" t="s">
        <v>37</v>
      </c>
      <c r="J82" s="37" t="str">
        <f>E26</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9" customFormat="1" ht="29.25" customHeight="1">
      <c r="A84" s="175"/>
      <c r="B84" s="176"/>
      <c r="C84" s="177" t="s">
        <v>131</v>
      </c>
      <c r="D84" s="178" t="s">
        <v>60</v>
      </c>
      <c r="E84" s="178" t="s">
        <v>56</v>
      </c>
      <c r="F84" s="178" t="s">
        <v>57</v>
      </c>
      <c r="G84" s="178" t="s">
        <v>132</v>
      </c>
      <c r="H84" s="178" t="s">
        <v>133</v>
      </c>
      <c r="I84" s="178" t="s">
        <v>134</v>
      </c>
      <c r="J84" s="178" t="s">
        <v>128</v>
      </c>
      <c r="K84" s="179" t="s">
        <v>135</v>
      </c>
      <c r="L84" s="180"/>
      <c r="M84" s="93" t="s">
        <v>19</v>
      </c>
      <c r="N84" s="94" t="s">
        <v>45</v>
      </c>
      <c r="O84" s="94" t="s">
        <v>136</v>
      </c>
      <c r="P84" s="94" t="s">
        <v>137</v>
      </c>
      <c r="Q84" s="94" t="s">
        <v>138</v>
      </c>
      <c r="R84" s="94" t="s">
        <v>139</v>
      </c>
      <c r="S84" s="94" t="s">
        <v>140</v>
      </c>
      <c r="T84" s="95" t="s">
        <v>141</v>
      </c>
      <c r="U84" s="175"/>
      <c r="V84" s="175"/>
      <c r="W84" s="175"/>
      <c r="X84" s="175"/>
      <c r="Y84" s="175"/>
      <c r="Z84" s="175"/>
      <c r="AA84" s="175"/>
      <c r="AB84" s="175"/>
      <c r="AC84" s="175"/>
      <c r="AD84" s="175"/>
      <c r="AE84" s="175"/>
    </row>
    <row r="85" spans="1:63" s="2" customFormat="1" ht="22.8" customHeight="1">
      <c r="A85" s="39"/>
      <c r="B85" s="40"/>
      <c r="C85" s="100" t="s">
        <v>142</v>
      </c>
      <c r="D85" s="41"/>
      <c r="E85" s="41"/>
      <c r="F85" s="41"/>
      <c r="G85" s="41"/>
      <c r="H85" s="41"/>
      <c r="I85" s="41"/>
      <c r="J85" s="181">
        <f>BK85</f>
        <v>0</v>
      </c>
      <c r="K85" s="41"/>
      <c r="L85" s="45"/>
      <c r="M85" s="96"/>
      <c r="N85" s="182"/>
      <c r="O85" s="97"/>
      <c r="P85" s="183">
        <f>SUM(P86:P93)</f>
        <v>0</v>
      </c>
      <c r="Q85" s="97"/>
      <c r="R85" s="183">
        <f>SUM(R86:R93)</f>
        <v>0</v>
      </c>
      <c r="S85" s="97"/>
      <c r="T85" s="184">
        <f>SUM(T86:T93)</f>
        <v>0</v>
      </c>
      <c r="U85" s="39"/>
      <c r="V85" s="39"/>
      <c r="W85" s="39"/>
      <c r="X85" s="39"/>
      <c r="Y85" s="39"/>
      <c r="Z85" s="39"/>
      <c r="AA85" s="39"/>
      <c r="AB85" s="39"/>
      <c r="AC85" s="39"/>
      <c r="AD85" s="39"/>
      <c r="AE85" s="39"/>
      <c r="AT85" s="18" t="s">
        <v>74</v>
      </c>
      <c r="AU85" s="18" t="s">
        <v>129</v>
      </c>
      <c r="BK85" s="185">
        <f>SUM(BK86:BK93)</f>
        <v>0</v>
      </c>
    </row>
    <row r="86" spans="1:65" s="2" customFormat="1" ht="16.5" customHeight="1">
      <c r="A86" s="39"/>
      <c r="B86" s="40"/>
      <c r="C86" s="205" t="s">
        <v>82</v>
      </c>
      <c r="D86" s="205" t="s">
        <v>152</v>
      </c>
      <c r="E86" s="206" t="s">
        <v>465</v>
      </c>
      <c r="F86" s="207" t="s">
        <v>466</v>
      </c>
      <c r="G86" s="208" t="s">
        <v>170</v>
      </c>
      <c r="H86" s="209">
        <v>1</v>
      </c>
      <c r="I86" s="210"/>
      <c r="J86" s="211">
        <f>ROUND(I86*H86,2)</f>
        <v>0</v>
      </c>
      <c r="K86" s="207" t="s">
        <v>147</v>
      </c>
      <c r="L86" s="45"/>
      <c r="M86" s="212" t="s">
        <v>19</v>
      </c>
      <c r="N86" s="213" t="s">
        <v>46</v>
      </c>
      <c r="O86" s="85"/>
      <c r="P86" s="196">
        <f>O86*H86</f>
        <v>0</v>
      </c>
      <c r="Q86" s="196">
        <v>0</v>
      </c>
      <c r="R86" s="196">
        <f>Q86*H86</f>
        <v>0</v>
      </c>
      <c r="S86" s="196">
        <v>0</v>
      </c>
      <c r="T86" s="197">
        <f>S86*H86</f>
        <v>0</v>
      </c>
      <c r="U86" s="39"/>
      <c r="V86" s="39"/>
      <c r="W86" s="39"/>
      <c r="X86" s="39"/>
      <c r="Y86" s="39"/>
      <c r="Z86" s="39"/>
      <c r="AA86" s="39"/>
      <c r="AB86" s="39"/>
      <c r="AC86" s="39"/>
      <c r="AD86" s="39"/>
      <c r="AE86" s="39"/>
      <c r="AR86" s="198" t="s">
        <v>82</v>
      </c>
      <c r="AT86" s="198" t="s">
        <v>152</v>
      </c>
      <c r="AU86" s="198" t="s">
        <v>75</v>
      </c>
      <c r="AY86" s="18" t="s">
        <v>148</v>
      </c>
      <c r="BE86" s="199">
        <f>IF(N86="základní",J86,0)</f>
        <v>0</v>
      </c>
      <c r="BF86" s="199">
        <f>IF(N86="snížená",J86,0)</f>
        <v>0</v>
      </c>
      <c r="BG86" s="199">
        <f>IF(N86="zákl. přenesená",J86,0)</f>
        <v>0</v>
      </c>
      <c r="BH86" s="199">
        <f>IF(N86="sníž. přenesená",J86,0)</f>
        <v>0</v>
      </c>
      <c r="BI86" s="199">
        <f>IF(N86="nulová",J86,0)</f>
        <v>0</v>
      </c>
      <c r="BJ86" s="18" t="s">
        <v>82</v>
      </c>
      <c r="BK86" s="199">
        <f>ROUND(I86*H86,2)</f>
        <v>0</v>
      </c>
      <c r="BL86" s="18" t="s">
        <v>82</v>
      </c>
      <c r="BM86" s="198" t="s">
        <v>467</v>
      </c>
    </row>
    <row r="87" spans="1:47" s="2" customFormat="1" ht="12">
      <c r="A87" s="39"/>
      <c r="B87" s="40"/>
      <c r="C87" s="41"/>
      <c r="D87" s="200" t="s">
        <v>150</v>
      </c>
      <c r="E87" s="41"/>
      <c r="F87" s="201" t="s">
        <v>468</v>
      </c>
      <c r="G87" s="41"/>
      <c r="H87" s="41"/>
      <c r="I87" s="202"/>
      <c r="J87" s="41"/>
      <c r="K87" s="41"/>
      <c r="L87" s="45"/>
      <c r="M87" s="203"/>
      <c r="N87" s="204"/>
      <c r="O87" s="85"/>
      <c r="P87" s="85"/>
      <c r="Q87" s="85"/>
      <c r="R87" s="85"/>
      <c r="S87" s="85"/>
      <c r="T87" s="86"/>
      <c r="U87" s="39"/>
      <c r="V87" s="39"/>
      <c r="W87" s="39"/>
      <c r="X87" s="39"/>
      <c r="Y87" s="39"/>
      <c r="Z87" s="39"/>
      <c r="AA87" s="39"/>
      <c r="AB87" s="39"/>
      <c r="AC87" s="39"/>
      <c r="AD87" s="39"/>
      <c r="AE87" s="39"/>
      <c r="AT87" s="18" t="s">
        <v>150</v>
      </c>
      <c r="AU87" s="18" t="s">
        <v>75</v>
      </c>
    </row>
    <row r="88" spans="1:65" s="2" customFormat="1" ht="16.5" customHeight="1">
      <c r="A88" s="39"/>
      <c r="B88" s="40"/>
      <c r="C88" s="205" t="s">
        <v>84</v>
      </c>
      <c r="D88" s="205" t="s">
        <v>152</v>
      </c>
      <c r="E88" s="206" t="s">
        <v>469</v>
      </c>
      <c r="F88" s="207" t="s">
        <v>470</v>
      </c>
      <c r="G88" s="208" t="s">
        <v>471</v>
      </c>
      <c r="H88" s="209">
        <v>1</v>
      </c>
      <c r="I88" s="210"/>
      <c r="J88" s="211">
        <f>ROUND(I88*H88,2)</f>
        <v>0</v>
      </c>
      <c r="K88" s="207" t="s">
        <v>147</v>
      </c>
      <c r="L88" s="45"/>
      <c r="M88" s="212" t="s">
        <v>19</v>
      </c>
      <c r="N88" s="213" t="s">
        <v>46</v>
      </c>
      <c r="O88" s="85"/>
      <c r="P88" s="196">
        <f>O88*H88</f>
        <v>0</v>
      </c>
      <c r="Q88" s="196">
        <v>0</v>
      </c>
      <c r="R88" s="196">
        <f>Q88*H88</f>
        <v>0</v>
      </c>
      <c r="S88" s="196">
        <v>0</v>
      </c>
      <c r="T88" s="197">
        <f>S88*H88</f>
        <v>0</v>
      </c>
      <c r="U88" s="39"/>
      <c r="V88" s="39"/>
      <c r="W88" s="39"/>
      <c r="X88" s="39"/>
      <c r="Y88" s="39"/>
      <c r="Z88" s="39"/>
      <c r="AA88" s="39"/>
      <c r="AB88" s="39"/>
      <c r="AC88" s="39"/>
      <c r="AD88" s="39"/>
      <c r="AE88" s="39"/>
      <c r="AR88" s="198" t="s">
        <v>82</v>
      </c>
      <c r="AT88" s="198" t="s">
        <v>152</v>
      </c>
      <c r="AU88" s="198" t="s">
        <v>75</v>
      </c>
      <c r="AY88" s="18" t="s">
        <v>148</v>
      </c>
      <c r="BE88" s="199">
        <f>IF(N88="základní",J88,0)</f>
        <v>0</v>
      </c>
      <c r="BF88" s="199">
        <f>IF(N88="snížená",J88,0)</f>
        <v>0</v>
      </c>
      <c r="BG88" s="199">
        <f>IF(N88="zákl. přenesená",J88,0)</f>
        <v>0</v>
      </c>
      <c r="BH88" s="199">
        <f>IF(N88="sníž. přenesená",J88,0)</f>
        <v>0</v>
      </c>
      <c r="BI88" s="199">
        <f>IF(N88="nulová",J88,0)</f>
        <v>0</v>
      </c>
      <c r="BJ88" s="18" t="s">
        <v>82</v>
      </c>
      <c r="BK88" s="199">
        <f>ROUND(I88*H88,2)</f>
        <v>0</v>
      </c>
      <c r="BL88" s="18" t="s">
        <v>82</v>
      </c>
      <c r="BM88" s="198" t="s">
        <v>472</v>
      </c>
    </row>
    <row r="89" spans="1:47" s="2" customFormat="1" ht="12">
      <c r="A89" s="39"/>
      <c r="B89" s="40"/>
      <c r="C89" s="41"/>
      <c r="D89" s="200" t="s">
        <v>150</v>
      </c>
      <c r="E89" s="41"/>
      <c r="F89" s="201" t="s">
        <v>473</v>
      </c>
      <c r="G89" s="41"/>
      <c r="H89" s="41"/>
      <c r="I89" s="202"/>
      <c r="J89" s="41"/>
      <c r="K89" s="41"/>
      <c r="L89" s="45"/>
      <c r="M89" s="203"/>
      <c r="N89" s="204"/>
      <c r="O89" s="85"/>
      <c r="P89" s="85"/>
      <c r="Q89" s="85"/>
      <c r="R89" s="85"/>
      <c r="S89" s="85"/>
      <c r="T89" s="86"/>
      <c r="U89" s="39"/>
      <c r="V89" s="39"/>
      <c r="W89" s="39"/>
      <c r="X89" s="39"/>
      <c r="Y89" s="39"/>
      <c r="Z89" s="39"/>
      <c r="AA89" s="39"/>
      <c r="AB89" s="39"/>
      <c r="AC89" s="39"/>
      <c r="AD89" s="39"/>
      <c r="AE89" s="39"/>
      <c r="AT89" s="18" t="s">
        <v>150</v>
      </c>
      <c r="AU89" s="18" t="s">
        <v>75</v>
      </c>
    </row>
    <row r="90" spans="1:65" s="2" customFormat="1" ht="16.5" customHeight="1">
      <c r="A90" s="39"/>
      <c r="B90" s="40"/>
      <c r="C90" s="205" t="s">
        <v>161</v>
      </c>
      <c r="D90" s="205" t="s">
        <v>152</v>
      </c>
      <c r="E90" s="206" t="s">
        <v>474</v>
      </c>
      <c r="F90" s="207" t="s">
        <v>475</v>
      </c>
      <c r="G90" s="208" t="s">
        <v>170</v>
      </c>
      <c r="H90" s="209">
        <v>1</v>
      </c>
      <c r="I90" s="210"/>
      <c r="J90" s="211">
        <f>ROUND(I90*H90,2)</f>
        <v>0</v>
      </c>
      <c r="K90" s="207" t="s">
        <v>147</v>
      </c>
      <c r="L90" s="45"/>
      <c r="M90" s="212" t="s">
        <v>19</v>
      </c>
      <c r="N90" s="213" t="s">
        <v>46</v>
      </c>
      <c r="O90" s="85"/>
      <c r="P90" s="196">
        <f>O90*H90</f>
        <v>0</v>
      </c>
      <c r="Q90" s="196">
        <v>0</v>
      </c>
      <c r="R90" s="196">
        <f>Q90*H90</f>
        <v>0</v>
      </c>
      <c r="S90" s="196">
        <v>0</v>
      </c>
      <c r="T90" s="197">
        <f>S90*H90</f>
        <v>0</v>
      </c>
      <c r="U90" s="39"/>
      <c r="V90" s="39"/>
      <c r="W90" s="39"/>
      <c r="X90" s="39"/>
      <c r="Y90" s="39"/>
      <c r="Z90" s="39"/>
      <c r="AA90" s="39"/>
      <c r="AB90" s="39"/>
      <c r="AC90" s="39"/>
      <c r="AD90" s="39"/>
      <c r="AE90" s="39"/>
      <c r="AR90" s="198" t="s">
        <v>82</v>
      </c>
      <c r="AT90" s="198" t="s">
        <v>152</v>
      </c>
      <c r="AU90" s="198" t="s">
        <v>75</v>
      </c>
      <c r="AY90" s="18" t="s">
        <v>148</v>
      </c>
      <c r="BE90" s="199">
        <f>IF(N90="základní",J90,0)</f>
        <v>0</v>
      </c>
      <c r="BF90" s="199">
        <f>IF(N90="snížená",J90,0)</f>
        <v>0</v>
      </c>
      <c r="BG90" s="199">
        <f>IF(N90="zákl. přenesená",J90,0)</f>
        <v>0</v>
      </c>
      <c r="BH90" s="199">
        <f>IF(N90="sníž. přenesená",J90,0)</f>
        <v>0</v>
      </c>
      <c r="BI90" s="199">
        <f>IF(N90="nulová",J90,0)</f>
        <v>0</v>
      </c>
      <c r="BJ90" s="18" t="s">
        <v>82</v>
      </c>
      <c r="BK90" s="199">
        <f>ROUND(I90*H90,2)</f>
        <v>0</v>
      </c>
      <c r="BL90" s="18" t="s">
        <v>82</v>
      </c>
      <c r="BM90" s="198" t="s">
        <v>476</v>
      </c>
    </row>
    <row r="91" spans="1:47" s="2" customFormat="1" ht="12">
      <c r="A91" s="39"/>
      <c r="B91" s="40"/>
      <c r="C91" s="41"/>
      <c r="D91" s="200" t="s">
        <v>150</v>
      </c>
      <c r="E91" s="41"/>
      <c r="F91" s="201" t="s">
        <v>477</v>
      </c>
      <c r="G91" s="41"/>
      <c r="H91" s="41"/>
      <c r="I91" s="202"/>
      <c r="J91" s="41"/>
      <c r="K91" s="41"/>
      <c r="L91" s="45"/>
      <c r="M91" s="203"/>
      <c r="N91" s="204"/>
      <c r="O91" s="85"/>
      <c r="P91" s="85"/>
      <c r="Q91" s="85"/>
      <c r="R91" s="85"/>
      <c r="S91" s="85"/>
      <c r="T91" s="86"/>
      <c r="U91" s="39"/>
      <c r="V91" s="39"/>
      <c r="W91" s="39"/>
      <c r="X91" s="39"/>
      <c r="Y91" s="39"/>
      <c r="Z91" s="39"/>
      <c r="AA91" s="39"/>
      <c r="AB91" s="39"/>
      <c r="AC91" s="39"/>
      <c r="AD91" s="39"/>
      <c r="AE91" s="39"/>
      <c r="AT91" s="18" t="s">
        <v>150</v>
      </c>
      <c r="AU91" s="18" t="s">
        <v>75</v>
      </c>
    </row>
    <row r="92" spans="1:65" s="2" customFormat="1" ht="16.5" customHeight="1">
      <c r="A92" s="39"/>
      <c r="B92" s="40"/>
      <c r="C92" s="205" t="s">
        <v>167</v>
      </c>
      <c r="D92" s="205" t="s">
        <v>152</v>
      </c>
      <c r="E92" s="206" t="s">
        <v>478</v>
      </c>
      <c r="F92" s="207" t="s">
        <v>479</v>
      </c>
      <c r="G92" s="208" t="s">
        <v>170</v>
      </c>
      <c r="H92" s="209">
        <v>1</v>
      </c>
      <c r="I92" s="210"/>
      <c r="J92" s="211">
        <f>ROUND(I92*H92,2)</f>
        <v>0</v>
      </c>
      <c r="K92" s="207" t="s">
        <v>147</v>
      </c>
      <c r="L92" s="45"/>
      <c r="M92" s="212" t="s">
        <v>19</v>
      </c>
      <c r="N92" s="213" t="s">
        <v>46</v>
      </c>
      <c r="O92" s="85"/>
      <c r="P92" s="196">
        <f>O92*H92</f>
        <v>0</v>
      </c>
      <c r="Q92" s="196">
        <v>0</v>
      </c>
      <c r="R92" s="196">
        <f>Q92*H92</f>
        <v>0</v>
      </c>
      <c r="S92" s="196">
        <v>0</v>
      </c>
      <c r="T92" s="197">
        <f>S92*H92</f>
        <v>0</v>
      </c>
      <c r="U92" s="39"/>
      <c r="V92" s="39"/>
      <c r="W92" s="39"/>
      <c r="X92" s="39"/>
      <c r="Y92" s="39"/>
      <c r="Z92" s="39"/>
      <c r="AA92" s="39"/>
      <c r="AB92" s="39"/>
      <c r="AC92" s="39"/>
      <c r="AD92" s="39"/>
      <c r="AE92" s="39"/>
      <c r="AR92" s="198" t="s">
        <v>82</v>
      </c>
      <c r="AT92" s="198" t="s">
        <v>152</v>
      </c>
      <c r="AU92" s="198" t="s">
        <v>75</v>
      </c>
      <c r="AY92" s="18" t="s">
        <v>148</v>
      </c>
      <c r="BE92" s="199">
        <f>IF(N92="základní",J92,0)</f>
        <v>0</v>
      </c>
      <c r="BF92" s="199">
        <f>IF(N92="snížená",J92,0)</f>
        <v>0</v>
      </c>
      <c r="BG92" s="199">
        <f>IF(N92="zákl. přenesená",J92,0)</f>
        <v>0</v>
      </c>
      <c r="BH92" s="199">
        <f>IF(N92="sníž. přenesená",J92,0)</f>
        <v>0</v>
      </c>
      <c r="BI92" s="199">
        <f>IF(N92="nulová",J92,0)</f>
        <v>0</v>
      </c>
      <c r="BJ92" s="18" t="s">
        <v>82</v>
      </c>
      <c r="BK92" s="199">
        <f>ROUND(I92*H92,2)</f>
        <v>0</v>
      </c>
      <c r="BL92" s="18" t="s">
        <v>82</v>
      </c>
      <c r="BM92" s="198" t="s">
        <v>480</v>
      </c>
    </row>
    <row r="93" spans="1:47" s="2" customFormat="1" ht="12">
      <c r="A93" s="39"/>
      <c r="B93" s="40"/>
      <c r="C93" s="41"/>
      <c r="D93" s="200" t="s">
        <v>150</v>
      </c>
      <c r="E93" s="41"/>
      <c r="F93" s="201" t="s">
        <v>481</v>
      </c>
      <c r="G93" s="41"/>
      <c r="H93" s="41"/>
      <c r="I93" s="202"/>
      <c r="J93" s="41"/>
      <c r="K93" s="41"/>
      <c r="L93" s="45"/>
      <c r="M93" s="217"/>
      <c r="N93" s="218"/>
      <c r="O93" s="219"/>
      <c r="P93" s="219"/>
      <c r="Q93" s="219"/>
      <c r="R93" s="219"/>
      <c r="S93" s="219"/>
      <c r="T93" s="220"/>
      <c r="U93" s="39"/>
      <c r="V93" s="39"/>
      <c r="W93" s="39"/>
      <c r="X93" s="39"/>
      <c r="Y93" s="39"/>
      <c r="Z93" s="39"/>
      <c r="AA93" s="39"/>
      <c r="AB93" s="39"/>
      <c r="AC93" s="39"/>
      <c r="AD93" s="39"/>
      <c r="AE93" s="39"/>
      <c r="AT93" s="18" t="s">
        <v>150</v>
      </c>
      <c r="AU93" s="18" t="s">
        <v>75</v>
      </c>
    </row>
    <row r="94" spans="1:31" s="2" customFormat="1" ht="6.95" customHeight="1">
      <c r="A94" s="39"/>
      <c r="B94" s="60"/>
      <c r="C94" s="61"/>
      <c r="D94" s="61"/>
      <c r="E94" s="61"/>
      <c r="F94" s="61"/>
      <c r="G94" s="61"/>
      <c r="H94" s="61"/>
      <c r="I94" s="61"/>
      <c r="J94" s="61"/>
      <c r="K94" s="61"/>
      <c r="L94" s="45"/>
      <c r="M94" s="39"/>
      <c r="O94" s="39"/>
      <c r="P94" s="39"/>
      <c r="Q94" s="39"/>
      <c r="R94" s="39"/>
      <c r="S94" s="39"/>
      <c r="T94" s="39"/>
      <c r="U94" s="39"/>
      <c r="V94" s="39"/>
      <c r="W94" s="39"/>
      <c r="X94" s="39"/>
      <c r="Y94" s="39"/>
      <c r="Z94" s="39"/>
      <c r="AA94" s="39"/>
      <c r="AB94" s="39"/>
      <c r="AC94" s="39"/>
      <c r="AD94" s="39"/>
      <c r="AE94" s="39"/>
    </row>
  </sheetData>
  <sheetProtection password="CC35" sheet="1" objects="1" scenarios="1" formatColumns="0" formatRows="0" autoFilter="0"/>
  <autoFilter ref="C84:K9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482</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483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ROUND((SUM(BE85:BE200)),2)</f>
        <v>0</v>
      </c>
      <c r="G35" s="39"/>
      <c r="H35" s="39"/>
      <c r="I35" s="158">
        <v>0.21</v>
      </c>
      <c r="J35" s="157">
        <f>ROUND(((SUM(BE85:BE200))*I35),2)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ROUND((SUM(BF85:BF200)),2)</f>
        <v>0</v>
      </c>
      <c r="G36" s="39"/>
      <c r="H36" s="39"/>
      <c r="I36" s="158">
        <v>0.15</v>
      </c>
      <c r="J36" s="157">
        <f>ROUND(((SUM(BF85:BF200))*I36),2)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ROUND((SUM(BG85:BG200)),2)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ROUND((SUM(BH85:BH200)),2)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ROUND((SUM(BI85:BI200)),2)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482</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PS 02.1 - Montážní práce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129</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130</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MVE Kadaň - generální oprava - rozvodna 22kV a 6kV</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122</v>
      </c>
      <c r="D74" s="23"/>
      <c r="E74" s="23"/>
      <c r="F74" s="23"/>
      <c r="G74" s="23"/>
      <c r="H74" s="23"/>
      <c r="I74" s="23"/>
      <c r="J74" s="23"/>
      <c r="K74" s="23"/>
      <c r="L74" s="21"/>
    </row>
    <row r="75" spans="1:31" s="2" customFormat="1" ht="16.5" customHeight="1">
      <c r="A75" s="39"/>
      <c r="B75" s="40"/>
      <c r="C75" s="41"/>
      <c r="D75" s="41"/>
      <c r="E75" s="170" t="s">
        <v>482</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124</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PS 02.1 - Montážní práce</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Kadaň</v>
      </c>
      <c r="G79" s="41"/>
      <c r="H79" s="41"/>
      <c r="I79" s="33" t="s">
        <v>23</v>
      </c>
      <c r="J79" s="73" t="str">
        <f>IF(J14="","",J14)</f>
        <v>2. 12. 2021</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Povodí Ohře, státní podnik</v>
      </c>
      <c r="G81" s="41"/>
      <c r="H81" s="41"/>
      <c r="I81" s="33" t="s">
        <v>32</v>
      </c>
      <c r="J81" s="37" t="str">
        <f>E23</f>
        <v>Puttner, s.r.o.</v>
      </c>
      <c r="K81" s="41"/>
      <c r="L81" s="14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IF(E20="","",E20)</f>
        <v>Vyplň údaj</v>
      </c>
      <c r="G82" s="41"/>
      <c r="H82" s="41"/>
      <c r="I82" s="33" t="s">
        <v>37</v>
      </c>
      <c r="J82" s="37" t="str">
        <f>E26</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9" customFormat="1" ht="29.25" customHeight="1">
      <c r="A84" s="175"/>
      <c r="B84" s="176"/>
      <c r="C84" s="177" t="s">
        <v>131</v>
      </c>
      <c r="D84" s="178" t="s">
        <v>60</v>
      </c>
      <c r="E84" s="178" t="s">
        <v>56</v>
      </c>
      <c r="F84" s="178" t="s">
        <v>57</v>
      </c>
      <c r="G84" s="178" t="s">
        <v>132</v>
      </c>
      <c r="H84" s="178" t="s">
        <v>133</v>
      </c>
      <c r="I84" s="178" t="s">
        <v>134</v>
      </c>
      <c r="J84" s="178" t="s">
        <v>128</v>
      </c>
      <c r="K84" s="179" t="s">
        <v>135</v>
      </c>
      <c r="L84" s="180"/>
      <c r="M84" s="93" t="s">
        <v>19</v>
      </c>
      <c r="N84" s="94" t="s">
        <v>45</v>
      </c>
      <c r="O84" s="94" t="s">
        <v>136</v>
      </c>
      <c r="P84" s="94" t="s">
        <v>137</v>
      </c>
      <c r="Q84" s="94" t="s">
        <v>138</v>
      </c>
      <c r="R84" s="94" t="s">
        <v>139</v>
      </c>
      <c r="S84" s="94" t="s">
        <v>140</v>
      </c>
      <c r="T84" s="95" t="s">
        <v>141</v>
      </c>
      <c r="U84" s="175"/>
      <c r="V84" s="175"/>
      <c r="W84" s="175"/>
      <c r="X84" s="175"/>
      <c r="Y84" s="175"/>
      <c r="Z84" s="175"/>
      <c r="AA84" s="175"/>
      <c r="AB84" s="175"/>
      <c r="AC84" s="175"/>
      <c r="AD84" s="175"/>
      <c r="AE84" s="175"/>
    </row>
    <row r="85" spans="1:63" s="2" customFormat="1" ht="22.8" customHeight="1">
      <c r="A85" s="39"/>
      <c r="B85" s="40"/>
      <c r="C85" s="100" t="s">
        <v>142</v>
      </c>
      <c r="D85" s="41"/>
      <c r="E85" s="41"/>
      <c r="F85" s="41"/>
      <c r="G85" s="41"/>
      <c r="H85" s="41"/>
      <c r="I85" s="41"/>
      <c r="J85" s="181">
        <f>BK85</f>
        <v>0</v>
      </c>
      <c r="K85" s="41"/>
      <c r="L85" s="45"/>
      <c r="M85" s="96"/>
      <c r="N85" s="182"/>
      <c r="O85" s="97"/>
      <c r="P85" s="183">
        <f>SUM(P86:P200)</f>
        <v>0</v>
      </c>
      <c r="Q85" s="97"/>
      <c r="R85" s="183">
        <f>SUM(R86:R200)</f>
        <v>0.3566155</v>
      </c>
      <c r="S85" s="97"/>
      <c r="T85" s="184">
        <f>SUM(T86:T200)</f>
        <v>0</v>
      </c>
      <c r="U85" s="39"/>
      <c r="V85" s="39"/>
      <c r="W85" s="39"/>
      <c r="X85" s="39"/>
      <c r="Y85" s="39"/>
      <c r="Z85" s="39"/>
      <c r="AA85" s="39"/>
      <c r="AB85" s="39"/>
      <c r="AC85" s="39"/>
      <c r="AD85" s="39"/>
      <c r="AE85" s="39"/>
      <c r="AT85" s="18" t="s">
        <v>74</v>
      </c>
      <c r="AU85" s="18" t="s">
        <v>129</v>
      </c>
      <c r="BK85" s="185">
        <f>SUM(BK86:BK200)</f>
        <v>0</v>
      </c>
    </row>
    <row r="86" spans="1:65" s="2" customFormat="1" ht="24.15" customHeight="1">
      <c r="A86" s="39"/>
      <c r="B86" s="40"/>
      <c r="C86" s="186" t="s">
        <v>82</v>
      </c>
      <c r="D86" s="186" t="s">
        <v>143</v>
      </c>
      <c r="E86" s="187" t="s">
        <v>144</v>
      </c>
      <c r="F86" s="188" t="s">
        <v>484</v>
      </c>
      <c r="G86" s="189" t="s">
        <v>146</v>
      </c>
      <c r="H86" s="190">
        <v>1</v>
      </c>
      <c r="I86" s="191"/>
      <c r="J86" s="192">
        <f>ROUND(I86*H86,2)</f>
        <v>0</v>
      </c>
      <c r="K86" s="188" t="s">
        <v>147</v>
      </c>
      <c r="L86" s="193"/>
      <c r="M86" s="194" t="s">
        <v>19</v>
      </c>
      <c r="N86" s="195" t="s">
        <v>46</v>
      </c>
      <c r="O86" s="85"/>
      <c r="P86" s="196">
        <f>O86*H86</f>
        <v>0</v>
      </c>
      <c r="Q86" s="196">
        <v>0</v>
      </c>
      <c r="R86" s="196">
        <f>Q86*H86</f>
        <v>0</v>
      </c>
      <c r="S86" s="196">
        <v>0</v>
      </c>
      <c r="T86" s="197">
        <f>S86*H86</f>
        <v>0</v>
      </c>
      <c r="U86" s="39"/>
      <c r="V86" s="39"/>
      <c r="W86" s="39"/>
      <c r="X86" s="39"/>
      <c r="Y86" s="39"/>
      <c r="Z86" s="39"/>
      <c r="AA86" s="39"/>
      <c r="AB86" s="39"/>
      <c r="AC86" s="39"/>
      <c r="AD86" s="39"/>
      <c r="AE86" s="39"/>
      <c r="AR86" s="198" t="s">
        <v>84</v>
      </c>
      <c r="AT86" s="198" t="s">
        <v>143</v>
      </c>
      <c r="AU86" s="198" t="s">
        <v>75</v>
      </c>
      <c r="AY86" s="18" t="s">
        <v>148</v>
      </c>
      <c r="BE86" s="199">
        <f>IF(N86="základní",J86,0)</f>
        <v>0</v>
      </c>
      <c r="BF86" s="199">
        <f>IF(N86="snížená",J86,0)</f>
        <v>0</v>
      </c>
      <c r="BG86" s="199">
        <f>IF(N86="zákl. přenesená",J86,0)</f>
        <v>0</v>
      </c>
      <c r="BH86" s="199">
        <f>IF(N86="sníž. přenesená",J86,0)</f>
        <v>0</v>
      </c>
      <c r="BI86" s="199">
        <f>IF(N86="nulová",J86,0)</f>
        <v>0</v>
      </c>
      <c r="BJ86" s="18" t="s">
        <v>82</v>
      </c>
      <c r="BK86" s="199">
        <f>ROUND(I86*H86,2)</f>
        <v>0</v>
      </c>
      <c r="BL86" s="18" t="s">
        <v>82</v>
      </c>
      <c r="BM86" s="198" t="s">
        <v>485</v>
      </c>
    </row>
    <row r="87" spans="1:47" s="2" customFormat="1" ht="12">
      <c r="A87" s="39"/>
      <c r="B87" s="40"/>
      <c r="C87" s="41"/>
      <c r="D87" s="200" t="s">
        <v>150</v>
      </c>
      <c r="E87" s="41"/>
      <c r="F87" s="201" t="s">
        <v>486</v>
      </c>
      <c r="G87" s="41"/>
      <c r="H87" s="41"/>
      <c r="I87" s="202"/>
      <c r="J87" s="41"/>
      <c r="K87" s="41"/>
      <c r="L87" s="45"/>
      <c r="M87" s="203"/>
      <c r="N87" s="204"/>
      <c r="O87" s="85"/>
      <c r="P87" s="85"/>
      <c r="Q87" s="85"/>
      <c r="R87" s="85"/>
      <c r="S87" s="85"/>
      <c r="T87" s="86"/>
      <c r="U87" s="39"/>
      <c r="V87" s="39"/>
      <c r="W87" s="39"/>
      <c r="X87" s="39"/>
      <c r="Y87" s="39"/>
      <c r="Z87" s="39"/>
      <c r="AA87" s="39"/>
      <c r="AB87" s="39"/>
      <c r="AC87" s="39"/>
      <c r="AD87" s="39"/>
      <c r="AE87" s="39"/>
      <c r="AT87" s="18" t="s">
        <v>150</v>
      </c>
      <c r="AU87" s="18" t="s">
        <v>75</v>
      </c>
    </row>
    <row r="88" spans="1:65" s="2" customFormat="1" ht="16.5" customHeight="1">
      <c r="A88" s="39"/>
      <c r="B88" s="40"/>
      <c r="C88" s="205" t="s">
        <v>84</v>
      </c>
      <c r="D88" s="205" t="s">
        <v>152</v>
      </c>
      <c r="E88" s="206" t="s">
        <v>162</v>
      </c>
      <c r="F88" s="207" t="s">
        <v>163</v>
      </c>
      <c r="G88" s="208" t="s">
        <v>155</v>
      </c>
      <c r="H88" s="209">
        <v>1</v>
      </c>
      <c r="I88" s="210"/>
      <c r="J88" s="211">
        <f>ROUND(I88*H88,2)</f>
        <v>0</v>
      </c>
      <c r="K88" s="207" t="s">
        <v>156</v>
      </c>
      <c r="L88" s="45"/>
      <c r="M88" s="212" t="s">
        <v>19</v>
      </c>
      <c r="N88" s="213" t="s">
        <v>46</v>
      </c>
      <c r="O88" s="85"/>
      <c r="P88" s="196">
        <f>O88*H88</f>
        <v>0</v>
      </c>
      <c r="Q88" s="196">
        <v>0</v>
      </c>
      <c r="R88" s="196">
        <f>Q88*H88</f>
        <v>0</v>
      </c>
      <c r="S88" s="196">
        <v>0</v>
      </c>
      <c r="T88" s="197">
        <f>S88*H88</f>
        <v>0</v>
      </c>
      <c r="U88" s="39"/>
      <c r="V88" s="39"/>
      <c r="W88" s="39"/>
      <c r="X88" s="39"/>
      <c r="Y88" s="39"/>
      <c r="Z88" s="39"/>
      <c r="AA88" s="39"/>
      <c r="AB88" s="39"/>
      <c r="AC88" s="39"/>
      <c r="AD88" s="39"/>
      <c r="AE88" s="39"/>
      <c r="AR88" s="198" t="s">
        <v>82</v>
      </c>
      <c r="AT88" s="198" t="s">
        <v>152</v>
      </c>
      <c r="AU88" s="198" t="s">
        <v>75</v>
      </c>
      <c r="AY88" s="18" t="s">
        <v>148</v>
      </c>
      <c r="BE88" s="199">
        <f>IF(N88="základní",J88,0)</f>
        <v>0</v>
      </c>
      <c r="BF88" s="199">
        <f>IF(N88="snížená",J88,0)</f>
        <v>0</v>
      </c>
      <c r="BG88" s="199">
        <f>IF(N88="zákl. přenesená",J88,0)</f>
        <v>0</v>
      </c>
      <c r="BH88" s="199">
        <f>IF(N88="sníž. přenesená",J88,0)</f>
        <v>0</v>
      </c>
      <c r="BI88" s="199">
        <f>IF(N88="nulová",J88,0)</f>
        <v>0</v>
      </c>
      <c r="BJ88" s="18" t="s">
        <v>82</v>
      </c>
      <c r="BK88" s="199">
        <f>ROUND(I88*H88,2)</f>
        <v>0</v>
      </c>
      <c r="BL88" s="18" t="s">
        <v>82</v>
      </c>
      <c r="BM88" s="198" t="s">
        <v>487</v>
      </c>
    </row>
    <row r="89" spans="1:47" s="2" customFormat="1" ht="12">
      <c r="A89" s="39"/>
      <c r="B89" s="40"/>
      <c r="C89" s="41"/>
      <c r="D89" s="200" t="s">
        <v>150</v>
      </c>
      <c r="E89" s="41"/>
      <c r="F89" s="201" t="s">
        <v>165</v>
      </c>
      <c r="G89" s="41"/>
      <c r="H89" s="41"/>
      <c r="I89" s="202"/>
      <c r="J89" s="41"/>
      <c r="K89" s="41"/>
      <c r="L89" s="45"/>
      <c r="M89" s="203"/>
      <c r="N89" s="204"/>
      <c r="O89" s="85"/>
      <c r="P89" s="85"/>
      <c r="Q89" s="85"/>
      <c r="R89" s="85"/>
      <c r="S89" s="85"/>
      <c r="T89" s="86"/>
      <c r="U89" s="39"/>
      <c r="V89" s="39"/>
      <c r="W89" s="39"/>
      <c r="X89" s="39"/>
      <c r="Y89" s="39"/>
      <c r="Z89" s="39"/>
      <c r="AA89" s="39"/>
      <c r="AB89" s="39"/>
      <c r="AC89" s="39"/>
      <c r="AD89" s="39"/>
      <c r="AE89" s="39"/>
      <c r="AT89" s="18" t="s">
        <v>150</v>
      </c>
      <c r="AU89" s="18" t="s">
        <v>75</v>
      </c>
    </row>
    <row r="90" spans="1:47" s="2" customFormat="1" ht="12">
      <c r="A90" s="39"/>
      <c r="B90" s="40"/>
      <c r="C90" s="41"/>
      <c r="D90" s="214" t="s">
        <v>159</v>
      </c>
      <c r="E90" s="41"/>
      <c r="F90" s="215" t="s">
        <v>166</v>
      </c>
      <c r="G90" s="41"/>
      <c r="H90" s="41"/>
      <c r="I90" s="202"/>
      <c r="J90" s="41"/>
      <c r="K90" s="41"/>
      <c r="L90" s="45"/>
      <c r="M90" s="203"/>
      <c r="N90" s="204"/>
      <c r="O90" s="85"/>
      <c r="P90" s="85"/>
      <c r="Q90" s="85"/>
      <c r="R90" s="85"/>
      <c r="S90" s="85"/>
      <c r="T90" s="86"/>
      <c r="U90" s="39"/>
      <c r="V90" s="39"/>
      <c r="W90" s="39"/>
      <c r="X90" s="39"/>
      <c r="Y90" s="39"/>
      <c r="Z90" s="39"/>
      <c r="AA90" s="39"/>
      <c r="AB90" s="39"/>
      <c r="AC90" s="39"/>
      <c r="AD90" s="39"/>
      <c r="AE90" s="39"/>
      <c r="AT90" s="18" t="s">
        <v>159</v>
      </c>
      <c r="AU90" s="18" t="s">
        <v>75</v>
      </c>
    </row>
    <row r="91" spans="1:65" s="2" customFormat="1" ht="16.5" customHeight="1">
      <c r="A91" s="39"/>
      <c r="B91" s="40"/>
      <c r="C91" s="205" t="s">
        <v>161</v>
      </c>
      <c r="D91" s="205" t="s">
        <v>152</v>
      </c>
      <c r="E91" s="206" t="s">
        <v>488</v>
      </c>
      <c r="F91" s="207" t="s">
        <v>489</v>
      </c>
      <c r="G91" s="208" t="s">
        <v>155</v>
      </c>
      <c r="H91" s="209">
        <v>3</v>
      </c>
      <c r="I91" s="210"/>
      <c r="J91" s="211">
        <f>ROUND(I91*H91,2)</f>
        <v>0</v>
      </c>
      <c r="K91" s="207" t="s">
        <v>147</v>
      </c>
      <c r="L91" s="45"/>
      <c r="M91" s="212" t="s">
        <v>19</v>
      </c>
      <c r="N91" s="213" t="s">
        <v>46</v>
      </c>
      <c r="O91" s="85"/>
      <c r="P91" s="196">
        <f>O91*H91</f>
        <v>0</v>
      </c>
      <c r="Q91" s="196">
        <v>0</v>
      </c>
      <c r="R91" s="196">
        <f>Q91*H91</f>
        <v>0</v>
      </c>
      <c r="S91" s="196">
        <v>0</v>
      </c>
      <c r="T91" s="197">
        <f>S91*H91</f>
        <v>0</v>
      </c>
      <c r="U91" s="39"/>
      <c r="V91" s="39"/>
      <c r="W91" s="39"/>
      <c r="X91" s="39"/>
      <c r="Y91" s="39"/>
      <c r="Z91" s="39"/>
      <c r="AA91" s="39"/>
      <c r="AB91" s="39"/>
      <c r="AC91" s="39"/>
      <c r="AD91" s="39"/>
      <c r="AE91" s="39"/>
      <c r="AR91" s="198" t="s">
        <v>82</v>
      </c>
      <c r="AT91" s="198" t="s">
        <v>152</v>
      </c>
      <c r="AU91" s="198" t="s">
        <v>75</v>
      </c>
      <c r="AY91" s="18" t="s">
        <v>148</v>
      </c>
      <c r="BE91" s="199">
        <f>IF(N91="základní",J91,0)</f>
        <v>0</v>
      </c>
      <c r="BF91" s="199">
        <f>IF(N91="snížená",J91,0)</f>
        <v>0</v>
      </c>
      <c r="BG91" s="199">
        <f>IF(N91="zákl. přenesená",J91,0)</f>
        <v>0</v>
      </c>
      <c r="BH91" s="199">
        <f>IF(N91="sníž. přenesená",J91,0)</f>
        <v>0</v>
      </c>
      <c r="BI91" s="199">
        <f>IF(N91="nulová",J91,0)</f>
        <v>0</v>
      </c>
      <c r="BJ91" s="18" t="s">
        <v>82</v>
      </c>
      <c r="BK91" s="199">
        <f>ROUND(I91*H91,2)</f>
        <v>0</v>
      </c>
      <c r="BL91" s="18" t="s">
        <v>82</v>
      </c>
      <c r="BM91" s="198" t="s">
        <v>490</v>
      </c>
    </row>
    <row r="92" spans="1:47" s="2" customFormat="1" ht="12">
      <c r="A92" s="39"/>
      <c r="B92" s="40"/>
      <c r="C92" s="41"/>
      <c r="D92" s="200" t="s">
        <v>150</v>
      </c>
      <c r="E92" s="41"/>
      <c r="F92" s="201" t="s">
        <v>491</v>
      </c>
      <c r="G92" s="41"/>
      <c r="H92" s="41"/>
      <c r="I92" s="202"/>
      <c r="J92" s="41"/>
      <c r="K92" s="41"/>
      <c r="L92" s="45"/>
      <c r="M92" s="203"/>
      <c r="N92" s="204"/>
      <c r="O92" s="85"/>
      <c r="P92" s="85"/>
      <c r="Q92" s="85"/>
      <c r="R92" s="85"/>
      <c r="S92" s="85"/>
      <c r="T92" s="86"/>
      <c r="U92" s="39"/>
      <c r="V92" s="39"/>
      <c r="W92" s="39"/>
      <c r="X92" s="39"/>
      <c r="Y92" s="39"/>
      <c r="Z92" s="39"/>
      <c r="AA92" s="39"/>
      <c r="AB92" s="39"/>
      <c r="AC92" s="39"/>
      <c r="AD92" s="39"/>
      <c r="AE92" s="39"/>
      <c r="AT92" s="18" t="s">
        <v>150</v>
      </c>
      <c r="AU92" s="18" t="s">
        <v>75</v>
      </c>
    </row>
    <row r="93" spans="1:65" s="2" customFormat="1" ht="16.5" customHeight="1">
      <c r="A93" s="39"/>
      <c r="B93" s="40"/>
      <c r="C93" s="186" t="s">
        <v>167</v>
      </c>
      <c r="D93" s="186" t="s">
        <v>143</v>
      </c>
      <c r="E93" s="187" t="s">
        <v>492</v>
      </c>
      <c r="F93" s="188" t="s">
        <v>493</v>
      </c>
      <c r="G93" s="189" t="s">
        <v>187</v>
      </c>
      <c r="H93" s="190">
        <v>70.35</v>
      </c>
      <c r="I93" s="191"/>
      <c r="J93" s="192">
        <f>ROUND(I93*H93,2)</f>
        <v>0</v>
      </c>
      <c r="K93" s="188" t="s">
        <v>156</v>
      </c>
      <c r="L93" s="193"/>
      <c r="M93" s="194" t="s">
        <v>19</v>
      </c>
      <c r="N93" s="195" t="s">
        <v>46</v>
      </c>
      <c r="O93" s="85"/>
      <c r="P93" s="196">
        <f>O93*H93</f>
        <v>0</v>
      </c>
      <c r="Q93" s="196">
        <v>0.00338</v>
      </c>
      <c r="R93" s="196">
        <f>Q93*H93</f>
        <v>0.237783</v>
      </c>
      <c r="S93" s="196">
        <v>0</v>
      </c>
      <c r="T93" s="197">
        <f>S93*H93</f>
        <v>0</v>
      </c>
      <c r="U93" s="39"/>
      <c r="V93" s="39"/>
      <c r="W93" s="39"/>
      <c r="X93" s="39"/>
      <c r="Y93" s="39"/>
      <c r="Z93" s="39"/>
      <c r="AA93" s="39"/>
      <c r="AB93" s="39"/>
      <c r="AC93" s="39"/>
      <c r="AD93" s="39"/>
      <c r="AE93" s="39"/>
      <c r="AR93" s="198" t="s">
        <v>216</v>
      </c>
      <c r="AT93" s="198" t="s">
        <v>143</v>
      </c>
      <c r="AU93" s="198" t="s">
        <v>75</v>
      </c>
      <c r="AY93" s="18" t="s">
        <v>148</v>
      </c>
      <c r="BE93" s="199">
        <f>IF(N93="základní",J93,0)</f>
        <v>0</v>
      </c>
      <c r="BF93" s="199">
        <f>IF(N93="snížená",J93,0)</f>
        <v>0</v>
      </c>
      <c r="BG93" s="199">
        <f>IF(N93="zákl. přenesená",J93,0)</f>
        <v>0</v>
      </c>
      <c r="BH93" s="199">
        <f>IF(N93="sníž. přenesená",J93,0)</f>
        <v>0</v>
      </c>
      <c r="BI93" s="199">
        <f>IF(N93="nulová",J93,0)</f>
        <v>0</v>
      </c>
      <c r="BJ93" s="18" t="s">
        <v>82</v>
      </c>
      <c r="BK93" s="199">
        <f>ROUND(I93*H93,2)</f>
        <v>0</v>
      </c>
      <c r="BL93" s="18" t="s">
        <v>216</v>
      </c>
      <c r="BM93" s="198" t="s">
        <v>494</v>
      </c>
    </row>
    <row r="94" spans="1:47" s="2" customFormat="1" ht="12">
      <c r="A94" s="39"/>
      <c r="B94" s="40"/>
      <c r="C94" s="41"/>
      <c r="D94" s="200" t="s">
        <v>150</v>
      </c>
      <c r="E94" s="41"/>
      <c r="F94" s="201" t="s">
        <v>493</v>
      </c>
      <c r="G94" s="41"/>
      <c r="H94" s="41"/>
      <c r="I94" s="202"/>
      <c r="J94" s="41"/>
      <c r="K94" s="41"/>
      <c r="L94" s="45"/>
      <c r="M94" s="203"/>
      <c r="N94" s="204"/>
      <c r="O94" s="85"/>
      <c r="P94" s="85"/>
      <c r="Q94" s="85"/>
      <c r="R94" s="85"/>
      <c r="S94" s="85"/>
      <c r="T94" s="86"/>
      <c r="U94" s="39"/>
      <c r="V94" s="39"/>
      <c r="W94" s="39"/>
      <c r="X94" s="39"/>
      <c r="Y94" s="39"/>
      <c r="Z94" s="39"/>
      <c r="AA94" s="39"/>
      <c r="AB94" s="39"/>
      <c r="AC94" s="39"/>
      <c r="AD94" s="39"/>
      <c r="AE94" s="39"/>
      <c r="AT94" s="18" t="s">
        <v>150</v>
      </c>
      <c r="AU94" s="18" t="s">
        <v>75</v>
      </c>
    </row>
    <row r="95" spans="1:47" s="2" customFormat="1" ht="12">
      <c r="A95" s="39"/>
      <c r="B95" s="40"/>
      <c r="C95" s="41"/>
      <c r="D95" s="214" t="s">
        <v>159</v>
      </c>
      <c r="E95" s="41"/>
      <c r="F95" s="215" t="s">
        <v>495</v>
      </c>
      <c r="G95" s="41"/>
      <c r="H95" s="41"/>
      <c r="I95" s="202"/>
      <c r="J95" s="41"/>
      <c r="K95" s="41"/>
      <c r="L95" s="45"/>
      <c r="M95" s="203"/>
      <c r="N95" s="204"/>
      <c r="O95" s="85"/>
      <c r="P95" s="85"/>
      <c r="Q95" s="85"/>
      <c r="R95" s="85"/>
      <c r="S95" s="85"/>
      <c r="T95" s="86"/>
      <c r="U95" s="39"/>
      <c r="V95" s="39"/>
      <c r="W95" s="39"/>
      <c r="X95" s="39"/>
      <c r="Y95" s="39"/>
      <c r="Z95" s="39"/>
      <c r="AA95" s="39"/>
      <c r="AB95" s="39"/>
      <c r="AC95" s="39"/>
      <c r="AD95" s="39"/>
      <c r="AE95" s="39"/>
      <c r="AT95" s="18" t="s">
        <v>159</v>
      </c>
      <c r="AU95" s="18" t="s">
        <v>75</v>
      </c>
    </row>
    <row r="96" spans="1:65" s="2" customFormat="1" ht="21.75" customHeight="1">
      <c r="A96" s="39"/>
      <c r="B96" s="40"/>
      <c r="C96" s="205" t="s">
        <v>173</v>
      </c>
      <c r="D96" s="205" t="s">
        <v>152</v>
      </c>
      <c r="E96" s="206" t="s">
        <v>496</v>
      </c>
      <c r="F96" s="207" t="s">
        <v>497</v>
      </c>
      <c r="G96" s="208" t="s">
        <v>187</v>
      </c>
      <c r="H96" s="209">
        <v>67</v>
      </c>
      <c r="I96" s="210"/>
      <c r="J96" s="211">
        <f>ROUND(I96*H96,2)</f>
        <v>0</v>
      </c>
      <c r="K96" s="207" t="s">
        <v>147</v>
      </c>
      <c r="L96" s="45"/>
      <c r="M96" s="212" t="s">
        <v>19</v>
      </c>
      <c r="N96" s="213" t="s">
        <v>46</v>
      </c>
      <c r="O96" s="85"/>
      <c r="P96" s="196">
        <f>O96*H96</f>
        <v>0</v>
      </c>
      <c r="Q96" s="196">
        <v>0</v>
      </c>
      <c r="R96" s="196">
        <f>Q96*H96</f>
        <v>0</v>
      </c>
      <c r="S96" s="196">
        <v>0</v>
      </c>
      <c r="T96" s="197">
        <f>S96*H96</f>
        <v>0</v>
      </c>
      <c r="U96" s="39"/>
      <c r="V96" s="39"/>
      <c r="W96" s="39"/>
      <c r="X96" s="39"/>
      <c r="Y96" s="39"/>
      <c r="Z96" s="39"/>
      <c r="AA96" s="39"/>
      <c r="AB96" s="39"/>
      <c r="AC96" s="39"/>
      <c r="AD96" s="39"/>
      <c r="AE96" s="39"/>
      <c r="AR96" s="198" t="s">
        <v>82</v>
      </c>
      <c r="AT96" s="198" t="s">
        <v>152</v>
      </c>
      <c r="AU96" s="198" t="s">
        <v>75</v>
      </c>
      <c r="AY96" s="18" t="s">
        <v>148</v>
      </c>
      <c r="BE96" s="199">
        <f>IF(N96="základní",J96,0)</f>
        <v>0</v>
      </c>
      <c r="BF96" s="199">
        <f>IF(N96="snížená",J96,0)</f>
        <v>0</v>
      </c>
      <c r="BG96" s="199">
        <f>IF(N96="zákl. přenesená",J96,0)</f>
        <v>0</v>
      </c>
      <c r="BH96" s="199">
        <f>IF(N96="sníž. přenesená",J96,0)</f>
        <v>0</v>
      </c>
      <c r="BI96" s="199">
        <f>IF(N96="nulová",J96,0)</f>
        <v>0</v>
      </c>
      <c r="BJ96" s="18" t="s">
        <v>82</v>
      </c>
      <c r="BK96" s="199">
        <f>ROUND(I96*H96,2)</f>
        <v>0</v>
      </c>
      <c r="BL96" s="18" t="s">
        <v>82</v>
      </c>
      <c r="BM96" s="198" t="s">
        <v>498</v>
      </c>
    </row>
    <row r="97" spans="1:47" s="2" customFormat="1" ht="12">
      <c r="A97" s="39"/>
      <c r="B97" s="40"/>
      <c r="C97" s="41"/>
      <c r="D97" s="200" t="s">
        <v>150</v>
      </c>
      <c r="E97" s="41"/>
      <c r="F97" s="201" t="s">
        <v>499</v>
      </c>
      <c r="G97" s="41"/>
      <c r="H97" s="41"/>
      <c r="I97" s="202"/>
      <c r="J97" s="41"/>
      <c r="K97" s="41"/>
      <c r="L97" s="45"/>
      <c r="M97" s="203"/>
      <c r="N97" s="204"/>
      <c r="O97" s="85"/>
      <c r="P97" s="85"/>
      <c r="Q97" s="85"/>
      <c r="R97" s="85"/>
      <c r="S97" s="85"/>
      <c r="T97" s="86"/>
      <c r="U97" s="39"/>
      <c r="V97" s="39"/>
      <c r="W97" s="39"/>
      <c r="X97" s="39"/>
      <c r="Y97" s="39"/>
      <c r="Z97" s="39"/>
      <c r="AA97" s="39"/>
      <c r="AB97" s="39"/>
      <c r="AC97" s="39"/>
      <c r="AD97" s="39"/>
      <c r="AE97" s="39"/>
      <c r="AT97" s="18" t="s">
        <v>150</v>
      </c>
      <c r="AU97" s="18" t="s">
        <v>75</v>
      </c>
    </row>
    <row r="98" spans="1:65" s="2" customFormat="1" ht="16.5" customHeight="1">
      <c r="A98" s="39"/>
      <c r="B98" s="40"/>
      <c r="C98" s="186" t="s">
        <v>177</v>
      </c>
      <c r="D98" s="186" t="s">
        <v>143</v>
      </c>
      <c r="E98" s="187" t="s">
        <v>500</v>
      </c>
      <c r="F98" s="188" t="s">
        <v>501</v>
      </c>
      <c r="G98" s="189" t="s">
        <v>155</v>
      </c>
      <c r="H98" s="190">
        <v>4</v>
      </c>
      <c r="I98" s="191"/>
      <c r="J98" s="192">
        <f>ROUND(I98*H98,2)</f>
        <v>0</v>
      </c>
      <c r="K98" s="188" t="s">
        <v>147</v>
      </c>
      <c r="L98" s="193"/>
      <c r="M98" s="194" t="s">
        <v>19</v>
      </c>
      <c r="N98" s="195" t="s">
        <v>46</v>
      </c>
      <c r="O98" s="85"/>
      <c r="P98" s="196">
        <f>O98*H98</f>
        <v>0</v>
      </c>
      <c r="Q98" s="196">
        <v>0</v>
      </c>
      <c r="R98" s="196">
        <f>Q98*H98</f>
        <v>0</v>
      </c>
      <c r="S98" s="196">
        <v>0</v>
      </c>
      <c r="T98" s="197">
        <f>S98*H98</f>
        <v>0</v>
      </c>
      <c r="U98" s="39"/>
      <c r="V98" s="39"/>
      <c r="W98" s="39"/>
      <c r="X98" s="39"/>
      <c r="Y98" s="39"/>
      <c r="Z98" s="39"/>
      <c r="AA98" s="39"/>
      <c r="AB98" s="39"/>
      <c r="AC98" s="39"/>
      <c r="AD98" s="39"/>
      <c r="AE98" s="39"/>
      <c r="AR98" s="198" t="s">
        <v>84</v>
      </c>
      <c r="AT98" s="198" t="s">
        <v>143</v>
      </c>
      <c r="AU98" s="198" t="s">
        <v>75</v>
      </c>
      <c r="AY98" s="18" t="s">
        <v>148</v>
      </c>
      <c r="BE98" s="199">
        <f>IF(N98="základní",J98,0)</f>
        <v>0</v>
      </c>
      <c r="BF98" s="199">
        <f>IF(N98="snížená",J98,0)</f>
        <v>0</v>
      </c>
      <c r="BG98" s="199">
        <f>IF(N98="zákl. přenesená",J98,0)</f>
        <v>0</v>
      </c>
      <c r="BH98" s="199">
        <f>IF(N98="sníž. přenesená",J98,0)</f>
        <v>0</v>
      </c>
      <c r="BI98" s="199">
        <f>IF(N98="nulová",J98,0)</f>
        <v>0</v>
      </c>
      <c r="BJ98" s="18" t="s">
        <v>82</v>
      </c>
      <c r="BK98" s="199">
        <f>ROUND(I98*H98,2)</f>
        <v>0</v>
      </c>
      <c r="BL98" s="18" t="s">
        <v>82</v>
      </c>
      <c r="BM98" s="198" t="s">
        <v>502</v>
      </c>
    </row>
    <row r="99" spans="1:47" s="2" customFormat="1" ht="12">
      <c r="A99" s="39"/>
      <c r="B99" s="40"/>
      <c r="C99" s="41"/>
      <c r="D99" s="200" t="s">
        <v>150</v>
      </c>
      <c r="E99" s="41"/>
      <c r="F99" s="201" t="s">
        <v>501</v>
      </c>
      <c r="G99" s="41"/>
      <c r="H99" s="41"/>
      <c r="I99" s="202"/>
      <c r="J99" s="41"/>
      <c r="K99" s="41"/>
      <c r="L99" s="45"/>
      <c r="M99" s="203"/>
      <c r="N99" s="204"/>
      <c r="O99" s="85"/>
      <c r="P99" s="85"/>
      <c r="Q99" s="85"/>
      <c r="R99" s="85"/>
      <c r="S99" s="85"/>
      <c r="T99" s="86"/>
      <c r="U99" s="39"/>
      <c r="V99" s="39"/>
      <c r="W99" s="39"/>
      <c r="X99" s="39"/>
      <c r="Y99" s="39"/>
      <c r="Z99" s="39"/>
      <c r="AA99" s="39"/>
      <c r="AB99" s="39"/>
      <c r="AC99" s="39"/>
      <c r="AD99" s="39"/>
      <c r="AE99" s="39"/>
      <c r="AT99" s="18" t="s">
        <v>150</v>
      </c>
      <c r="AU99" s="18" t="s">
        <v>75</v>
      </c>
    </row>
    <row r="100" spans="1:65" s="2" customFormat="1" ht="21.75" customHeight="1">
      <c r="A100" s="39"/>
      <c r="B100" s="40"/>
      <c r="C100" s="205" t="s">
        <v>182</v>
      </c>
      <c r="D100" s="205" t="s">
        <v>152</v>
      </c>
      <c r="E100" s="206" t="s">
        <v>503</v>
      </c>
      <c r="F100" s="207" t="s">
        <v>504</v>
      </c>
      <c r="G100" s="208" t="s">
        <v>155</v>
      </c>
      <c r="H100" s="209">
        <v>4</v>
      </c>
      <c r="I100" s="210"/>
      <c r="J100" s="211">
        <f>ROUND(I100*H100,2)</f>
        <v>0</v>
      </c>
      <c r="K100" s="207" t="s">
        <v>156</v>
      </c>
      <c r="L100" s="45"/>
      <c r="M100" s="212" t="s">
        <v>19</v>
      </c>
      <c r="N100" s="213" t="s">
        <v>46</v>
      </c>
      <c r="O100" s="85"/>
      <c r="P100" s="196">
        <f>O100*H100</f>
        <v>0</v>
      </c>
      <c r="Q100" s="196">
        <v>0</v>
      </c>
      <c r="R100" s="196">
        <f>Q100*H100</f>
        <v>0</v>
      </c>
      <c r="S100" s="196">
        <v>0</v>
      </c>
      <c r="T100" s="197">
        <f>S100*H100</f>
        <v>0</v>
      </c>
      <c r="U100" s="39"/>
      <c r="V100" s="39"/>
      <c r="W100" s="39"/>
      <c r="X100" s="39"/>
      <c r="Y100" s="39"/>
      <c r="Z100" s="39"/>
      <c r="AA100" s="39"/>
      <c r="AB100" s="39"/>
      <c r="AC100" s="39"/>
      <c r="AD100" s="39"/>
      <c r="AE100" s="39"/>
      <c r="AR100" s="198" t="s">
        <v>82</v>
      </c>
      <c r="AT100" s="198" t="s">
        <v>152</v>
      </c>
      <c r="AU100" s="198" t="s">
        <v>75</v>
      </c>
      <c r="AY100" s="18" t="s">
        <v>148</v>
      </c>
      <c r="BE100" s="199">
        <f>IF(N100="základní",J100,0)</f>
        <v>0</v>
      </c>
      <c r="BF100" s="199">
        <f>IF(N100="snížená",J100,0)</f>
        <v>0</v>
      </c>
      <c r="BG100" s="199">
        <f>IF(N100="zákl. přenesená",J100,0)</f>
        <v>0</v>
      </c>
      <c r="BH100" s="199">
        <f>IF(N100="sníž. přenesená",J100,0)</f>
        <v>0</v>
      </c>
      <c r="BI100" s="199">
        <f>IF(N100="nulová",J100,0)</f>
        <v>0</v>
      </c>
      <c r="BJ100" s="18" t="s">
        <v>82</v>
      </c>
      <c r="BK100" s="199">
        <f>ROUND(I100*H100,2)</f>
        <v>0</v>
      </c>
      <c r="BL100" s="18" t="s">
        <v>82</v>
      </c>
      <c r="BM100" s="198" t="s">
        <v>505</v>
      </c>
    </row>
    <row r="101" spans="1:47" s="2" customFormat="1" ht="12">
      <c r="A101" s="39"/>
      <c r="B101" s="40"/>
      <c r="C101" s="41"/>
      <c r="D101" s="200" t="s">
        <v>150</v>
      </c>
      <c r="E101" s="41"/>
      <c r="F101" s="201" t="s">
        <v>506</v>
      </c>
      <c r="G101" s="41"/>
      <c r="H101" s="41"/>
      <c r="I101" s="202"/>
      <c r="J101" s="41"/>
      <c r="K101" s="41"/>
      <c r="L101" s="45"/>
      <c r="M101" s="203"/>
      <c r="N101" s="204"/>
      <c r="O101" s="85"/>
      <c r="P101" s="85"/>
      <c r="Q101" s="85"/>
      <c r="R101" s="85"/>
      <c r="S101" s="85"/>
      <c r="T101" s="86"/>
      <c r="U101" s="39"/>
      <c r="V101" s="39"/>
      <c r="W101" s="39"/>
      <c r="X101" s="39"/>
      <c r="Y101" s="39"/>
      <c r="Z101" s="39"/>
      <c r="AA101" s="39"/>
      <c r="AB101" s="39"/>
      <c r="AC101" s="39"/>
      <c r="AD101" s="39"/>
      <c r="AE101" s="39"/>
      <c r="AT101" s="18" t="s">
        <v>150</v>
      </c>
      <c r="AU101" s="18" t="s">
        <v>75</v>
      </c>
    </row>
    <row r="102" spans="1:47" s="2" customFormat="1" ht="12">
      <c r="A102" s="39"/>
      <c r="B102" s="40"/>
      <c r="C102" s="41"/>
      <c r="D102" s="214" t="s">
        <v>159</v>
      </c>
      <c r="E102" s="41"/>
      <c r="F102" s="215" t="s">
        <v>507</v>
      </c>
      <c r="G102" s="41"/>
      <c r="H102" s="41"/>
      <c r="I102" s="202"/>
      <c r="J102" s="41"/>
      <c r="K102" s="41"/>
      <c r="L102" s="45"/>
      <c r="M102" s="203"/>
      <c r="N102" s="204"/>
      <c r="O102" s="85"/>
      <c r="P102" s="85"/>
      <c r="Q102" s="85"/>
      <c r="R102" s="85"/>
      <c r="S102" s="85"/>
      <c r="T102" s="86"/>
      <c r="U102" s="39"/>
      <c r="V102" s="39"/>
      <c r="W102" s="39"/>
      <c r="X102" s="39"/>
      <c r="Y102" s="39"/>
      <c r="Z102" s="39"/>
      <c r="AA102" s="39"/>
      <c r="AB102" s="39"/>
      <c r="AC102" s="39"/>
      <c r="AD102" s="39"/>
      <c r="AE102" s="39"/>
      <c r="AT102" s="18" t="s">
        <v>159</v>
      </c>
      <c r="AU102" s="18" t="s">
        <v>75</v>
      </c>
    </row>
    <row r="103" spans="1:65" s="2" customFormat="1" ht="24.15" customHeight="1">
      <c r="A103" s="39"/>
      <c r="B103" s="40"/>
      <c r="C103" s="186" t="s">
        <v>180</v>
      </c>
      <c r="D103" s="186" t="s">
        <v>143</v>
      </c>
      <c r="E103" s="187" t="s">
        <v>508</v>
      </c>
      <c r="F103" s="188" t="s">
        <v>509</v>
      </c>
      <c r="G103" s="189" t="s">
        <v>187</v>
      </c>
      <c r="H103" s="190">
        <v>22.05</v>
      </c>
      <c r="I103" s="191"/>
      <c r="J103" s="192">
        <f>ROUND(I103*H103,2)</f>
        <v>0</v>
      </c>
      <c r="K103" s="188" t="s">
        <v>156</v>
      </c>
      <c r="L103" s="193"/>
      <c r="M103" s="194" t="s">
        <v>19</v>
      </c>
      <c r="N103" s="195" t="s">
        <v>46</v>
      </c>
      <c r="O103" s="85"/>
      <c r="P103" s="196">
        <f>O103*H103</f>
        <v>0</v>
      </c>
      <c r="Q103" s="196">
        <v>0.00169</v>
      </c>
      <c r="R103" s="196">
        <f>Q103*H103</f>
        <v>0.037264500000000006</v>
      </c>
      <c r="S103" s="196">
        <v>0</v>
      </c>
      <c r="T103" s="197">
        <f>S103*H103</f>
        <v>0</v>
      </c>
      <c r="U103" s="39"/>
      <c r="V103" s="39"/>
      <c r="W103" s="39"/>
      <c r="X103" s="39"/>
      <c r="Y103" s="39"/>
      <c r="Z103" s="39"/>
      <c r="AA103" s="39"/>
      <c r="AB103" s="39"/>
      <c r="AC103" s="39"/>
      <c r="AD103" s="39"/>
      <c r="AE103" s="39"/>
      <c r="AR103" s="198" t="s">
        <v>216</v>
      </c>
      <c r="AT103" s="198" t="s">
        <v>143</v>
      </c>
      <c r="AU103" s="198" t="s">
        <v>75</v>
      </c>
      <c r="AY103" s="18" t="s">
        <v>148</v>
      </c>
      <c r="BE103" s="199">
        <f>IF(N103="základní",J103,0)</f>
        <v>0</v>
      </c>
      <c r="BF103" s="199">
        <f>IF(N103="snížená",J103,0)</f>
        <v>0</v>
      </c>
      <c r="BG103" s="199">
        <f>IF(N103="zákl. přenesená",J103,0)</f>
        <v>0</v>
      </c>
      <c r="BH103" s="199">
        <f>IF(N103="sníž. přenesená",J103,0)</f>
        <v>0</v>
      </c>
      <c r="BI103" s="199">
        <f>IF(N103="nulová",J103,0)</f>
        <v>0</v>
      </c>
      <c r="BJ103" s="18" t="s">
        <v>82</v>
      </c>
      <c r="BK103" s="199">
        <f>ROUND(I103*H103,2)</f>
        <v>0</v>
      </c>
      <c r="BL103" s="18" t="s">
        <v>216</v>
      </c>
      <c r="BM103" s="198" t="s">
        <v>510</v>
      </c>
    </row>
    <row r="104" spans="1:47" s="2" customFormat="1" ht="12">
      <c r="A104" s="39"/>
      <c r="B104" s="40"/>
      <c r="C104" s="41"/>
      <c r="D104" s="200" t="s">
        <v>150</v>
      </c>
      <c r="E104" s="41"/>
      <c r="F104" s="201" t="s">
        <v>509</v>
      </c>
      <c r="G104" s="41"/>
      <c r="H104" s="41"/>
      <c r="I104" s="202"/>
      <c r="J104" s="41"/>
      <c r="K104" s="41"/>
      <c r="L104" s="45"/>
      <c r="M104" s="203"/>
      <c r="N104" s="204"/>
      <c r="O104" s="85"/>
      <c r="P104" s="85"/>
      <c r="Q104" s="85"/>
      <c r="R104" s="85"/>
      <c r="S104" s="85"/>
      <c r="T104" s="86"/>
      <c r="U104" s="39"/>
      <c r="V104" s="39"/>
      <c r="W104" s="39"/>
      <c r="X104" s="39"/>
      <c r="Y104" s="39"/>
      <c r="Z104" s="39"/>
      <c r="AA104" s="39"/>
      <c r="AB104" s="39"/>
      <c r="AC104" s="39"/>
      <c r="AD104" s="39"/>
      <c r="AE104" s="39"/>
      <c r="AT104" s="18" t="s">
        <v>150</v>
      </c>
      <c r="AU104" s="18" t="s">
        <v>75</v>
      </c>
    </row>
    <row r="105" spans="1:47" s="2" customFormat="1" ht="12">
      <c r="A105" s="39"/>
      <c r="B105" s="40"/>
      <c r="C105" s="41"/>
      <c r="D105" s="214" t="s">
        <v>159</v>
      </c>
      <c r="E105" s="41"/>
      <c r="F105" s="215" t="s">
        <v>511</v>
      </c>
      <c r="G105" s="41"/>
      <c r="H105" s="41"/>
      <c r="I105" s="202"/>
      <c r="J105" s="41"/>
      <c r="K105" s="41"/>
      <c r="L105" s="45"/>
      <c r="M105" s="203"/>
      <c r="N105" s="204"/>
      <c r="O105" s="85"/>
      <c r="P105" s="85"/>
      <c r="Q105" s="85"/>
      <c r="R105" s="85"/>
      <c r="S105" s="85"/>
      <c r="T105" s="86"/>
      <c r="U105" s="39"/>
      <c r="V105" s="39"/>
      <c r="W105" s="39"/>
      <c r="X105" s="39"/>
      <c r="Y105" s="39"/>
      <c r="Z105" s="39"/>
      <c r="AA105" s="39"/>
      <c r="AB105" s="39"/>
      <c r="AC105" s="39"/>
      <c r="AD105" s="39"/>
      <c r="AE105" s="39"/>
      <c r="AT105" s="18" t="s">
        <v>159</v>
      </c>
      <c r="AU105" s="18" t="s">
        <v>75</v>
      </c>
    </row>
    <row r="106" spans="1:65" s="2" customFormat="1" ht="24.15" customHeight="1">
      <c r="A106" s="39"/>
      <c r="B106" s="40"/>
      <c r="C106" s="205" t="s">
        <v>190</v>
      </c>
      <c r="D106" s="205" t="s">
        <v>152</v>
      </c>
      <c r="E106" s="206" t="s">
        <v>512</v>
      </c>
      <c r="F106" s="207" t="s">
        <v>513</v>
      </c>
      <c r="G106" s="208" t="s">
        <v>187</v>
      </c>
      <c r="H106" s="209">
        <v>21</v>
      </c>
      <c r="I106" s="210"/>
      <c r="J106" s="211">
        <f>ROUND(I106*H106,2)</f>
        <v>0</v>
      </c>
      <c r="K106" s="207" t="s">
        <v>156</v>
      </c>
      <c r="L106" s="45"/>
      <c r="M106" s="212" t="s">
        <v>19</v>
      </c>
      <c r="N106" s="213" t="s">
        <v>46</v>
      </c>
      <c r="O106" s="85"/>
      <c r="P106" s="196">
        <f>O106*H106</f>
        <v>0</v>
      </c>
      <c r="Q106" s="196">
        <v>0</v>
      </c>
      <c r="R106" s="196">
        <f>Q106*H106</f>
        <v>0</v>
      </c>
      <c r="S106" s="196">
        <v>0</v>
      </c>
      <c r="T106" s="197">
        <f>S106*H106</f>
        <v>0</v>
      </c>
      <c r="U106" s="39"/>
      <c r="V106" s="39"/>
      <c r="W106" s="39"/>
      <c r="X106" s="39"/>
      <c r="Y106" s="39"/>
      <c r="Z106" s="39"/>
      <c r="AA106" s="39"/>
      <c r="AB106" s="39"/>
      <c r="AC106" s="39"/>
      <c r="AD106" s="39"/>
      <c r="AE106" s="39"/>
      <c r="AR106" s="198" t="s">
        <v>82</v>
      </c>
      <c r="AT106" s="198" t="s">
        <v>152</v>
      </c>
      <c r="AU106" s="198" t="s">
        <v>75</v>
      </c>
      <c r="AY106" s="18" t="s">
        <v>148</v>
      </c>
      <c r="BE106" s="199">
        <f>IF(N106="základní",J106,0)</f>
        <v>0</v>
      </c>
      <c r="BF106" s="199">
        <f>IF(N106="snížená",J106,0)</f>
        <v>0</v>
      </c>
      <c r="BG106" s="199">
        <f>IF(N106="zákl. přenesená",J106,0)</f>
        <v>0</v>
      </c>
      <c r="BH106" s="199">
        <f>IF(N106="sníž. přenesená",J106,0)</f>
        <v>0</v>
      </c>
      <c r="BI106" s="199">
        <f>IF(N106="nulová",J106,0)</f>
        <v>0</v>
      </c>
      <c r="BJ106" s="18" t="s">
        <v>82</v>
      </c>
      <c r="BK106" s="199">
        <f>ROUND(I106*H106,2)</f>
        <v>0</v>
      </c>
      <c r="BL106" s="18" t="s">
        <v>82</v>
      </c>
      <c r="BM106" s="198" t="s">
        <v>514</v>
      </c>
    </row>
    <row r="107" spans="1:47" s="2" customFormat="1" ht="12">
      <c r="A107" s="39"/>
      <c r="B107" s="40"/>
      <c r="C107" s="41"/>
      <c r="D107" s="200" t="s">
        <v>150</v>
      </c>
      <c r="E107" s="41"/>
      <c r="F107" s="201" t="s">
        <v>515</v>
      </c>
      <c r="G107" s="41"/>
      <c r="H107" s="41"/>
      <c r="I107" s="202"/>
      <c r="J107" s="41"/>
      <c r="K107" s="41"/>
      <c r="L107" s="45"/>
      <c r="M107" s="203"/>
      <c r="N107" s="204"/>
      <c r="O107" s="85"/>
      <c r="P107" s="85"/>
      <c r="Q107" s="85"/>
      <c r="R107" s="85"/>
      <c r="S107" s="85"/>
      <c r="T107" s="86"/>
      <c r="U107" s="39"/>
      <c r="V107" s="39"/>
      <c r="W107" s="39"/>
      <c r="X107" s="39"/>
      <c r="Y107" s="39"/>
      <c r="Z107" s="39"/>
      <c r="AA107" s="39"/>
      <c r="AB107" s="39"/>
      <c r="AC107" s="39"/>
      <c r="AD107" s="39"/>
      <c r="AE107" s="39"/>
      <c r="AT107" s="18" t="s">
        <v>150</v>
      </c>
      <c r="AU107" s="18" t="s">
        <v>75</v>
      </c>
    </row>
    <row r="108" spans="1:47" s="2" customFormat="1" ht="12">
      <c r="A108" s="39"/>
      <c r="B108" s="40"/>
      <c r="C108" s="41"/>
      <c r="D108" s="214" t="s">
        <v>159</v>
      </c>
      <c r="E108" s="41"/>
      <c r="F108" s="215" t="s">
        <v>516</v>
      </c>
      <c r="G108" s="41"/>
      <c r="H108" s="41"/>
      <c r="I108" s="202"/>
      <c r="J108" s="41"/>
      <c r="K108" s="41"/>
      <c r="L108" s="45"/>
      <c r="M108" s="203"/>
      <c r="N108" s="204"/>
      <c r="O108" s="85"/>
      <c r="P108" s="85"/>
      <c r="Q108" s="85"/>
      <c r="R108" s="85"/>
      <c r="S108" s="85"/>
      <c r="T108" s="86"/>
      <c r="U108" s="39"/>
      <c r="V108" s="39"/>
      <c r="W108" s="39"/>
      <c r="X108" s="39"/>
      <c r="Y108" s="39"/>
      <c r="Z108" s="39"/>
      <c r="AA108" s="39"/>
      <c r="AB108" s="39"/>
      <c r="AC108" s="39"/>
      <c r="AD108" s="39"/>
      <c r="AE108" s="39"/>
      <c r="AT108" s="18" t="s">
        <v>159</v>
      </c>
      <c r="AU108" s="18" t="s">
        <v>75</v>
      </c>
    </row>
    <row r="109" spans="1:65" s="2" customFormat="1" ht="16.5" customHeight="1">
      <c r="A109" s="39"/>
      <c r="B109" s="40"/>
      <c r="C109" s="186" t="s">
        <v>197</v>
      </c>
      <c r="D109" s="186" t="s">
        <v>143</v>
      </c>
      <c r="E109" s="187" t="s">
        <v>517</v>
      </c>
      <c r="F109" s="188" t="s">
        <v>518</v>
      </c>
      <c r="G109" s="189" t="s">
        <v>155</v>
      </c>
      <c r="H109" s="190">
        <v>3</v>
      </c>
      <c r="I109" s="191"/>
      <c r="J109" s="192">
        <f>ROUND(I109*H109,2)</f>
        <v>0</v>
      </c>
      <c r="K109" s="188" t="s">
        <v>156</v>
      </c>
      <c r="L109" s="193"/>
      <c r="M109" s="194" t="s">
        <v>19</v>
      </c>
      <c r="N109" s="195" t="s">
        <v>46</v>
      </c>
      <c r="O109" s="85"/>
      <c r="P109" s="196">
        <f>O109*H109</f>
        <v>0</v>
      </c>
      <c r="Q109" s="196">
        <v>0.0021</v>
      </c>
      <c r="R109" s="196">
        <f>Q109*H109</f>
        <v>0.0063</v>
      </c>
      <c r="S109" s="196">
        <v>0</v>
      </c>
      <c r="T109" s="197">
        <f>S109*H109</f>
        <v>0</v>
      </c>
      <c r="U109" s="39"/>
      <c r="V109" s="39"/>
      <c r="W109" s="39"/>
      <c r="X109" s="39"/>
      <c r="Y109" s="39"/>
      <c r="Z109" s="39"/>
      <c r="AA109" s="39"/>
      <c r="AB109" s="39"/>
      <c r="AC109" s="39"/>
      <c r="AD109" s="39"/>
      <c r="AE109" s="39"/>
      <c r="AR109" s="198" t="s">
        <v>216</v>
      </c>
      <c r="AT109" s="198" t="s">
        <v>143</v>
      </c>
      <c r="AU109" s="198" t="s">
        <v>75</v>
      </c>
      <c r="AY109" s="18" t="s">
        <v>148</v>
      </c>
      <c r="BE109" s="199">
        <f>IF(N109="základní",J109,0)</f>
        <v>0</v>
      </c>
      <c r="BF109" s="199">
        <f>IF(N109="snížená",J109,0)</f>
        <v>0</v>
      </c>
      <c r="BG109" s="199">
        <f>IF(N109="zákl. přenesená",J109,0)</f>
        <v>0</v>
      </c>
      <c r="BH109" s="199">
        <f>IF(N109="sníž. přenesená",J109,0)</f>
        <v>0</v>
      </c>
      <c r="BI109" s="199">
        <f>IF(N109="nulová",J109,0)</f>
        <v>0</v>
      </c>
      <c r="BJ109" s="18" t="s">
        <v>82</v>
      </c>
      <c r="BK109" s="199">
        <f>ROUND(I109*H109,2)</f>
        <v>0</v>
      </c>
      <c r="BL109" s="18" t="s">
        <v>216</v>
      </c>
      <c r="BM109" s="198" t="s">
        <v>519</v>
      </c>
    </row>
    <row r="110" spans="1:47" s="2" customFormat="1" ht="12">
      <c r="A110" s="39"/>
      <c r="B110" s="40"/>
      <c r="C110" s="41"/>
      <c r="D110" s="200" t="s">
        <v>150</v>
      </c>
      <c r="E110" s="41"/>
      <c r="F110" s="201" t="s">
        <v>518</v>
      </c>
      <c r="G110" s="41"/>
      <c r="H110" s="41"/>
      <c r="I110" s="202"/>
      <c r="J110" s="41"/>
      <c r="K110" s="41"/>
      <c r="L110" s="45"/>
      <c r="M110" s="203"/>
      <c r="N110" s="204"/>
      <c r="O110" s="85"/>
      <c r="P110" s="85"/>
      <c r="Q110" s="85"/>
      <c r="R110" s="85"/>
      <c r="S110" s="85"/>
      <c r="T110" s="86"/>
      <c r="U110" s="39"/>
      <c r="V110" s="39"/>
      <c r="W110" s="39"/>
      <c r="X110" s="39"/>
      <c r="Y110" s="39"/>
      <c r="Z110" s="39"/>
      <c r="AA110" s="39"/>
      <c r="AB110" s="39"/>
      <c r="AC110" s="39"/>
      <c r="AD110" s="39"/>
      <c r="AE110" s="39"/>
      <c r="AT110" s="18" t="s">
        <v>150</v>
      </c>
      <c r="AU110" s="18" t="s">
        <v>75</v>
      </c>
    </row>
    <row r="111" spans="1:47" s="2" customFormat="1" ht="12">
      <c r="A111" s="39"/>
      <c r="B111" s="40"/>
      <c r="C111" s="41"/>
      <c r="D111" s="214" t="s">
        <v>159</v>
      </c>
      <c r="E111" s="41"/>
      <c r="F111" s="215" t="s">
        <v>520</v>
      </c>
      <c r="G111" s="41"/>
      <c r="H111" s="41"/>
      <c r="I111" s="202"/>
      <c r="J111" s="41"/>
      <c r="K111" s="41"/>
      <c r="L111" s="45"/>
      <c r="M111" s="203"/>
      <c r="N111" s="204"/>
      <c r="O111" s="85"/>
      <c r="P111" s="85"/>
      <c r="Q111" s="85"/>
      <c r="R111" s="85"/>
      <c r="S111" s="85"/>
      <c r="T111" s="86"/>
      <c r="U111" s="39"/>
      <c r="V111" s="39"/>
      <c r="W111" s="39"/>
      <c r="X111" s="39"/>
      <c r="Y111" s="39"/>
      <c r="Z111" s="39"/>
      <c r="AA111" s="39"/>
      <c r="AB111" s="39"/>
      <c r="AC111" s="39"/>
      <c r="AD111" s="39"/>
      <c r="AE111" s="39"/>
      <c r="AT111" s="18" t="s">
        <v>159</v>
      </c>
      <c r="AU111" s="18" t="s">
        <v>75</v>
      </c>
    </row>
    <row r="112" spans="1:65" s="2" customFormat="1" ht="16.5" customHeight="1">
      <c r="A112" s="39"/>
      <c r="B112" s="40"/>
      <c r="C112" s="205" t="s">
        <v>202</v>
      </c>
      <c r="D112" s="205" t="s">
        <v>152</v>
      </c>
      <c r="E112" s="206" t="s">
        <v>521</v>
      </c>
      <c r="F112" s="207" t="s">
        <v>522</v>
      </c>
      <c r="G112" s="208" t="s">
        <v>155</v>
      </c>
      <c r="H112" s="209">
        <v>3</v>
      </c>
      <c r="I112" s="210"/>
      <c r="J112" s="211">
        <f>ROUND(I112*H112,2)</f>
        <v>0</v>
      </c>
      <c r="K112" s="207" t="s">
        <v>156</v>
      </c>
      <c r="L112" s="45"/>
      <c r="M112" s="212" t="s">
        <v>19</v>
      </c>
      <c r="N112" s="213" t="s">
        <v>46</v>
      </c>
      <c r="O112" s="85"/>
      <c r="P112" s="196">
        <f>O112*H112</f>
        <v>0</v>
      </c>
      <c r="Q112" s="196">
        <v>0</v>
      </c>
      <c r="R112" s="196">
        <f>Q112*H112</f>
        <v>0</v>
      </c>
      <c r="S112" s="196">
        <v>0</v>
      </c>
      <c r="T112" s="197">
        <f>S112*H112</f>
        <v>0</v>
      </c>
      <c r="U112" s="39"/>
      <c r="V112" s="39"/>
      <c r="W112" s="39"/>
      <c r="X112" s="39"/>
      <c r="Y112" s="39"/>
      <c r="Z112" s="39"/>
      <c r="AA112" s="39"/>
      <c r="AB112" s="39"/>
      <c r="AC112" s="39"/>
      <c r="AD112" s="39"/>
      <c r="AE112" s="39"/>
      <c r="AR112" s="198" t="s">
        <v>82</v>
      </c>
      <c r="AT112" s="198" t="s">
        <v>152</v>
      </c>
      <c r="AU112" s="198" t="s">
        <v>75</v>
      </c>
      <c r="AY112" s="18" t="s">
        <v>148</v>
      </c>
      <c r="BE112" s="199">
        <f>IF(N112="základní",J112,0)</f>
        <v>0</v>
      </c>
      <c r="BF112" s="199">
        <f>IF(N112="snížená",J112,0)</f>
        <v>0</v>
      </c>
      <c r="BG112" s="199">
        <f>IF(N112="zákl. přenesená",J112,0)</f>
        <v>0</v>
      </c>
      <c r="BH112" s="199">
        <f>IF(N112="sníž. přenesená",J112,0)</f>
        <v>0</v>
      </c>
      <c r="BI112" s="199">
        <f>IF(N112="nulová",J112,0)</f>
        <v>0</v>
      </c>
      <c r="BJ112" s="18" t="s">
        <v>82</v>
      </c>
      <c r="BK112" s="199">
        <f>ROUND(I112*H112,2)</f>
        <v>0</v>
      </c>
      <c r="BL112" s="18" t="s">
        <v>82</v>
      </c>
      <c r="BM112" s="198" t="s">
        <v>523</v>
      </c>
    </row>
    <row r="113" spans="1:47" s="2" customFormat="1" ht="12">
      <c r="A113" s="39"/>
      <c r="B113" s="40"/>
      <c r="C113" s="41"/>
      <c r="D113" s="200" t="s">
        <v>150</v>
      </c>
      <c r="E113" s="41"/>
      <c r="F113" s="201" t="s">
        <v>524</v>
      </c>
      <c r="G113" s="41"/>
      <c r="H113" s="41"/>
      <c r="I113" s="202"/>
      <c r="J113" s="41"/>
      <c r="K113" s="41"/>
      <c r="L113" s="45"/>
      <c r="M113" s="203"/>
      <c r="N113" s="204"/>
      <c r="O113" s="85"/>
      <c r="P113" s="85"/>
      <c r="Q113" s="85"/>
      <c r="R113" s="85"/>
      <c r="S113" s="85"/>
      <c r="T113" s="86"/>
      <c r="U113" s="39"/>
      <c r="V113" s="39"/>
      <c r="W113" s="39"/>
      <c r="X113" s="39"/>
      <c r="Y113" s="39"/>
      <c r="Z113" s="39"/>
      <c r="AA113" s="39"/>
      <c r="AB113" s="39"/>
      <c r="AC113" s="39"/>
      <c r="AD113" s="39"/>
      <c r="AE113" s="39"/>
      <c r="AT113" s="18" t="s">
        <v>150</v>
      </c>
      <c r="AU113" s="18" t="s">
        <v>75</v>
      </c>
    </row>
    <row r="114" spans="1:47" s="2" customFormat="1" ht="12">
      <c r="A114" s="39"/>
      <c r="B114" s="40"/>
      <c r="C114" s="41"/>
      <c r="D114" s="214" t="s">
        <v>159</v>
      </c>
      <c r="E114" s="41"/>
      <c r="F114" s="215" t="s">
        <v>525</v>
      </c>
      <c r="G114" s="41"/>
      <c r="H114" s="41"/>
      <c r="I114" s="202"/>
      <c r="J114" s="41"/>
      <c r="K114" s="41"/>
      <c r="L114" s="45"/>
      <c r="M114" s="203"/>
      <c r="N114" s="204"/>
      <c r="O114" s="85"/>
      <c r="P114" s="85"/>
      <c r="Q114" s="85"/>
      <c r="R114" s="85"/>
      <c r="S114" s="85"/>
      <c r="T114" s="86"/>
      <c r="U114" s="39"/>
      <c r="V114" s="39"/>
      <c r="W114" s="39"/>
      <c r="X114" s="39"/>
      <c r="Y114" s="39"/>
      <c r="Z114" s="39"/>
      <c r="AA114" s="39"/>
      <c r="AB114" s="39"/>
      <c r="AC114" s="39"/>
      <c r="AD114" s="39"/>
      <c r="AE114" s="39"/>
      <c r="AT114" s="18" t="s">
        <v>159</v>
      </c>
      <c r="AU114" s="18" t="s">
        <v>75</v>
      </c>
    </row>
    <row r="115" spans="1:65" s="2" customFormat="1" ht="16.5" customHeight="1">
      <c r="A115" s="39"/>
      <c r="B115" s="40"/>
      <c r="C115" s="186" t="s">
        <v>207</v>
      </c>
      <c r="D115" s="186" t="s">
        <v>143</v>
      </c>
      <c r="E115" s="187" t="s">
        <v>526</v>
      </c>
      <c r="F115" s="188" t="s">
        <v>527</v>
      </c>
      <c r="G115" s="189" t="s">
        <v>155</v>
      </c>
      <c r="H115" s="190">
        <v>24</v>
      </c>
      <c r="I115" s="191"/>
      <c r="J115" s="192">
        <f>ROUND(I115*H115,2)</f>
        <v>0</v>
      </c>
      <c r="K115" s="188" t="s">
        <v>147</v>
      </c>
      <c r="L115" s="193"/>
      <c r="M115" s="194" t="s">
        <v>19</v>
      </c>
      <c r="N115" s="195" t="s">
        <v>46</v>
      </c>
      <c r="O115" s="85"/>
      <c r="P115" s="196">
        <f>O115*H115</f>
        <v>0</v>
      </c>
      <c r="Q115" s="196">
        <v>0</v>
      </c>
      <c r="R115" s="196">
        <f>Q115*H115</f>
        <v>0</v>
      </c>
      <c r="S115" s="196">
        <v>0</v>
      </c>
      <c r="T115" s="197">
        <f>S115*H115</f>
        <v>0</v>
      </c>
      <c r="U115" s="39"/>
      <c r="V115" s="39"/>
      <c r="W115" s="39"/>
      <c r="X115" s="39"/>
      <c r="Y115" s="39"/>
      <c r="Z115" s="39"/>
      <c r="AA115" s="39"/>
      <c r="AB115" s="39"/>
      <c r="AC115" s="39"/>
      <c r="AD115" s="39"/>
      <c r="AE115" s="39"/>
      <c r="AR115" s="198" t="s">
        <v>264</v>
      </c>
      <c r="AT115" s="198" t="s">
        <v>143</v>
      </c>
      <c r="AU115" s="198" t="s">
        <v>75</v>
      </c>
      <c r="AY115" s="18" t="s">
        <v>148</v>
      </c>
      <c r="BE115" s="199">
        <f>IF(N115="základní",J115,0)</f>
        <v>0</v>
      </c>
      <c r="BF115" s="199">
        <f>IF(N115="snížená",J115,0)</f>
        <v>0</v>
      </c>
      <c r="BG115" s="199">
        <f>IF(N115="zákl. přenesená",J115,0)</f>
        <v>0</v>
      </c>
      <c r="BH115" s="199">
        <f>IF(N115="sníž. přenesená",J115,0)</f>
        <v>0</v>
      </c>
      <c r="BI115" s="199">
        <f>IF(N115="nulová",J115,0)</f>
        <v>0</v>
      </c>
      <c r="BJ115" s="18" t="s">
        <v>82</v>
      </c>
      <c r="BK115" s="199">
        <f>ROUND(I115*H115,2)</f>
        <v>0</v>
      </c>
      <c r="BL115" s="18" t="s">
        <v>193</v>
      </c>
      <c r="BM115" s="198" t="s">
        <v>528</v>
      </c>
    </row>
    <row r="116" spans="1:47" s="2" customFormat="1" ht="12">
      <c r="A116" s="39"/>
      <c r="B116" s="40"/>
      <c r="C116" s="41"/>
      <c r="D116" s="200" t="s">
        <v>150</v>
      </c>
      <c r="E116" s="41"/>
      <c r="F116" s="201" t="s">
        <v>527</v>
      </c>
      <c r="G116" s="41"/>
      <c r="H116" s="41"/>
      <c r="I116" s="202"/>
      <c r="J116" s="41"/>
      <c r="K116" s="41"/>
      <c r="L116" s="45"/>
      <c r="M116" s="203"/>
      <c r="N116" s="204"/>
      <c r="O116" s="85"/>
      <c r="P116" s="85"/>
      <c r="Q116" s="85"/>
      <c r="R116" s="85"/>
      <c r="S116" s="85"/>
      <c r="T116" s="86"/>
      <c r="U116" s="39"/>
      <c r="V116" s="39"/>
      <c r="W116" s="39"/>
      <c r="X116" s="39"/>
      <c r="Y116" s="39"/>
      <c r="Z116" s="39"/>
      <c r="AA116" s="39"/>
      <c r="AB116" s="39"/>
      <c r="AC116" s="39"/>
      <c r="AD116" s="39"/>
      <c r="AE116" s="39"/>
      <c r="AT116" s="18" t="s">
        <v>150</v>
      </c>
      <c r="AU116" s="18" t="s">
        <v>75</v>
      </c>
    </row>
    <row r="117" spans="1:65" s="2" customFormat="1" ht="16.5" customHeight="1">
      <c r="A117" s="39"/>
      <c r="B117" s="40"/>
      <c r="C117" s="205" t="s">
        <v>213</v>
      </c>
      <c r="D117" s="205" t="s">
        <v>152</v>
      </c>
      <c r="E117" s="206" t="s">
        <v>526</v>
      </c>
      <c r="F117" s="207" t="s">
        <v>529</v>
      </c>
      <c r="G117" s="208" t="s">
        <v>155</v>
      </c>
      <c r="H117" s="209">
        <v>24</v>
      </c>
      <c r="I117" s="210"/>
      <c r="J117" s="211">
        <f>ROUND(I117*H117,2)</f>
        <v>0</v>
      </c>
      <c r="K117" s="207" t="s">
        <v>147</v>
      </c>
      <c r="L117" s="45"/>
      <c r="M117" s="212" t="s">
        <v>19</v>
      </c>
      <c r="N117" s="213" t="s">
        <v>46</v>
      </c>
      <c r="O117" s="85"/>
      <c r="P117" s="196">
        <f>O117*H117</f>
        <v>0</v>
      </c>
      <c r="Q117" s="196">
        <v>0</v>
      </c>
      <c r="R117" s="196">
        <f>Q117*H117</f>
        <v>0</v>
      </c>
      <c r="S117" s="196">
        <v>0</v>
      </c>
      <c r="T117" s="197">
        <f>S117*H117</f>
        <v>0</v>
      </c>
      <c r="U117" s="39"/>
      <c r="V117" s="39"/>
      <c r="W117" s="39"/>
      <c r="X117" s="39"/>
      <c r="Y117" s="39"/>
      <c r="Z117" s="39"/>
      <c r="AA117" s="39"/>
      <c r="AB117" s="39"/>
      <c r="AC117" s="39"/>
      <c r="AD117" s="39"/>
      <c r="AE117" s="39"/>
      <c r="AR117" s="198" t="s">
        <v>193</v>
      </c>
      <c r="AT117" s="198" t="s">
        <v>152</v>
      </c>
      <c r="AU117" s="198" t="s">
        <v>75</v>
      </c>
      <c r="AY117" s="18" t="s">
        <v>148</v>
      </c>
      <c r="BE117" s="199">
        <f>IF(N117="základní",J117,0)</f>
        <v>0</v>
      </c>
      <c r="BF117" s="199">
        <f>IF(N117="snížená",J117,0)</f>
        <v>0</v>
      </c>
      <c r="BG117" s="199">
        <f>IF(N117="zákl. přenesená",J117,0)</f>
        <v>0</v>
      </c>
      <c r="BH117" s="199">
        <f>IF(N117="sníž. přenesená",J117,0)</f>
        <v>0</v>
      </c>
      <c r="BI117" s="199">
        <f>IF(N117="nulová",J117,0)</f>
        <v>0</v>
      </c>
      <c r="BJ117" s="18" t="s">
        <v>82</v>
      </c>
      <c r="BK117" s="199">
        <f>ROUND(I117*H117,2)</f>
        <v>0</v>
      </c>
      <c r="BL117" s="18" t="s">
        <v>193</v>
      </c>
      <c r="BM117" s="198" t="s">
        <v>530</v>
      </c>
    </row>
    <row r="118" spans="1:47" s="2" customFormat="1" ht="12">
      <c r="A118" s="39"/>
      <c r="B118" s="40"/>
      <c r="C118" s="41"/>
      <c r="D118" s="200" t="s">
        <v>150</v>
      </c>
      <c r="E118" s="41"/>
      <c r="F118" s="201" t="s">
        <v>529</v>
      </c>
      <c r="G118" s="41"/>
      <c r="H118" s="41"/>
      <c r="I118" s="202"/>
      <c r="J118" s="41"/>
      <c r="K118" s="41"/>
      <c r="L118" s="45"/>
      <c r="M118" s="203"/>
      <c r="N118" s="204"/>
      <c r="O118" s="85"/>
      <c r="P118" s="85"/>
      <c r="Q118" s="85"/>
      <c r="R118" s="85"/>
      <c r="S118" s="85"/>
      <c r="T118" s="86"/>
      <c r="U118" s="39"/>
      <c r="V118" s="39"/>
      <c r="W118" s="39"/>
      <c r="X118" s="39"/>
      <c r="Y118" s="39"/>
      <c r="Z118" s="39"/>
      <c r="AA118" s="39"/>
      <c r="AB118" s="39"/>
      <c r="AC118" s="39"/>
      <c r="AD118" s="39"/>
      <c r="AE118" s="39"/>
      <c r="AT118" s="18" t="s">
        <v>150</v>
      </c>
      <c r="AU118" s="18" t="s">
        <v>75</v>
      </c>
    </row>
    <row r="119" spans="1:65" s="2" customFormat="1" ht="16.5" customHeight="1">
      <c r="A119" s="39"/>
      <c r="B119" s="40"/>
      <c r="C119" s="186" t="s">
        <v>219</v>
      </c>
      <c r="D119" s="186" t="s">
        <v>143</v>
      </c>
      <c r="E119" s="187" t="s">
        <v>285</v>
      </c>
      <c r="F119" s="188" t="s">
        <v>286</v>
      </c>
      <c r="G119" s="189" t="s">
        <v>187</v>
      </c>
      <c r="H119" s="190">
        <v>6.3</v>
      </c>
      <c r="I119" s="191"/>
      <c r="J119" s="192">
        <f>ROUND(I119*H119,2)</f>
        <v>0</v>
      </c>
      <c r="K119" s="188" t="s">
        <v>156</v>
      </c>
      <c r="L119" s="193"/>
      <c r="M119" s="194" t="s">
        <v>19</v>
      </c>
      <c r="N119" s="195" t="s">
        <v>46</v>
      </c>
      <c r="O119" s="85"/>
      <c r="P119" s="196">
        <f>O119*H119</f>
        <v>0</v>
      </c>
      <c r="Q119" s="196">
        <v>0.00022</v>
      </c>
      <c r="R119" s="196">
        <f>Q119*H119</f>
        <v>0.001386</v>
      </c>
      <c r="S119" s="196">
        <v>0</v>
      </c>
      <c r="T119" s="197">
        <f>S119*H119</f>
        <v>0</v>
      </c>
      <c r="U119" s="39"/>
      <c r="V119" s="39"/>
      <c r="W119" s="39"/>
      <c r="X119" s="39"/>
      <c r="Y119" s="39"/>
      <c r="Z119" s="39"/>
      <c r="AA119" s="39"/>
      <c r="AB119" s="39"/>
      <c r="AC119" s="39"/>
      <c r="AD119" s="39"/>
      <c r="AE119" s="39"/>
      <c r="AR119" s="198" t="s">
        <v>84</v>
      </c>
      <c r="AT119" s="198" t="s">
        <v>143</v>
      </c>
      <c r="AU119" s="198" t="s">
        <v>75</v>
      </c>
      <c r="AY119" s="18" t="s">
        <v>148</v>
      </c>
      <c r="BE119" s="199">
        <f>IF(N119="základní",J119,0)</f>
        <v>0</v>
      </c>
      <c r="BF119" s="199">
        <f>IF(N119="snížená",J119,0)</f>
        <v>0</v>
      </c>
      <c r="BG119" s="199">
        <f>IF(N119="zákl. přenesená",J119,0)</f>
        <v>0</v>
      </c>
      <c r="BH119" s="199">
        <f>IF(N119="sníž. přenesená",J119,0)</f>
        <v>0</v>
      </c>
      <c r="BI119" s="199">
        <f>IF(N119="nulová",J119,0)</f>
        <v>0</v>
      </c>
      <c r="BJ119" s="18" t="s">
        <v>82</v>
      </c>
      <c r="BK119" s="199">
        <f>ROUND(I119*H119,2)</f>
        <v>0</v>
      </c>
      <c r="BL119" s="18" t="s">
        <v>82</v>
      </c>
      <c r="BM119" s="198" t="s">
        <v>531</v>
      </c>
    </row>
    <row r="120" spans="1:47" s="2" customFormat="1" ht="12">
      <c r="A120" s="39"/>
      <c r="B120" s="40"/>
      <c r="C120" s="41"/>
      <c r="D120" s="200" t="s">
        <v>150</v>
      </c>
      <c r="E120" s="41"/>
      <c r="F120" s="201" t="s">
        <v>286</v>
      </c>
      <c r="G120" s="41"/>
      <c r="H120" s="41"/>
      <c r="I120" s="202"/>
      <c r="J120" s="41"/>
      <c r="K120" s="41"/>
      <c r="L120" s="45"/>
      <c r="M120" s="203"/>
      <c r="N120" s="204"/>
      <c r="O120" s="85"/>
      <c r="P120" s="85"/>
      <c r="Q120" s="85"/>
      <c r="R120" s="85"/>
      <c r="S120" s="85"/>
      <c r="T120" s="86"/>
      <c r="U120" s="39"/>
      <c r="V120" s="39"/>
      <c r="W120" s="39"/>
      <c r="X120" s="39"/>
      <c r="Y120" s="39"/>
      <c r="Z120" s="39"/>
      <c r="AA120" s="39"/>
      <c r="AB120" s="39"/>
      <c r="AC120" s="39"/>
      <c r="AD120" s="39"/>
      <c r="AE120" s="39"/>
      <c r="AT120" s="18" t="s">
        <v>150</v>
      </c>
      <c r="AU120" s="18" t="s">
        <v>75</v>
      </c>
    </row>
    <row r="121" spans="1:47" s="2" customFormat="1" ht="12">
      <c r="A121" s="39"/>
      <c r="B121" s="40"/>
      <c r="C121" s="41"/>
      <c r="D121" s="214" t="s">
        <v>159</v>
      </c>
      <c r="E121" s="41"/>
      <c r="F121" s="215" t="s">
        <v>288</v>
      </c>
      <c r="G121" s="41"/>
      <c r="H121" s="41"/>
      <c r="I121" s="202"/>
      <c r="J121" s="41"/>
      <c r="K121" s="41"/>
      <c r="L121" s="45"/>
      <c r="M121" s="203"/>
      <c r="N121" s="204"/>
      <c r="O121" s="85"/>
      <c r="P121" s="85"/>
      <c r="Q121" s="85"/>
      <c r="R121" s="85"/>
      <c r="S121" s="85"/>
      <c r="T121" s="86"/>
      <c r="U121" s="39"/>
      <c r="V121" s="39"/>
      <c r="W121" s="39"/>
      <c r="X121" s="39"/>
      <c r="Y121" s="39"/>
      <c r="Z121" s="39"/>
      <c r="AA121" s="39"/>
      <c r="AB121" s="39"/>
      <c r="AC121" s="39"/>
      <c r="AD121" s="39"/>
      <c r="AE121" s="39"/>
      <c r="AT121" s="18" t="s">
        <v>159</v>
      </c>
      <c r="AU121" s="18" t="s">
        <v>75</v>
      </c>
    </row>
    <row r="122" spans="1:65" s="2" customFormat="1" ht="21.75" customHeight="1">
      <c r="A122" s="39"/>
      <c r="B122" s="40"/>
      <c r="C122" s="205" t="s">
        <v>8</v>
      </c>
      <c r="D122" s="205" t="s">
        <v>152</v>
      </c>
      <c r="E122" s="206" t="s">
        <v>296</v>
      </c>
      <c r="F122" s="207" t="s">
        <v>297</v>
      </c>
      <c r="G122" s="208" t="s">
        <v>187</v>
      </c>
      <c r="H122" s="209">
        <v>6</v>
      </c>
      <c r="I122" s="210"/>
      <c r="J122" s="211">
        <f>ROUND(I122*H122,2)</f>
        <v>0</v>
      </c>
      <c r="K122" s="207" t="s">
        <v>156</v>
      </c>
      <c r="L122" s="45"/>
      <c r="M122" s="212" t="s">
        <v>19</v>
      </c>
      <c r="N122" s="213" t="s">
        <v>46</v>
      </c>
      <c r="O122" s="85"/>
      <c r="P122" s="196">
        <f>O122*H122</f>
        <v>0</v>
      </c>
      <c r="Q122" s="196">
        <v>0</v>
      </c>
      <c r="R122" s="196">
        <f>Q122*H122</f>
        <v>0</v>
      </c>
      <c r="S122" s="196">
        <v>0</v>
      </c>
      <c r="T122" s="197">
        <f>S122*H122</f>
        <v>0</v>
      </c>
      <c r="U122" s="39"/>
      <c r="V122" s="39"/>
      <c r="W122" s="39"/>
      <c r="X122" s="39"/>
      <c r="Y122" s="39"/>
      <c r="Z122" s="39"/>
      <c r="AA122" s="39"/>
      <c r="AB122" s="39"/>
      <c r="AC122" s="39"/>
      <c r="AD122" s="39"/>
      <c r="AE122" s="39"/>
      <c r="AR122" s="198" t="s">
        <v>82</v>
      </c>
      <c r="AT122" s="198" t="s">
        <v>152</v>
      </c>
      <c r="AU122" s="198" t="s">
        <v>75</v>
      </c>
      <c r="AY122" s="18" t="s">
        <v>148</v>
      </c>
      <c r="BE122" s="199">
        <f>IF(N122="základní",J122,0)</f>
        <v>0</v>
      </c>
      <c r="BF122" s="199">
        <f>IF(N122="snížená",J122,0)</f>
        <v>0</v>
      </c>
      <c r="BG122" s="199">
        <f>IF(N122="zákl. přenesená",J122,0)</f>
        <v>0</v>
      </c>
      <c r="BH122" s="199">
        <f>IF(N122="sníž. přenesená",J122,0)</f>
        <v>0</v>
      </c>
      <c r="BI122" s="199">
        <f>IF(N122="nulová",J122,0)</f>
        <v>0</v>
      </c>
      <c r="BJ122" s="18" t="s">
        <v>82</v>
      </c>
      <c r="BK122" s="199">
        <f>ROUND(I122*H122,2)</f>
        <v>0</v>
      </c>
      <c r="BL122" s="18" t="s">
        <v>82</v>
      </c>
      <c r="BM122" s="198" t="s">
        <v>532</v>
      </c>
    </row>
    <row r="123" spans="1:47" s="2" customFormat="1" ht="12">
      <c r="A123" s="39"/>
      <c r="B123" s="40"/>
      <c r="C123" s="41"/>
      <c r="D123" s="200" t="s">
        <v>150</v>
      </c>
      <c r="E123" s="41"/>
      <c r="F123" s="201" t="s">
        <v>299</v>
      </c>
      <c r="G123" s="41"/>
      <c r="H123" s="41"/>
      <c r="I123" s="202"/>
      <c r="J123" s="41"/>
      <c r="K123" s="41"/>
      <c r="L123" s="45"/>
      <c r="M123" s="203"/>
      <c r="N123" s="204"/>
      <c r="O123" s="85"/>
      <c r="P123" s="85"/>
      <c r="Q123" s="85"/>
      <c r="R123" s="85"/>
      <c r="S123" s="85"/>
      <c r="T123" s="86"/>
      <c r="U123" s="39"/>
      <c r="V123" s="39"/>
      <c r="W123" s="39"/>
      <c r="X123" s="39"/>
      <c r="Y123" s="39"/>
      <c r="Z123" s="39"/>
      <c r="AA123" s="39"/>
      <c r="AB123" s="39"/>
      <c r="AC123" s="39"/>
      <c r="AD123" s="39"/>
      <c r="AE123" s="39"/>
      <c r="AT123" s="18" t="s">
        <v>150</v>
      </c>
      <c r="AU123" s="18" t="s">
        <v>75</v>
      </c>
    </row>
    <row r="124" spans="1:47" s="2" customFormat="1" ht="12">
      <c r="A124" s="39"/>
      <c r="B124" s="40"/>
      <c r="C124" s="41"/>
      <c r="D124" s="214" t="s">
        <v>159</v>
      </c>
      <c r="E124" s="41"/>
      <c r="F124" s="215" t="s">
        <v>300</v>
      </c>
      <c r="G124" s="41"/>
      <c r="H124" s="41"/>
      <c r="I124" s="202"/>
      <c r="J124" s="41"/>
      <c r="K124" s="41"/>
      <c r="L124" s="45"/>
      <c r="M124" s="203"/>
      <c r="N124" s="204"/>
      <c r="O124" s="85"/>
      <c r="P124" s="85"/>
      <c r="Q124" s="85"/>
      <c r="R124" s="85"/>
      <c r="S124" s="85"/>
      <c r="T124" s="86"/>
      <c r="U124" s="39"/>
      <c r="V124" s="39"/>
      <c r="W124" s="39"/>
      <c r="X124" s="39"/>
      <c r="Y124" s="39"/>
      <c r="Z124" s="39"/>
      <c r="AA124" s="39"/>
      <c r="AB124" s="39"/>
      <c r="AC124" s="39"/>
      <c r="AD124" s="39"/>
      <c r="AE124" s="39"/>
      <c r="AT124" s="18" t="s">
        <v>159</v>
      </c>
      <c r="AU124" s="18" t="s">
        <v>75</v>
      </c>
    </row>
    <row r="125" spans="1:65" s="2" customFormat="1" ht="16.5" customHeight="1">
      <c r="A125" s="39"/>
      <c r="B125" s="40"/>
      <c r="C125" s="186" t="s">
        <v>230</v>
      </c>
      <c r="D125" s="186" t="s">
        <v>143</v>
      </c>
      <c r="E125" s="187" t="s">
        <v>341</v>
      </c>
      <c r="F125" s="188" t="s">
        <v>342</v>
      </c>
      <c r="G125" s="189" t="s">
        <v>155</v>
      </c>
      <c r="H125" s="190">
        <v>4</v>
      </c>
      <c r="I125" s="191"/>
      <c r="J125" s="192">
        <f>ROUND(I125*H125,2)</f>
        <v>0</v>
      </c>
      <c r="K125" s="188" t="s">
        <v>156</v>
      </c>
      <c r="L125" s="193"/>
      <c r="M125" s="194" t="s">
        <v>19</v>
      </c>
      <c r="N125" s="195" t="s">
        <v>46</v>
      </c>
      <c r="O125" s="85"/>
      <c r="P125" s="196">
        <f>O125*H125</f>
        <v>0</v>
      </c>
      <c r="Q125" s="196">
        <v>0</v>
      </c>
      <c r="R125" s="196">
        <f>Q125*H125</f>
        <v>0</v>
      </c>
      <c r="S125" s="196">
        <v>0</v>
      </c>
      <c r="T125" s="197">
        <f>S125*H125</f>
        <v>0</v>
      </c>
      <c r="U125" s="39"/>
      <c r="V125" s="39"/>
      <c r="W125" s="39"/>
      <c r="X125" s="39"/>
      <c r="Y125" s="39"/>
      <c r="Z125" s="39"/>
      <c r="AA125" s="39"/>
      <c r="AB125" s="39"/>
      <c r="AC125" s="39"/>
      <c r="AD125" s="39"/>
      <c r="AE125" s="39"/>
      <c r="AR125" s="198" t="s">
        <v>84</v>
      </c>
      <c r="AT125" s="198" t="s">
        <v>143</v>
      </c>
      <c r="AU125" s="198" t="s">
        <v>75</v>
      </c>
      <c r="AY125" s="18" t="s">
        <v>148</v>
      </c>
      <c r="BE125" s="199">
        <f>IF(N125="základní",J125,0)</f>
        <v>0</v>
      </c>
      <c r="BF125" s="199">
        <f>IF(N125="snížená",J125,0)</f>
        <v>0</v>
      </c>
      <c r="BG125" s="199">
        <f>IF(N125="zákl. přenesená",J125,0)</f>
        <v>0</v>
      </c>
      <c r="BH125" s="199">
        <f>IF(N125="sníž. přenesená",J125,0)</f>
        <v>0</v>
      </c>
      <c r="BI125" s="199">
        <f>IF(N125="nulová",J125,0)</f>
        <v>0</v>
      </c>
      <c r="BJ125" s="18" t="s">
        <v>82</v>
      </c>
      <c r="BK125" s="199">
        <f>ROUND(I125*H125,2)</f>
        <v>0</v>
      </c>
      <c r="BL125" s="18" t="s">
        <v>82</v>
      </c>
      <c r="BM125" s="198" t="s">
        <v>533</v>
      </c>
    </row>
    <row r="126" spans="1:47" s="2" customFormat="1" ht="12">
      <c r="A126" s="39"/>
      <c r="B126" s="40"/>
      <c r="C126" s="41"/>
      <c r="D126" s="200" t="s">
        <v>150</v>
      </c>
      <c r="E126" s="41"/>
      <c r="F126" s="201" t="s">
        <v>342</v>
      </c>
      <c r="G126" s="41"/>
      <c r="H126" s="41"/>
      <c r="I126" s="202"/>
      <c r="J126" s="41"/>
      <c r="K126" s="41"/>
      <c r="L126" s="45"/>
      <c r="M126" s="203"/>
      <c r="N126" s="204"/>
      <c r="O126" s="85"/>
      <c r="P126" s="85"/>
      <c r="Q126" s="85"/>
      <c r="R126" s="85"/>
      <c r="S126" s="85"/>
      <c r="T126" s="86"/>
      <c r="U126" s="39"/>
      <c r="V126" s="39"/>
      <c r="W126" s="39"/>
      <c r="X126" s="39"/>
      <c r="Y126" s="39"/>
      <c r="Z126" s="39"/>
      <c r="AA126" s="39"/>
      <c r="AB126" s="39"/>
      <c r="AC126" s="39"/>
      <c r="AD126" s="39"/>
      <c r="AE126" s="39"/>
      <c r="AT126" s="18" t="s">
        <v>150</v>
      </c>
      <c r="AU126" s="18" t="s">
        <v>75</v>
      </c>
    </row>
    <row r="127" spans="1:47" s="2" customFormat="1" ht="12">
      <c r="A127" s="39"/>
      <c r="B127" s="40"/>
      <c r="C127" s="41"/>
      <c r="D127" s="214" t="s">
        <v>159</v>
      </c>
      <c r="E127" s="41"/>
      <c r="F127" s="215" t="s">
        <v>344</v>
      </c>
      <c r="G127" s="41"/>
      <c r="H127" s="41"/>
      <c r="I127" s="202"/>
      <c r="J127" s="41"/>
      <c r="K127" s="41"/>
      <c r="L127" s="45"/>
      <c r="M127" s="203"/>
      <c r="N127" s="204"/>
      <c r="O127" s="85"/>
      <c r="P127" s="85"/>
      <c r="Q127" s="85"/>
      <c r="R127" s="85"/>
      <c r="S127" s="85"/>
      <c r="T127" s="86"/>
      <c r="U127" s="39"/>
      <c r="V127" s="39"/>
      <c r="W127" s="39"/>
      <c r="X127" s="39"/>
      <c r="Y127" s="39"/>
      <c r="Z127" s="39"/>
      <c r="AA127" s="39"/>
      <c r="AB127" s="39"/>
      <c r="AC127" s="39"/>
      <c r="AD127" s="39"/>
      <c r="AE127" s="39"/>
      <c r="AT127" s="18" t="s">
        <v>159</v>
      </c>
      <c r="AU127" s="18" t="s">
        <v>75</v>
      </c>
    </row>
    <row r="128" spans="1:65" s="2" customFormat="1" ht="16.5" customHeight="1">
      <c r="A128" s="39"/>
      <c r="B128" s="40"/>
      <c r="C128" s="205" t="s">
        <v>235</v>
      </c>
      <c r="D128" s="205" t="s">
        <v>152</v>
      </c>
      <c r="E128" s="206" t="s">
        <v>290</v>
      </c>
      <c r="F128" s="207" t="s">
        <v>291</v>
      </c>
      <c r="G128" s="208" t="s">
        <v>155</v>
      </c>
      <c r="H128" s="209">
        <v>4</v>
      </c>
      <c r="I128" s="210"/>
      <c r="J128" s="211">
        <f>ROUND(I128*H128,2)</f>
        <v>0</v>
      </c>
      <c r="K128" s="207" t="s">
        <v>156</v>
      </c>
      <c r="L128" s="45"/>
      <c r="M128" s="212" t="s">
        <v>19</v>
      </c>
      <c r="N128" s="213" t="s">
        <v>46</v>
      </c>
      <c r="O128" s="85"/>
      <c r="P128" s="196">
        <f>O128*H128</f>
        <v>0</v>
      </c>
      <c r="Q128" s="196">
        <v>0</v>
      </c>
      <c r="R128" s="196">
        <f>Q128*H128</f>
        <v>0</v>
      </c>
      <c r="S128" s="196">
        <v>0</v>
      </c>
      <c r="T128" s="197">
        <f>S128*H128</f>
        <v>0</v>
      </c>
      <c r="U128" s="39"/>
      <c r="V128" s="39"/>
      <c r="W128" s="39"/>
      <c r="X128" s="39"/>
      <c r="Y128" s="39"/>
      <c r="Z128" s="39"/>
      <c r="AA128" s="39"/>
      <c r="AB128" s="39"/>
      <c r="AC128" s="39"/>
      <c r="AD128" s="39"/>
      <c r="AE128" s="39"/>
      <c r="AR128" s="198" t="s">
        <v>82</v>
      </c>
      <c r="AT128" s="198" t="s">
        <v>152</v>
      </c>
      <c r="AU128" s="198" t="s">
        <v>75</v>
      </c>
      <c r="AY128" s="18" t="s">
        <v>148</v>
      </c>
      <c r="BE128" s="199">
        <f>IF(N128="základní",J128,0)</f>
        <v>0</v>
      </c>
      <c r="BF128" s="199">
        <f>IF(N128="snížená",J128,0)</f>
        <v>0</v>
      </c>
      <c r="BG128" s="199">
        <f>IF(N128="zákl. přenesená",J128,0)</f>
        <v>0</v>
      </c>
      <c r="BH128" s="199">
        <f>IF(N128="sníž. přenesená",J128,0)</f>
        <v>0</v>
      </c>
      <c r="BI128" s="199">
        <f>IF(N128="nulová",J128,0)</f>
        <v>0</v>
      </c>
      <c r="BJ128" s="18" t="s">
        <v>82</v>
      </c>
      <c r="BK128" s="199">
        <f>ROUND(I128*H128,2)</f>
        <v>0</v>
      </c>
      <c r="BL128" s="18" t="s">
        <v>82</v>
      </c>
      <c r="BM128" s="198" t="s">
        <v>534</v>
      </c>
    </row>
    <row r="129" spans="1:47" s="2" customFormat="1" ht="12">
      <c r="A129" s="39"/>
      <c r="B129" s="40"/>
      <c r="C129" s="41"/>
      <c r="D129" s="200" t="s">
        <v>150</v>
      </c>
      <c r="E129" s="41"/>
      <c r="F129" s="201" t="s">
        <v>293</v>
      </c>
      <c r="G129" s="41"/>
      <c r="H129" s="41"/>
      <c r="I129" s="202"/>
      <c r="J129" s="41"/>
      <c r="K129" s="41"/>
      <c r="L129" s="45"/>
      <c r="M129" s="203"/>
      <c r="N129" s="204"/>
      <c r="O129" s="85"/>
      <c r="P129" s="85"/>
      <c r="Q129" s="85"/>
      <c r="R129" s="85"/>
      <c r="S129" s="85"/>
      <c r="T129" s="86"/>
      <c r="U129" s="39"/>
      <c r="V129" s="39"/>
      <c r="W129" s="39"/>
      <c r="X129" s="39"/>
      <c r="Y129" s="39"/>
      <c r="Z129" s="39"/>
      <c r="AA129" s="39"/>
      <c r="AB129" s="39"/>
      <c r="AC129" s="39"/>
      <c r="AD129" s="39"/>
      <c r="AE129" s="39"/>
      <c r="AT129" s="18" t="s">
        <v>150</v>
      </c>
      <c r="AU129" s="18" t="s">
        <v>75</v>
      </c>
    </row>
    <row r="130" spans="1:47" s="2" customFormat="1" ht="12">
      <c r="A130" s="39"/>
      <c r="B130" s="40"/>
      <c r="C130" s="41"/>
      <c r="D130" s="214" t="s">
        <v>159</v>
      </c>
      <c r="E130" s="41"/>
      <c r="F130" s="215" t="s">
        <v>294</v>
      </c>
      <c r="G130" s="41"/>
      <c r="H130" s="41"/>
      <c r="I130" s="202"/>
      <c r="J130" s="41"/>
      <c r="K130" s="41"/>
      <c r="L130" s="45"/>
      <c r="M130" s="203"/>
      <c r="N130" s="204"/>
      <c r="O130" s="85"/>
      <c r="P130" s="85"/>
      <c r="Q130" s="85"/>
      <c r="R130" s="85"/>
      <c r="S130" s="85"/>
      <c r="T130" s="86"/>
      <c r="U130" s="39"/>
      <c r="V130" s="39"/>
      <c r="W130" s="39"/>
      <c r="X130" s="39"/>
      <c r="Y130" s="39"/>
      <c r="Z130" s="39"/>
      <c r="AA130" s="39"/>
      <c r="AB130" s="39"/>
      <c r="AC130" s="39"/>
      <c r="AD130" s="39"/>
      <c r="AE130" s="39"/>
      <c r="AT130" s="18" t="s">
        <v>159</v>
      </c>
      <c r="AU130" s="18" t="s">
        <v>75</v>
      </c>
    </row>
    <row r="131" spans="1:65" s="2" customFormat="1" ht="16.5" customHeight="1">
      <c r="A131" s="39"/>
      <c r="B131" s="40"/>
      <c r="C131" s="186" t="s">
        <v>241</v>
      </c>
      <c r="D131" s="186" t="s">
        <v>143</v>
      </c>
      <c r="E131" s="187" t="s">
        <v>302</v>
      </c>
      <c r="F131" s="188" t="s">
        <v>303</v>
      </c>
      <c r="G131" s="189" t="s">
        <v>187</v>
      </c>
      <c r="H131" s="190">
        <v>8.4</v>
      </c>
      <c r="I131" s="191"/>
      <c r="J131" s="192">
        <f>ROUND(I131*H131,2)</f>
        <v>0</v>
      </c>
      <c r="K131" s="188" t="s">
        <v>156</v>
      </c>
      <c r="L131" s="193"/>
      <c r="M131" s="194" t="s">
        <v>19</v>
      </c>
      <c r="N131" s="195" t="s">
        <v>46</v>
      </c>
      <c r="O131" s="85"/>
      <c r="P131" s="196">
        <f>O131*H131</f>
        <v>0</v>
      </c>
      <c r="Q131" s="196">
        <v>0.00083</v>
      </c>
      <c r="R131" s="196">
        <f>Q131*H131</f>
        <v>0.006972000000000001</v>
      </c>
      <c r="S131" s="196">
        <v>0</v>
      </c>
      <c r="T131" s="197">
        <f>S131*H131</f>
        <v>0</v>
      </c>
      <c r="U131" s="39"/>
      <c r="V131" s="39"/>
      <c r="W131" s="39"/>
      <c r="X131" s="39"/>
      <c r="Y131" s="39"/>
      <c r="Z131" s="39"/>
      <c r="AA131" s="39"/>
      <c r="AB131" s="39"/>
      <c r="AC131" s="39"/>
      <c r="AD131" s="39"/>
      <c r="AE131" s="39"/>
      <c r="AR131" s="198" t="s">
        <v>84</v>
      </c>
      <c r="AT131" s="198" t="s">
        <v>143</v>
      </c>
      <c r="AU131" s="198" t="s">
        <v>75</v>
      </c>
      <c r="AY131" s="18" t="s">
        <v>148</v>
      </c>
      <c r="BE131" s="199">
        <f>IF(N131="základní",J131,0)</f>
        <v>0</v>
      </c>
      <c r="BF131" s="199">
        <f>IF(N131="snížená",J131,0)</f>
        <v>0</v>
      </c>
      <c r="BG131" s="199">
        <f>IF(N131="zákl. přenesená",J131,0)</f>
        <v>0</v>
      </c>
      <c r="BH131" s="199">
        <f>IF(N131="sníž. přenesená",J131,0)</f>
        <v>0</v>
      </c>
      <c r="BI131" s="199">
        <f>IF(N131="nulová",J131,0)</f>
        <v>0</v>
      </c>
      <c r="BJ131" s="18" t="s">
        <v>82</v>
      </c>
      <c r="BK131" s="199">
        <f>ROUND(I131*H131,2)</f>
        <v>0</v>
      </c>
      <c r="BL131" s="18" t="s">
        <v>82</v>
      </c>
      <c r="BM131" s="198" t="s">
        <v>535</v>
      </c>
    </row>
    <row r="132" spans="1:47" s="2" customFormat="1" ht="12">
      <c r="A132" s="39"/>
      <c r="B132" s="40"/>
      <c r="C132" s="41"/>
      <c r="D132" s="200" t="s">
        <v>150</v>
      </c>
      <c r="E132" s="41"/>
      <c r="F132" s="201" t="s">
        <v>303</v>
      </c>
      <c r="G132" s="41"/>
      <c r="H132" s="41"/>
      <c r="I132" s="202"/>
      <c r="J132" s="41"/>
      <c r="K132" s="41"/>
      <c r="L132" s="45"/>
      <c r="M132" s="203"/>
      <c r="N132" s="204"/>
      <c r="O132" s="85"/>
      <c r="P132" s="85"/>
      <c r="Q132" s="85"/>
      <c r="R132" s="85"/>
      <c r="S132" s="85"/>
      <c r="T132" s="86"/>
      <c r="U132" s="39"/>
      <c r="V132" s="39"/>
      <c r="W132" s="39"/>
      <c r="X132" s="39"/>
      <c r="Y132" s="39"/>
      <c r="Z132" s="39"/>
      <c r="AA132" s="39"/>
      <c r="AB132" s="39"/>
      <c r="AC132" s="39"/>
      <c r="AD132" s="39"/>
      <c r="AE132" s="39"/>
      <c r="AT132" s="18" t="s">
        <v>150</v>
      </c>
      <c r="AU132" s="18" t="s">
        <v>75</v>
      </c>
    </row>
    <row r="133" spans="1:47" s="2" customFormat="1" ht="12">
      <c r="A133" s="39"/>
      <c r="B133" s="40"/>
      <c r="C133" s="41"/>
      <c r="D133" s="214" t="s">
        <v>159</v>
      </c>
      <c r="E133" s="41"/>
      <c r="F133" s="215" t="s">
        <v>305</v>
      </c>
      <c r="G133" s="41"/>
      <c r="H133" s="41"/>
      <c r="I133" s="202"/>
      <c r="J133" s="41"/>
      <c r="K133" s="41"/>
      <c r="L133" s="45"/>
      <c r="M133" s="203"/>
      <c r="N133" s="204"/>
      <c r="O133" s="85"/>
      <c r="P133" s="85"/>
      <c r="Q133" s="85"/>
      <c r="R133" s="85"/>
      <c r="S133" s="85"/>
      <c r="T133" s="86"/>
      <c r="U133" s="39"/>
      <c r="V133" s="39"/>
      <c r="W133" s="39"/>
      <c r="X133" s="39"/>
      <c r="Y133" s="39"/>
      <c r="Z133" s="39"/>
      <c r="AA133" s="39"/>
      <c r="AB133" s="39"/>
      <c r="AC133" s="39"/>
      <c r="AD133" s="39"/>
      <c r="AE133" s="39"/>
      <c r="AT133" s="18" t="s">
        <v>159</v>
      </c>
      <c r="AU133" s="18" t="s">
        <v>75</v>
      </c>
    </row>
    <row r="134" spans="1:65" s="2" customFormat="1" ht="21.75" customHeight="1">
      <c r="A134" s="39"/>
      <c r="B134" s="40"/>
      <c r="C134" s="205" t="s">
        <v>246</v>
      </c>
      <c r="D134" s="205" t="s">
        <v>152</v>
      </c>
      <c r="E134" s="206" t="s">
        <v>307</v>
      </c>
      <c r="F134" s="207" t="s">
        <v>308</v>
      </c>
      <c r="G134" s="208" t="s">
        <v>187</v>
      </c>
      <c r="H134" s="209">
        <v>8</v>
      </c>
      <c r="I134" s="210"/>
      <c r="J134" s="211">
        <f>ROUND(I134*H134,2)</f>
        <v>0</v>
      </c>
      <c r="K134" s="207" t="s">
        <v>156</v>
      </c>
      <c r="L134" s="45"/>
      <c r="M134" s="212" t="s">
        <v>19</v>
      </c>
      <c r="N134" s="213" t="s">
        <v>46</v>
      </c>
      <c r="O134" s="85"/>
      <c r="P134" s="196">
        <f>O134*H134</f>
        <v>0</v>
      </c>
      <c r="Q134" s="196">
        <v>0</v>
      </c>
      <c r="R134" s="196">
        <f>Q134*H134</f>
        <v>0</v>
      </c>
      <c r="S134" s="196">
        <v>0</v>
      </c>
      <c r="T134" s="197">
        <f>S134*H134</f>
        <v>0</v>
      </c>
      <c r="U134" s="39"/>
      <c r="V134" s="39"/>
      <c r="W134" s="39"/>
      <c r="X134" s="39"/>
      <c r="Y134" s="39"/>
      <c r="Z134" s="39"/>
      <c r="AA134" s="39"/>
      <c r="AB134" s="39"/>
      <c r="AC134" s="39"/>
      <c r="AD134" s="39"/>
      <c r="AE134" s="39"/>
      <c r="AR134" s="198" t="s">
        <v>82</v>
      </c>
      <c r="AT134" s="198" t="s">
        <v>152</v>
      </c>
      <c r="AU134" s="198" t="s">
        <v>75</v>
      </c>
      <c r="AY134" s="18" t="s">
        <v>148</v>
      </c>
      <c r="BE134" s="199">
        <f>IF(N134="základní",J134,0)</f>
        <v>0</v>
      </c>
      <c r="BF134" s="199">
        <f>IF(N134="snížená",J134,0)</f>
        <v>0</v>
      </c>
      <c r="BG134" s="199">
        <f>IF(N134="zákl. přenesená",J134,0)</f>
        <v>0</v>
      </c>
      <c r="BH134" s="199">
        <f>IF(N134="sníž. přenesená",J134,0)</f>
        <v>0</v>
      </c>
      <c r="BI134" s="199">
        <f>IF(N134="nulová",J134,0)</f>
        <v>0</v>
      </c>
      <c r="BJ134" s="18" t="s">
        <v>82</v>
      </c>
      <c r="BK134" s="199">
        <f>ROUND(I134*H134,2)</f>
        <v>0</v>
      </c>
      <c r="BL134" s="18" t="s">
        <v>82</v>
      </c>
      <c r="BM134" s="198" t="s">
        <v>536</v>
      </c>
    </row>
    <row r="135" spans="1:47" s="2" customFormat="1" ht="12">
      <c r="A135" s="39"/>
      <c r="B135" s="40"/>
      <c r="C135" s="41"/>
      <c r="D135" s="200" t="s">
        <v>150</v>
      </c>
      <c r="E135" s="41"/>
      <c r="F135" s="201" t="s">
        <v>310</v>
      </c>
      <c r="G135" s="41"/>
      <c r="H135" s="41"/>
      <c r="I135" s="202"/>
      <c r="J135" s="41"/>
      <c r="K135" s="41"/>
      <c r="L135" s="45"/>
      <c r="M135" s="203"/>
      <c r="N135" s="204"/>
      <c r="O135" s="85"/>
      <c r="P135" s="85"/>
      <c r="Q135" s="85"/>
      <c r="R135" s="85"/>
      <c r="S135" s="85"/>
      <c r="T135" s="86"/>
      <c r="U135" s="39"/>
      <c r="V135" s="39"/>
      <c r="W135" s="39"/>
      <c r="X135" s="39"/>
      <c r="Y135" s="39"/>
      <c r="Z135" s="39"/>
      <c r="AA135" s="39"/>
      <c r="AB135" s="39"/>
      <c r="AC135" s="39"/>
      <c r="AD135" s="39"/>
      <c r="AE135" s="39"/>
      <c r="AT135" s="18" t="s">
        <v>150</v>
      </c>
      <c r="AU135" s="18" t="s">
        <v>75</v>
      </c>
    </row>
    <row r="136" spans="1:47" s="2" customFormat="1" ht="12">
      <c r="A136" s="39"/>
      <c r="B136" s="40"/>
      <c r="C136" s="41"/>
      <c r="D136" s="214" t="s">
        <v>159</v>
      </c>
      <c r="E136" s="41"/>
      <c r="F136" s="215" t="s">
        <v>311</v>
      </c>
      <c r="G136" s="41"/>
      <c r="H136" s="41"/>
      <c r="I136" s="202"/>
      <c r="J136" s="41"/>
      <c r="K136" s="41"/>
      <c r="L136" s="45"/>
      <c r="M136" s="203"/>
      <c r="N136" s="204"/>
      <c r="O136" s="85"/>
      <c r="P136" s="85"/>
      <c r="Q136" s="85"/>
      <c r="R136" s="85"/>
      <c r="S136" s="85"/>
      <c r="T136" s="86"/>
      <c r="U136" s="39"/>
      <c r="V136" s="39"/>
      <c r="W136" s="39"/>
      <c r="X136" s="39"/>
      <c r="Y136" s="39"/>
      <c r="Z136" s="39"/>
      <c r="AA136" s="39"/>
      <c r="AB136" s="39"/>
      <c r="AC136" s="39"/>
      <c r="AD136" s="39"/>
      <c r="AE136" s="39"/>
      <c r="AT136" s="18" t="s">
        <v>159</v>
      </c>
      <c r="AU136" s="18" t="s">
        <v>75</v>
      </c>
    </row>
    <row r="137" spans="1:65" s="2" customFormat="1" ht="16.5" customHeight="1">
      <c r="A137" s="39"/>
      <c r="B137" s="40"/>
      <c r="C137" s="186" t="s">
        <v>252</v>
      </c>
      <c r="D137" s="186" t="s">
        <v>143</v>
      </c>
      <c r="E137" s="187" t="s">
        <v>346</v>
      </c>
      <c r="F137" s="188" t="s">
        <v>347</v>
      </c>
      <c r="G137" s="189" t="s">
        <v>155</v>
      </c>
      <c r="H137" s="190">
        <v>4</v>
      </c>
      <c r="I137" s="191"/>
      <c r="J137" s="192">
        <f>ROUND(I137*H137,2)</f>
        <v>0</v>
      </c>
      <c r="K137" s="188" t="s">
        <v>156</v>
      </c>
      <c r="L137" s="193"/>
      <c r="M137" s="194" t="s">
        <v>19</v>
      </c>
      <c r="N137" s="195" t="s">
        <v>46</v>
      </c>
      <c r="O137" s="85"/>
      <c r="P137" s="196">
        <f>O137*H137</f>
        <v>0</v>
      </c>
      <c r="Q137" s="196">
        <v>2E-05</v>
      </c>
      <c r="R137" s="196">
        <f>Q137*H137</f>
        <v>8E-05</v>
      </c>
      <c r="S137" s="196">
        <v>0</v>
      </c>
      <c r="T137" s="197">
        <f>S137*H137</f>
        <v>0</v>
      </c>
      <c r="U137" s="39"/>
      <c r="V137" s="39"/>
      <c r="W137" s="39"/>
      <c r="X137" s="39"/>
      <c r="Y137" s="39"/>
      <c r="Z137" s="39"/>
      <c r="AA137" s="39"/>
      <c r="AB137" s="39"/>
      <c r="AC137" s="39"/>
      <c r="AD137" s="39"/>
      <c r="AE137" s="39"/>
      <c r="AR137" s="198" t="s">
        <v>84</v>
      </c>
      <c r="AT137" s="198" t="s">
        <v>143</v>
      </c>
      <c r="AU137" s="198" t="s">
        <v>75</v>
      </c>
      <c r="AY137" s="18" t="s">
        <v>148</v>
      </c>
      <c r="BE137" s="199">
        <f>IF(N137="základní",J137,0)</f>
        <v>0</v>
      </c>
      <c r="BF137" s="199">
        <f>IF(N137="snížená",J137,0)</f>
        <v>0</v>
      </c>
      <c r="BG137" s="199">
        <f>IF(N137="zákl. přenesená",J137,0)</f>
        <v>0</v>
      </c>
      <c r="BH137" s="199">
        <f>IF(N137="sníž. přenesená",J137,0)</f>
        <v>0</v>
      </c>
      <c r="BI137" s="199">
        <f>IF(N137="nulová",J137,0)</f>
        <v>0</v>
      </c>
      <c r="BJ137" s="18" t="s">
        <v>82</v>
      </c>
      <c r="BK137" s="199">
        <f>ROUND(I137*H137,2)</f>
        <v>0</v>
      </c>
      <c r="BL137" s="18" t="s">
        <v>82</v>
      </c>
      <c r="BM137" s="198" t="s">
        <v>537</v>
      </c>
    </row>
    <row r="138" spans="1:47" s="2" customFormat="1" ht="12">
      <c r="A138" s="39"/>
      <c r="B138" s="40"/>
      <c r="C138" s="41"/>
      <c r="D138" s="200" t="s">
        <v>150</v>
      </c>
      <c r="E138" s="41"/>
      <c r="F138" s="201" t="s">
        <v>347</v>
      </c>
      <c r="G138" s="41"/>
      <c r="H138" s="41"/>
      <c r="I138" s="202"/>
      <c r="J138" s="41"/>
      <c r="K138" s="41"/>
      <c r="L138" s="45"/>
      <c r="M138" s="203"/>
      <c r="N138" s="204"/>
      <c r="O138" s="85"/>
      <c r="P138" s="85"/>
      <c r="Q138" s="85"/>
      <c r="R138" s="85"/>
      <c r="S138" s="85"/>
      <c r="T138" s="86"/>
      <c r="U138" s="39"/>
      <c r="V138" s="39"/>
      <c r="W138" s="39"/>
      <c r="X138" s="39"/>
      <c r="Y138" s="39"/>
      <c r="Z138" s="39"/>
      <c r="AA138" s="39"/>
      <c r="AB138" s="39"/>
      <c r="AC138" s="39"/>
      <c r="AD138" s="39"/>
      <c r="AE138" s="39"/>
      <c r="AT138" s="18" t="s">
        <v>150</v>
      </c>
      <c r="AU138" s="18" t="s">
        <v>75</v>
      </c>
    </row>
    <row r="139" spans="1:47" s="2" customFormat="1" ht="12">
      <c r="A139" s="39"/>
      <c r="B139" s="40"/>
      <c r="C139" s="41"/>
      <c r="D139" s="214" t="s">
        <v>159</v>
      </c>
      <c r="E139" s="41"/>
      <c r="F139" s="215" t="s">
        <v>349</v>
      </c>
      <c r="G139" s="41"/>
      <c r="H139" s="41"/>
      <c r="I139" s="202"/>
      <c r="J139" s="41"/>
      <c r="K139" s="41"/>
      <c r="L139" s="45"/>
      <c r="M139" s="203"/>
      <c r="N139" s="204"/>
      <c r="O139" s="85"/>
      <c r="P139" s="85"/>
      <c r="Q139" s="85"/>
      <c r="R139" s="85"/>
      <c r="S139" s="85"/>
      <c r="T139" s="86"/>
      <c r="U139" s="39"/>
      <c r="V139" s="39"/>
      <c r="W139" s="39"/>
      <c r="X139" s="39"/>
      <c r="Y139" s="39"/>
      <c r="Z139" s="39"/>
      <c r="AA139" s="39"/>
      <c r="AB139" s="39"/>
      <c r="AC139" s="39"/>
      <c r="AD139" s="39"/>
      <c r="AE139" s="39"/>
      <c r="AT139" s="18" t="s">
        <v>159</v>
      </c>
      <c r="AU139" s="18" t="s">
        <v>75</v>
      </c>
    </row>
    <row r="140" spans="1:65" s="2" customFormat="1" ht="16.5" customHeight="1">
      <c r="A140" s="39"/>
      <c r="B140" s="40"/>
      <c r="C140" s="205" t="s">
        <v>7</v>
      </c>
      <c r="D140" s="205" t="s">
        <v>152</v>
      </c>
      <c r="E140" s="206" t="s">
        <v>313</v>
      </c>
      <c r="F140" s="207" t="s">
        <v>314</v>
      </c>
      <c r="G140" s="208" t="s">
        <v>155</v>
      </c>
      <c r="H140" s="209">
        <v>4</v>
      </c>
      <c r="I140" s="210"/>
      <c r="J140" s="211">
        <f>ROUND(I140*H140,2)</f>
        <v>0</v>
      </c>
      <c r="K140" s="207" t="s">
        <v>156</v>
      </c>
      <c r="L140" s="45"/>
      <c r="M140" s="212" t="s">
        <v>19</v>
      </c>
      <c r="N140" s="213" t="s">
        <v>46</v>
      </c>
      <c r="O140" s="85"/>
      <c r="P140" s="196">
        <f>O140*H140</f>
        <v>0</v>
      </c>
      <c r="Q140" s="196">
        <v>0</v>
      </c>
      <c r="R140" s="196">
        <f>Q140*H140</f>
        <v>0</v>
      </c>
      <c r="S140" s="196">
        <v>0</v>
      </c>
      <c r="T140" s="197">
        <f>S140*H140</f>
        <v>0</v>
      </c>
      <c r="U140" s="39"/>
      <c r="V140" s="39"/>
      <c r="W140" s="39"/>
      <c r="X140" s="39"/>
      <c r="Y140" s="39"/>
      <c r="Z140" s="39"/>
      <c r="AA140" s="39"/>
      <c r="AB140" s="39"/>
      <c r="AC140" s="39"/>
      <c r="AD140" s="39"/>
      <c r="AE140" s="39"/>
      <c r="AR140" s="198" t="s">
        <v>82</v>
      </c>
      <c r="AT140" s="198" t="s">
        <v>152</v>
      </c>
      <c r="AU140" s="198" t="s">
        <v>75</v>
      </c>
      <c r="AY140" s="18" t="s">
        <v>148</v>
      </c>
      <c r="BE140" s="199">
        <f>IF(N140="základní",J140,0)</f>
        <v>0</v>
      </c>
      <c r="BF140" s="199">
        <f>IF(N140="snížená",J140,0)</f>
        <v>0</v>
      </c>
      <c r="BG140" s="199">
        <f>IF(N140="zákl. přenesená",J140,0)</f>
        <v>0</v>
      </c>
      <c r="BH140" s="199">
        <f>IF(N140="sníž. přenesená",J140,0)</f>
        <v>0</v>
      </c>
      <c r="BI140" s="199">
        <f>IF(N140="nulová",J140,0)</f>
        <v>0</v>
      </c>
      <c r="BJ140" s="18" t="s">
        <v>82</v>
      </c>
      <c r="BK140" s="199">
        <f>ROUND(I140*H140,2)</f>
        <v>0</v>
      </c>
      <c r="BL140" s="18" t="s">
        <v>82</v>
      </c>
      <c r="BM140" s="198" t="s">
        <v>538</v>
      </c>
    </row>
    <row r="141" spans="1:47" s="2" customFormat="1" ht="12">
      <c r="A141" s="39"/>
      <c r="B141" s="40"/>
      <c r="C141" s="41"/>
      <c r="D141" s="200" t="s">
        <v>150</v>
      </c>
      <c r="E141" s="41"/>
      <c r="F141" s="201" t="s">
        <v>316</v>
      </c>
      <c r="G141" s="41"/>
      <c r="H141" s="41"/>
      <c r="I141" s="202"/>
      <c r="J141" s="41"/>
      <c r="K141" s="41"/>
      <c r="L141" s="45"/>
      <c r="M141" s="203"/>
      <c r="N141" s="204"/>
      <c r="O141" s="85"/>
      <c r="P141" s="85"/>
      <c r="Q141" s="85"/>
      <c r="R141" s="85"/>
      <c r="S141" s="85"/>
      <c r="T141" s="86"/>
      <c r="U141" s="39"/>
      <c r="V141" s="39"/>
      <c r="W141" s="39"/>
      <c r="X141" s="39"/>
      <c r="Y141" s="39"/>
      <c r="Z141" s="39"/>
      <c r="AA141" s="39"/>
      <c r="AB141" s="39"/>
      <c r="AC141" s="39"/>
      <c r="AD141" s="39"/>
      <c r="AE141" s="39"/>
      <c r="AT141" s="18" t="s">
        <v>150</v>
      </c>
      <c r="AU141" s="18" t="s">
        <v>75</v>
      </c>
    </row>
    <row r="142" spans="1:47" s="2" customFormat="1" ht="12">
      <c r="A142" s="39"/>
      <c r="B142" s="40"/>
      <c r="C142" s="41"/>
      <c r="D142" s="214" t="s">
        <v>159</v>
      </c>
      <c r="E142" s="41"/>
      <c r="F142" s="215" t="s">
        <v>317</v>
      </c>
      <c r="G142" s="41"/>
      <c r="H142" s="41"/>
      <c r="I142" s="202"/>
      <c r="J142" s="41"/>
      <c r="K142" s="41"/>
      <c r="L142" s="45"/>
      <c r="M142" s="203"/>
      <c r="N142" s="204"/>
      <c r="O142" s="85"/>
      <c r="P142" s="85"/>
      <c r="Q142" s="85"/>
      <c r="R142" s="85"/>
      <c r="S142" s="85"/>
      <c r="T142" s="86"/>
      <c r="U142" s="39"/>
      <c r="V142" s="39"/>
      <c r="W142" s="39"/>
      <c r="X142" s="39"/>
      <c r="Y142" s="39"/>
      <c r="Z142" s="39"/>
      <c r="AA142" s="39"/>
      <c r="AB142" s="39"/>
      <c r="AC142" s="39"/>
      <c r="AD142" s="39"/>
      <c r="AE142" s="39"/>
      <c r="AT142" s="18" t="s">
        <v>159</v>
      </c>
      <c r="AU142" s="18" t="s">
        <v>75</v>
      </c>
    </row>
    <row r="143" spans="1:65" s="2" customFormat="1" ht="16.5" customHeight="1">
      <c r="A143" s="39"/>
      <c r="B143" s="40"/>
      <c r="C143" s="186" t="s">
        <v>261</v>
      </c>
      <c r="D143" s="186" t="s">
        <v>143</v>
      </c>
      <c r="E143" s="187" t="s">
        <v>351</v>
      </c>
      <c r="F143" s="188" t="s">
        <v>352</v>
      </c>
      <c r="G143" s="189" t="s">
        <v>353</v>
      </c>
      <c r="H143" s="190">
        <v>5</v>
      </c>
      <c r="I143" s="191"/>
      <c r="J143" s="192">
        <f>ROUND(I143*H143,2)</f>
        <v>0</v>
      </c>
      <c r="K143" s="188" t="s">
        <v>156</v>
      </c>
      <c r="L143" s="193"/>
      <c r="M143" s="194" t="s">
        <v>19</v>
      </c>
      <c r="N143" s="195" t="s">
        <v>46</v>
      </c>
      <c r="O143" s="85"/>
      <c r="P143" s="196">
        <f>O143*H143</f>
        <v>0</v>
      </c>
      <c r="Q143" s="196">
        <v>0.0079</v>
      </c>
      <c r="R143" s="196">
        <f>Q143*H143</f>
        <v>0.03950000000000001</v>
      </c>
      <c r="S143" s="196">
        <v>0</v>
      </c>
      <c r="T143" s="197">
        <f>S143*H143</f>
        <v>0</v>
      </c>
      <c r="U143" s="39"/>
      <c r="V143" s="39"/>
      <c r="W143" s="39"/>
      <c r="X143" s="39"/>
      <c r="Y143" s="39"/>
      <c r="Z143" s="39"/>
      <c r="AA143" s="39"/>
      <c r="AB143" s="39"/>
      <c r="AC143" s="39"/>
      <c r="AD143" s="39"/>
      <c r="AE143" s="39"/>
      <c r="AR143" s="198" t="s">
        <v>264</v>
      </c>
      <c r="AT143" s="198" t="s">
        <v>143</v>
      </c>
      <c r="AU143" s="198" t="s">
        <v>75</v>
      </c>
      <c r="AY143" s="18" t="s">
        <v>148</v>
      </c>
      <c r="BE143" s="199">
        <f>IF(N143="základní",J143,0)</f>
        <v>0</v>
      </c>
      <c r="BF143" s="199">
        <f>IF(N143="snížená",J143,0)</f>
        <v>0</v>
      </c>
      <c r="BG143" s="199">
        <f>IF(N143="zákl. přenesená",J143,0)</f>
        <v>0</v>
      </c>
      <c r="BH143" s="199">
        <f>IF(N143="sníž. přenesená",J143,0)</f>
        <v>0</v>
      </c>
      <c r="BI143" s="199">
        <f>IF(N143="nulová",J143,0)</f>
        <v>0</v>
      </c>
      <c r="BJ143" s="18" t="s">
        <v>82</v>
      </c>
      <c r="BK143" s="199">
        <f>ROUND(I143*H143,2)</f>
        <v>0</v>
      </c>
      <c r="BL143" s="18" t="s">
        <v>193</v>
      </c>
      <c r="BM143" s="198" t="s">
        <v>539</v>
      </c>
    </row>
    <row r="144" spans="1:47" s="2" customFormat="1" ht="12">
      <c r="A144" s="39"/>
      <c r="B144" s="40"/>
      <c r="C144" s="41"/>
      <c r="D144" s="200" t="s">
        <v>150</v>
      </c>
      <c r="E144" s="41"/>
      <c r="F144" s="201" t="s">
        <v>352</v>
      </c>
      <c r="G144" s="41"/>
      <c r="H144" s="41"/>
      <c r="I144" s="202"/>
      <c r="J144" s="41"/>
      <c r="K144" s="41"/>
      <c r="L144" s="45"/>
      <c r="M144" s="203"/>
      <c r="N144" s="204"/>
      <c r="O144" s="85"/>
      <c r="P144" s="85"/>
      <c r="Q144" s="85"/>
      <c r="R144" s="85"/>
      <c r="S144" s="85"/>
      <c r="T144" s="86"/>
      <c r="U144" s="39"/>
      <c r="V144" s="39"/>
      <c r="W144" s="39"/>
      <c r="X144" s="39"/>
      <c r="Y144" s="39"/>
      <c r="Z144" s="39"/>
      <c r="AA144" s="39"/>
      <c r="AB144" s="39"/>
      <c r="AC144" s="39"/>
      <c r="AD144" s="39"/>
      <c r="AE144" s="39"/>
      <c r="AT144" s="18" t="s">
        <v>150</v>
      </c>
      <c r="AU144" s="18" t="s">
        <v>75</v>
      </c>
    </row>
    <row r="145" spans="1:47" s="2" customFormat="1" ht="12">
      <c r="A145" s="39"/>
      <c r="B145" s="40"/>
      <c r="C145" s="41"/>
      <c r="D145" s="214" t="s">
        <v>159</v>
      </c>
      <c r="E145" s="41"/>
      <c r="F145" s="215" t="s">
        <v>355</v>
      </c>
      <c r="G145" s="41"/>
      <c r="H145" s="41"/>
      <c r="I145" s="202"/>
      <c r="J145" s="41"/>
      <c r="K145" s="41"/>
      <c r="L145" s="45"/>
      <c r="M145" s="203"/>
      <c r="N145" s="204"/>
      <c r="O145" s="85"/>
      <c r="P145" s="85"/>
      <c r="Q145" s="85"/>
      <c r="R145" s="85"/>
      <c r="S145" s="85"/>
      <c r="T145" s="86"/>
      <c r="U145" s="39"/>
      <c r="V145" s="39"/>
      <c r="W145" s="39"/>
      <c r="X145" s="39"/>
      <c r="Y145" s="39"/>
      <c r="Z145" s="39"/>
      <c r="AA145" s="39"/>
      <c r="AB145" s="39"/>
      <c r="AC145" s="39"/>
      <c r="AD145" s="39"/>
      <c r="AE145" s="39"/>
      <c r="AT145" s="18" t="s">
        <v>159</v>
      </c>
      <c r="AU145" s="18" t="s">
        <v>75</v>
      </c>
    </row>
    <row r="146" spans="1:65" s="2" customFormat="1" ht="16.5" customHeight="1">
      <c r="A146" s="39"/>
      <c r="B146" s="40"/>
      <c r="C146" s="186" t="s">
        <v>267</v>
      </c>
      <c r="D146" s="186" t="s">
        <v>143</v>
      </c>
      <c r="E146" s="187" t="s">
        <v>357</v>
      </c>
      <c r="F146" s="188" t="s">
        <v>358</v>
      </c>
      <c r="G146" s="189" t="s">
        <v>155</v>
      </c>
      <c r="H146" s="190">
        <v>3</v>
      </c>
      <c r="I146" s="191"/>
      <c r="J146" s="192">
        <f>ROUND(I146*H146,2)</f>
        <v>0</v>
      </c>
      <c r="K146" s="188" t="s">
        <v>156</v>
      </c>
      <c r="L146" s="193"/>
      <c r="M146" s="194" t="s">
        <v>19</v>
      </c>
      <c r="N146" s="195" t="s">
        <v>46</v>
      </c>
      <c r="O146" s="85"/>
      <c r="P146" s="196">
        <f>O146*H146</f>
        <v>0</v>
      </c>
      <c r="Q146" s="196">
        <v>0</v>
      </c>
      <c r="R146" s="196">
        <f>Q146*H146</f>
        <v>0</v>
      </c>
      <c r="S146" s="196">
        <v>0</v>
      </c>
      <c r="T146" s="197">
        <f>S146*H146</f>
        <v>0</v>
      </c>
      <c r="U146" s="39"/>
      <c r="V146" s="39"/>
      <c r="W146" s="39"/>
      <c r="X146" s="39"/>
      <c r="Y146" s="39"/>
      <c r="Z146" s="39"/>
      <c r="AA146" s="39"/>
      <c r="AB146" s="39"/>
      <c r="AC146" s="39"/>
      <c r="AD146" s="39"/>
      <c r="AE146" s="39"/>
      <c r="AR146" s="198" t="s">
        <v>264</v>
      </c>
      <c r="AT146" s="198" t="s">
        <v>143</v>
      </c>
      <c r="AU146" s="198" t="s">
        <v>75</v>
      </c>
      <c r="AY146" s="18" t="s">
        <v>148</v>
      </c>
      <c r="BE146" s="199">
        <f>IF(N146="základní",J146,0)</f>
        <v>0</v>
      </c>
      <c r="BF146" s="199">
        <f>IF(N146="snížená",J146,0)</f>
        <v>0</v>
      </c>
      <c r="BG146" s="199">
        <f>IF(N146="zákl. přenesená",J146,0)</f>
        <v>0</v>
      </c>
      <c r="BH146" s="199">
        <f>IF(N146="sníž. přenesená",J146,0)</f>
        <v>0</v>
      </c>
      <c r="BI146" s="199">
        <f>IF(N146="nulová",J146,0)</f>
        <v>0</v>
      </c>
      <c r="BJ146" s="18" t="s">
        <v>82</v>
      </c>
      <c r="BK146" s="199">
        <f>ROUND(I146*H146,2)</f>
        <v>0</v>
      </c>
      <c r="BL146" s="18" t="s">
        <v>193</v>
      </c>
      <c r="BM146" s="198" t="s">
        <v>540</v>
      </c>
    </row>
    <row r="147" spans="1:47" s="2" customFormat="1" ht="12">
      <c r="A147" s="39"/>
      <c r="B147" s="40"/>
      <c r="C147" s="41"/>
      <c r="D147" s="200" t="s">
        <v>150</v>
      </c>
      <c r="E147" s="41"/>
      <c r="F147" s="201" t="s">
        <v>358</v>
      </c>
      <c r="G147" s="41"/>
      <c r="H147" s="41"/>
      <c r="I147" s="202"/>
      <c r="J147" s="41"/>
      <c r="K147" s="41"/>
      <c r="L147" s="45"/>
      <c r="M147" s="203"/>
      <c r="N147" s="204"/>
      <c r="O147" s="85"/>
      <c r="P147" s="85"/>
      <c r="Q147" s="85"/>
      <c r="R147" s="85"/>
      <c r="S147" s="85"/>
      <c r="T147" s="86"/>
      <c r="U147" s="39"/>
      <c r="V147" s="39"/>
      <c r="W147" s="39"/>
      <c r="X147" s="39"/>
      <c r="Y147" s="39"/>
      <c r="Z147" s="39"/>
      <c r="AA147" s="39"/>
      <c r="AB147" s="39"/>
      <c r="AC147" s="39"/>
      <c r="AD147" s="39"/>
      <c r="AE147" s="39"/>
      <c r="AT147" s="18" t="s">
        <v>150</v>
      </c>
      <c r="AU147" s="18" t="s">
        <v>75</v>
      </c>
    </row>
    <row r="148" spans="1:47" s="2" customFormat="1" ht="12">
      <c r="A148" s="39"/>
      <c r="B148" s="40"/>
      <c r="C148" s="41"/>
      <c r="D148" s="214" t="s">
        <v>159</v>
      </c>
      <c r="E148" s="41"/>
      <c r="F148" s="215" t="s">
        <v>360</v>
      </c>
      <c r="G148" s="41"/>
      <c r="H148" s="41"/>
      <c r="I148" s="202"/>
      <c r="J148" s="41"/>
      <c r="K148" s="41"/>
      <c r="L148" s="45"/>
      <c r="M148" s="203"/>
      <c r="N148" s="204"/>
      <c r="O148" s="85"/>
      <c r="P148" s="85"/>
      <c r="Q148" s="85"/>
      <c r="R148" s="85"/>
      <c r="S148" s="85"/>
      <c r="T148" s="86"/>
      <c r="U148" s="39"/>
      <c r="V148" s="39"/>
      <c r="W148" s="39"/>
      <c r="X148" s="39"/>
      <c r="Y148" s="39"/>
      <c r="Z148" s="39"/>
      <c r="AA148" s="39"/>
      <c r="AB148" s="39"/>
      <c r="AC148" s="39"/>
      <c r="AD148" s="39"/>
      <c r="AE148" s="39"/>
      <c r="AT148" s="18" t="s">
        <v>159</v>
      </c>
      <c r="AU148" s="18" t="s">
        <v>75</v>
      </c>
    </row>
    <row r="149" spans="1:65" s="2" customFormat="1" ht="16.5" customHeight="1">
      <c r="A149" s="39"/>
      <c r="B149" s="40"/>
      <c r="C149" s="186" t="s">
        <v>273</v>
      </c>
      <c r="D149" s="186" t="s">
        <v>143</v>
      </c>
      <c r="E149" s="187" t="s">
        <v>362</v>
      </c>
      <c r="F149" s="188" t="s">
        <v>363</v>
      </c>
      <c r="G149" s="189" t="s">
        <v>155</v>
      </c>
      <c r="H149" s="190">
        <v>1</v>
      </c>
      <c r="I149" s="191"/>
      <c r="J149" s="192">
        <f>ROUND(I149*H149,2)</f>
        <v>0</v>
      </c>
      <c r="K149" s="188" t="s">
        <v>147</v>
      </c>
      <c r="L149" s="193"/>
      <c r="M149" s="194" t="s">
        <v>19</v>
      </c>
      <c r="N149" s="195" t="s">
        <v>46</v>
      </c>
      <c r="O149" s="85"/>
      <c r="P149" s="196">
        <f>O149*H149</f>
        <v>0</v>
      </c>
      <c r="Q149" s="196">
        <v>0</v>
      </c>
      <c r="R149" s="196">
        <f>Q149*H149</f>
        <v>0</v>
      </c>
      <c r="S149" s="196">
        <v>0</v>
      </c>
      <c r="T149" s="197">
        <f>S149*H149</f>
        <v>0</v>
      </c>
      <c r="U149" s="39"/>
      <c r="V149" s="39"/>
      <c r="W149" s="39"/>
      <c r="X149" s="39"/>
      <c r="Y149" s="39"/>
      <c r="Z149" s="39"/>
      <c r="AA149" s="39"/>
      <c r="AB149" s="39"/>
      <c r="AC149" s="39"/>
      <c r="AD149" s="39"/>
      <c r="AE149" s="39"/>
      <c r="AR149" s="198" t="s">
        <v>84</v>
      </c>
      <c r="AT149" s="198" t="s">
        <v>143</v>
      </c>
      <c r="AU149" s="198" t="s">
        <v>75</v>
      </c>
      <c r="AY149" s="18" t="s">
        <v>148</v>
      </c>
      <c r="BE149" s="199">
        <f>IF(N149="základní",J149,0)</f>
        <v>0</v>
      </c>
      <c r="BF149" s="199">
        <f>IF(N149="snížená",J149,0)</f>
        <v>0</v>
      </c>
      <c r="BG149" s="199">
        <f>IF(N149="zákl. přenesená",J149,0)</f>
        <v>0</v>
      </c>
      <c r="BH149" s="199">
        <f>IF(N149="sníž. přenesená",J149,0)</f>
        <v>0</v>
      </c>
      <c r="BI149" s="199">
        <f>IF(N149="nulová",J149,0)</f>
        <v>0</v>
      </c>
      <c r="BJ149" s="18" t="s">
        <v>82</v>
      </c>
      <c r="BK149" s="199">
        <f>ROUND(I149*H149,2)</f>
        <v>0</v>
      </c>
      <c r="BL149" s="18" t="s">
        <v>82</v>
      </c>
      <c r="BM149" s="198" t="s">
        <v>541</v>
      </c>
    </row>
    <row r="150" spans="1:47" s="2" customFormat="1" ht="12">
      <c r="A150" s="39"/>
      <c r="B150" s="40"/>
      <c r="C150" s="41"/>
      <c r="D150" s="200" t="s">
        <v>150</v>
      </c>
      <c r="E150" s="41"/>
      <c r="F150" s="201" t="s">
        <v>363</v>
      </c>
      <c r="G150" s="41"/>
      <c r="H150" s="41"/>
      <c r="I150" s="202"/>
      <c r="J150" s="41"/>
      <c r="K150" s="41"/>
      <c r="L150" s="45"/>
      <c r="M150" s="203"/>
      <c r="N150" s="204"/>
      <c r="O150" s="85"/>
      <c r="P150" s="85"/>
      <c r="Q150" s="85"/>
      <c r="R150" s="85"/>
      <c r="S150" s="85"/>
      <c r="T150" s="86"/>
      <c r="U150" s="39"/>
      <c r="V150" s="39"/>
      <c r="W150" s="39"/>
      <c r="X150" s="39"/>
      <c r="Y150" s="39"/>
      <c r="Z150" s="39"/>
      <c r="AA150" s="39"/>
      <c r="AB150" s="39"/>
      <c r="AC150" s="39"/>
      <c r="AD150" s="39"/>
      <c r="AE150" s="39"/>
      <c r="AT150" s="18" t="s">
        <v>150</v>
      </c>
      <c r="AU150" s="18" t="s">
        <v>75</v>
      </c>
    </row>
    <row r="151" spans="1:65" s="2" customFormat="1" ht="16.5" customHeight="1">
      <c r="A151" s="39"/>
      <c r="B151" s="40"/>
      <c r="C151" s="186" t="s">
        <v>278</v>
      </c>
      <c r="D151" s="186" t="s">
        <v>143</v>
      </c>
      <c r="E151" s="187" t="s">
        <v>262</v>
      </c>
      <c r="F151" s="188" t="s">
        <v>263</v>
      </c>
      <c r="G151" s="189" t="s">
        <v>155</v>
      </c>
      <c r="H151" s="190">
        <v>8</v>
      </c>
      <c r="I151" s="191"/>
      <c r="J151" s="192">
        <f>ROUND(I151*H151,2)</f>
        <v>0</v>
      </c>
      <c r="K151" s="188" t="s">
        <v>156</v>
      </c>
      <c r="L151" s="193"/>
      <c r="M151" s="194" t="s">
        <v>19</v>
      </c>
      <c r="N151" s="195" t="s">
        <v>46</v>
      </c>
      <c r="O151" s="85"/>
      <c r="P151" s="196">
        <f>O151*H151</f>
        <v>0</v>
      </c>
      <c r="Q151" s="196">
        <v>0.00026</v>
      </c>
      <c r="R151" s="196">
        <f>Q151*H151</f>
        <v>0.00208</v>
      </c>
      <c r="S151" s="196">
        <v>0</v>
      </c>
      <c r="T151" s="197">
        <f>S151*H151</f>
        <v>0</v>
      </c>
      <c r="U151" s="39"/>
      <c r="V151" s="39"/>
      <c r="W151" s="39"/>
      <c r="X151" s="39"/>
      <c r="Y151" s="39"/>
      <c r="Z151" s="39"/>
      <c r="AA151" s="39"/>
      <c r="AB151" s="39"/>
      <c r="AC151" s="39"/>
      <c r="AD151" s="39"/>
      <c r="AE151" s="39"/>
      <c r="AR151" s="198" t="s">
        <v>264</v>
      </c>
      <c r="AT151" s="198" t="s">
        <v>143</v>
      </c>
      <c r="AU151" s="198" t="s">
        <v>75</v>
      </c>
      <c r="AY151" s="18" t="s">
        <v>148</v>
      </c>
      <c r="BE151" s="199">
        <f>IF(N151="základní",J151,0)</f>
        <v>0</v>
      </c>
      <c r="BF151" s="199">
        <f>IF(N151="snížená",J151,0)</f>
        <v>0</v>
      </c>
      <c r="BG151" s="199">
        <f>IF(N151="zákl. přenesená",J151,0)</f>
        <v>0</v>
      </c>
      <c r="BH151" s="199">
        <f>IF(N151="sníž. přenesená",J151,0)</f>
        <v>0</v>
      </c>
      <c r="BI151" s="199">
        <f>IF(N151="nulová",J151,0)</f>
        <v>0</v>
      </c>
      <c r="BJ151" s="18" t="s">
        <v>82</v>
      </c>
      <c r="BK151" s="199">
        <f>ROUND(I151*H151,2)</f>
        <v>0</v>
      </c>
      <c r="BL151" s="18" t="s">
        <v>193</v>
      </c>
      <c r="BM151" s="198" t="s">
        <v>542</v>
      </c>
    </row>
    <row r="152" spans="1:47" s="2" customFormat="1" ht="12">
      <c r="A152" s="39"/>
      <c r="B152" s="40"/>
      <c r="C152" s="41"/>
      <c r="D152" s="200" t="s">
        <v>150</v>
      </c>
      <c r="E152" s="41"/>
      <c r="F152" s="201" t="s">
        <v>263</v>
      </c>
      <c r="G152" s="41"/>
      <c r="H152" s="41"/>
      <c r="I152" s="202"/>
      <c r="J152" s="41"/>
      <c r="K152" s="41"/>
      <c r="L152" s="45"/>
      <c r="M152" s="203"/>
      <c r="N152" s="204"/>
      <c r="O152" s="85"/>
      <c r="P152" s="85"/>
      <c r="Q152" s="85"/>
      <c r="R152" s="85"/>
      <c r="S152" s="85"/>
      <c r="T152" s="86"/>
      <c r="U152" s="39"/>
      <c r="V152" s="39"/>
      <c r="W152" s="39"/>
      <c r="X152" s="39"/>
      <c r="Y152" s="39"/>
      <c r="Z152" s="39"/>
      <c r="AA152" s="39"/>
      <c r="AB152" s="39"/>
      <c r="AC152" s="39"/>
      <c r="AD152" s="39"/>
      <c r="AE152" s="39"/>
      <c r="AT152" s="18" t="s">
        <v>150</v>
      </c>
      <c r="AU152" s="18" t="s">
        <v>75</v>
      </c>
    </row>
    <row r="153" spans="1:47" s="2" customFormat="1" ht="12">
      <c r="A153" s="39"/>
      <c r="B153" s="40"/>
      <c r="C153" s="41"/>
      <c r="D153" s="214" t="s">
        <v>159</v>
      </c>
      <c r="E153" s="41"/>
      <c r="F153" s="215" t="s">
        <v>266</v>
      </c>
      <c r="G153" s="41"/>
      <c r="H153" s="41"/>
      <c r="I153" s="202"/>
      <c r="J153" s="41"/>
      <c r="K153" s="41"/>
      <c r="L153" s="45"/>
      <c r="M153" s="203"/>
      <c r="N153" s="204"/>
      <c r="O153" s="85"/>
      <c r="P153" s="85"/>
      <c r="Q153" s="85"/>
      <c r="R153" s="85"/>
      <c r="S153" s="85"/>
      <c r="T153" s="86"/>
      <c r="U153" s="39"/>
      <c r="V153" s="39"/>
      <c r="W153" s="39"/>
      <c r="X153" s="39"/>
      <c r="Y153" s="39"/>
      <c r="Z153" s="39"/>
      <c r="AA153" s="39"/>
      <c r="AB153" s="39"/>
      <c r="AC153" s="39"/>
      <c r="AD153" s="39"/>
      <c r="AE153" s="39"/>
      <c r="AT153" s="18" t="s">
        <v>159</v>
      </c>
      <c r="AU153" s="18" t="s">
        <v>75</v>
      </c>
    </row>
    <row r="154" spans="1:65" s="2" customFormat="1" ht="16.5" customHeight="1">
      <c r="A154" s="39"/>
      <c r="B154" s="40"/>
      <c r="C154" s="186" t="s">
        <v>284</v>
      </c>
      <c r="D154" s="186" t="s">
        <v>143</v>
      </c>
      <c r="E154" s="187" t="s">
        <v>268</v>
      </c>
      <c r="F154" s="188" t="s">
        <v>269</v>
      </c>
      <c r="G154" s="189" t="s">
        <v>270</v>
      </c>
      <c r="H154" s="190">
        <v>23.75</v>
      </c>
      <c r="I154" s="191"/>
      <c r="J154" s="192">
        <f>ROUND(I154*H154,2)</f>
        <v>0</v>
      </c>
      <c r="K154" s="188" t="s">
        <v>156</v>
      </c>
      <c r="L154" s="193"/>
      <c r="M154" s="194" t="s">
        <v>19</v>
      </c>
      <c r="N154" s="195" t="s">
        <v>46</v>
      </c>
      <c r="O154" s="85"/>
      <c r="P154" s="196">
        <f>O154*H154</f>
        <v>0</v>
      </c>
      <c r="Q154" s="196">
        <v>0.001</v>
      </c>
      <c r="R154" s="196">
        <f>Q154*H154</f>
        <v>0.02375</v>
      </c>
      <c r="S154" s="196">
        <v>0</v>
      </c>
      <c r="T154" s="197">
        <f>S154*H154</f>
        <v>0</v>
      </c>
      <c r="U154" s="39"/>
      <c r="V154" s="39"/>
      <c r="W154" s="39"/>
      <c r="X154" s="39"/>
      <c r="Y154" s="39"/>
      <c r="Z154" s="39"/>
      <c r="AA154" s="39"/>
      <c r="AB154" s="39"/>
      <c r="AC154" s="39"/>
      <c r="AD154" s="39"/>
      <c r="AE154" s="39"/>
      <c r="AR154" s="198" t="s">
        <v>84</v>
      </c>
      <c r="AT154" s="198" t="s">
        <v>143</v>
      </c>
      <c r="AU154" s="198" t="s">
        <v>75</v>
      </c>
      <c r="AY154" s="18" t="s">
        <v>148</v>
      </c>
      <c r="BE154" s="199">
        <f>IF(N154="základní",J154,0)</f>
        <v>0</v>
      </c>
      <c r="BF154" s="199">
        <f>IF(N154="snížená",J154,0)</f>
        <v>0</v>
      </c>
      <c r="BG154" s="199">
        <f>IF(N154="zákl. přenesená",J154,0)</f>
        <v>0</v>
      </c>
      <c r="BH154" s="199">
        <f>IF(N154="sníž. přenesená",J154,0)</f>
        <v>0</v>
      </c>
      <c r="BI154" s="199">
        <f>IF(N154="nulová",J154,0)</f>
        <v>0</v>
      </c>
      <c r="BJ154" s="18" t="s">
        <v>82</v>
      </c>
      <c r="BK154" s="199">
        <f>ROUND(I154*H154,2)</f>
        <v>0</v>
      </c>
      <c r="BL154" s="18" t="s">
        <v>82</v>
      </c>
      <c r="BM154" s="198" t="s">
        <v>543</v>
      </c>
    </row>
    <row r="155" spans="1:47" s="2" customFormat="1" ht="12">
      <c r="A155" s="39"/>
      <c r="B155" s="40"/>
      <c r="C155" s="41"/>
      <c r="D155" s="200" t="s">
        <v>150</v>
      </c>
      <c r="E155" s="41"/>
      <c r="F155" s="201" t="s">
        <v>269</v>
      </c>
      <c r="G155" s="41"/>
      <c r="H155" s="41"/>
      <c r="I155" s="202"/>
      <c r="J155" s="41"/>
      <c r="K155" s="41"/>
      <c r="L155" s="45"/>
      <c r="M155" s="203"/>
      <c r="N155" s="204"/>
      <c r="O155" s="85"/>
      <c r="P155" s="85"/>
      <c r="Q155" s="85"/>
      <c r="R155" s="85"/>
      <c r="S155" s="85"/>
      <c r="T155" s="86"/>
      <c r="U155" s="39"/>
      <c r="V155" s="39"/>
      <c r="W155" s="39"/>
      <c r="X155" s="39"/>
      <c r="Y155" s="39"/>
      <c r="Z155" s="39"/>
      <c r="AA155" s="39"/>
      <c r="AB155" s="39"/>
      <c r="AC155" s="39"/>
      <c r="AD155" s="39"/>
      <c r="AE155" s="39"/>
      <c r="AT155" s="18" t="s">
        <v>150</v>
      </c>
      <c r="AU155" s="18" t="s">
        <v>75</v>
      </c>
    </row>
    <row r="156" spans="1:47" s="2" customFormat="1" ht="12">
      <c r="A156" s="39"/>
      <c r="B156" s="40"/>
      <c r="C156" s="41"/>
      <c r="D156" s="214" t="s">
        <v>159</v>
      </c>
      <c r="E156" s="41"/>
      <c r="F156" s="215" t="s">
        <v>272</v>
      </c>
      <c r="G156" s="41"/>
      <c r="H156" s="41"/>
      <c r="I156" s="202"/>
      <c r="J156" s="41"/>
      <c r="K156" s="41"/>
      <c r="L156" s="45"/>
      <c r="M156" s="203"/>
      <c r="N156" s="204"/>
      <c r="O156" s="85"/>
      <c r="P156" s="85"/>
      <c r="Q156" s="85"/>
      <c r="R156" s="85"/>
      <c r="S156" s="85"/>
      <c r="T156" s="86"/>
      <c r="U156" s="39"/>
      <c r="V156" s="39"/>
      <c r="W156" s="39"/>
      <c r="X156" s="39"/>
      <c r="Y156" s="39"/>
      <c r="Z156" s="39"/>
      <c r="AA156" s="39"/>
      <c r="AB156" s="39"/>
      <c r="AC156" s="39"/>
      <c r="AD156" s="39"/>
      <c r="AE156" s="39"/>
      <c r="AT156" s="18" t="s">
        <v>159</v>
      </c>
      <c r="AU156" s="18" t="s">
        <v>75</v>
      </c>
    </row>
    <row r="157" spans="1:65" s="2" customFormat="1" ht="16.5" customHeight="1">
      <c r="A157" s="39"/>
      <c r="B157" s="40"/>
      <c r="C157" s="186" t="s">
        <v>289</v>
      </c>
      <c r="D157" s="186" t="s">
        <v>143</v>
      </c>
      <c r="E157" s="187" t="s">
        <v>274</v>
      </c>
      <c r="F157" s="188" t="s">
        <v>275</v>
      </c>
      <c r="G157" s="189" t="s">
        <v>155</v>
      </c>
      <c r="H157" s="190">
        <v>25</v>
      </c>
      <c r="I157" s="191"/>
      <c r="J157" s="192">
        <f>ROUND(I157*H157,2)</f>
        <v>0</v>
      </c>
      <c r="K157" s="188" t="s">
        <v>156</v>
      </c>
      <c r="L157" s="193"/>
      <c r="M157" s="194" t="s">
        <v>19</v>
      </c>
      <c r="N157" s="195" t="s">
        <v>46</v>
      </c>
      <c r="O157" s="85"/>
      <c r="P157" s="196">
        <f>O157*H157</f>
        <v>0</v>
      </c>
      <c r="Q157" s="196">
        <v>6E-05</v>
      </c>
      <c r="R157" s="196">
        <f>Q157*H157</f>
        <v>0.0015</v>
      </c>
      <c r="S157" s="196">
        <v>0</v>
      </c>
      <c r="T157" s="197">
        <f>S157*H157</f>
        <v>0</v>
      </c>
      <c r="U157" s="39"/>
      <c r="V157" s="39"/>
      <c r="W157" s="39"/>
      <c r="X157" s="39"/>
      <c r="Y157" s="39"/>
      <c r="Z157" s="39"/>
      <c r="AA157" s="39"/>
      <c r="AB157" s="39"/>
      <c r="AC157" s="39"/>
      <c r="AD157" s="39"/>
      <c r="AE157" s="39"/>
      <c r="AR157" s="198" t="s">
        <v>264</v>
      </c>
      <c r="AT157" s="198" t="s">
        <v>143</v>
      </c>
      <c r="AU157" s="198" t="s">
        <v>75</v>
      </c>
      <c r="AY157" s="18" t="s">
        <v>148</v>
      </c>
      <c r="BE157" s="199">
        <f>IF(N157="základní",J157,0)</f>
        <v>0</v>
      </c>
      <c r="BF157" s="199">
        <f>IF(N157="snížená",J157,0)</f>
        <v>0</v>
      </c>
      <c r="BG157" s="199">
        <f>IF(N157="zákl. přenesená",J157,0)</f>
        <v>0</v>
      </c>
      <c r="BH157" s="199">
        <f>IF(N157="sníž. přenesená",J157,0)</f>
        <v>0</v>
      </c>
      <c r="BI157" s="199">
        <f>IF(N157="nulová",J157,0)</f>
        <v>0</v>
      </c>
      <c r="BJ157" s="18" t="s">
        <v>82</v>
      </c>
      <c r="BK157" s="199">
        <f>ROUND(I157*H157,2)</f>
        <v>0</v>
      </c>
      <c r="BL157" s="18" t="s">
        <v>193</v>
      </c>
      <c r="BM157" s="198" t="s">
        <v>544</v>
      </c>
    </row>
    <row r="158" spans="1:47" s="2" customFormat="1" ht="12">
      <c r="A158" s="39"/>
      <c r="B158" s="40"/>
      <c r="C158" s="41"/>
      <c r="D158" s="200" t="s">
        <v>150</v>
      </c>
      <c r="E158" s="41"/>
      <c r="F158" s="201" t="s">
        <v>275</v>
      </c>
      <c r="G158" s="41"/>
      <c r="H158" s="41"/>
      <c r="I158" s="202"/>
      <c r="J158" s="41"/>
      <c r="K158" s="41"/>
      <c r="L158" s="45"/>
      <c r="M158" s="203"/>
      <c r="N158" s="204"/>
      <c r="O158" s="85"/>
      <c r="P158" s="85"/>
      <c r="Q158" s="85"/>
      <c r="R158" s="85"/>
      <c r="S158" s="85"/>
      <c r="T158" s="86"/>
      <c r="U158" s="39"/>
      <c r="V158" s="39"/>
      <c r="W158" s="39"/>
      <c r="X158" s="39"/>
      <c r="Y158" s="39"/>
      <c r="Z158" s="39"/>
      <c r="AA158" s="39"/>
      <c r="AB158" s="39"/>
      <c r="AC158" s="39"/>
      <c r="AD158" s="39"/>
      <c r="AE158" s="39"/>
      <c r="AT158" s="18" t="s">
        <v>150</v>
      </c>
      <c r="AU158" s="18" t="s">
        <v>75</v>
      </c>
    </row>
    <row r="159" spans="1:47" s="2" customFormat="1" ht="12">
      <c r="A159" s="39"/>
      <c r="B159" s="40"/>
      <c r="C159" s="41"/>
      <c r="D159" s="214" t="s">
        <v>159</v>
      </c>
      <c r="E159" s="41"/>
      <c r="F159" s="215" t="s">
        <v>277</v>
      </c>
      <c r="G159" s="41"/>
      <c r="H159" s="41"/>
      <c r="I159" s="202"/>
      <c r="J159" s="41"/>
      <c r="K159" s="41"/>
      <c r="L159" s="45"/>
      <c r="M159" s="203"/>
      <c r="N159" s="204"/>
      <c r="O159" s="85"/>
      <c r="P159" s="85"/>
      <c r="Q159" s="85"/>
      <c r="R159" s="85"/>
      <c r="S159" s="85"/>
      <c r="T159" s="86"/>
      <c r="U159" s="39"/>
      <c r="V159" s="39"/>
      <c r="W159" s="39"/>
      <c r="X159" s="39"/>
      <c r="Y159" s="39"/>
      <c r="Z159" s="39"/>
      <c r="AA159" s="39"/>
      <c r="AB159" s="39"/>
      <c r="AC159" s="39"/>
      <c r="AD159" s="39"/>
      <c r="AE159" s="39"/>
      <c r="AT159" s="18" t="s">
        <v>159</v>
      </c>
      <c r="AU159" s="18" t="s">
        <v>75</v>
      </c>
    </row>
    <row r="160" spans="1:65" s="2" customFormat="1" ht="16.5" customHeight="1">
      <c r="A160" s="39"/>
      <c r="B160" s="40"/>
      <c r="C160" s="205" t="s">
        <v>295</v>
      </c>
      <c r="D160" s="205" t="s">
        <v>152</v>
      </c>
      <c r="E160" s="206" t="s">
        <v>279</v>
      </c>
      <c r="F160" s="207" t="s">
        <v>280</v>
      </c>
      <c r="G160" s="208" t="s">
        <v>187</v>
      </c>
      <c r="H160" s="209">
        <v>25</v>
      </c>
      <c r="I160" s="210"/>
      <c r="J160" s="211">
        <f>ROUND(I160*H160,2)</f>
        <v>0</v>
      </c>
      <c r="K160" s="207" t="s">
        <v>156</v>
      </c>
      <c r="L160" s="45"/>
      <c r="M160" s="212" t="s">
        <v>19</v>
      </c>
      <c r="N160" s="213" t="s">
        <v>46</v>
      </c>
      <c r="O160" s="85"/>
      <c r="P160" s="196">
        <f>O160*H160</f>
        <v>0</v>
      </c>
      <c r="Q160" s="196">
        <v>0</v>
      </c>
      <c r="R160" s="196">
        <f>Q160*H160</f>
        <v>0</v>
      </c>
      <c r="S160" s="196">
        <v>0</v>
      </c>
      <c r="T160" s="197">
        <f>S160*H160</f>
        <v>0</v>
      </c>
      <c r="U160" s="39"/>
      <c r="V160" s="39"/>
      <c r="W160" s="39"/>
      <c r="X160" s="39"/>
      <c r="Y160" s="39"/>
      <c r="Z160" s="39"/>
      <c r="AA160" s="39"/>
      <c r="AB160" s="39"/>
      <c r="AC160" s="39"/>
      <c r="AD160" s="39"/>
      <c r="AE160" s="39"/>
      <c r="AR160" s="198" t="s">
        <v>193</v>
      </c>
      <c r="AT160" s="198" t="s">
        <v>152</v>
      </c>
      <c r="AU160" s="198" t="s">
        <v>75</v>
      </c>
      <c r="AY160" s="18" t="s">
        <v>148</v>
      </c>
      <c r="BE160" s="199">
        <f>IF(N160="základní",J160,0)</f>
        <v>0</v>
      </c>
      <c r="BF160" s="199">
        <f>IF(N160="snížená",J160,0)</f>
        <v>0</v>
      </c>
      <c r="BG160" s="199">
        <f>IF(N160="zákl. přenesená",J160,0)</f>
        <v>0</v>
      </c>
      <c r="BH160" s="199">
        <f>IF(N160="sníž. přenesená",J160,0)</f>
        <v>0</v>
      </c>
      <c r="BI160" s="199">
        <f>IF(N160="nulová",J160,0)</f>
        <v>0</v>
      </c>
      <c r="BJ160" s="18" t="s">
        <v>82</v>
      </c>
      <c r="BK160" s="199">
        <f>ROUND(I160*H160,2)</f>
        <v>0</v>
      </c>
      <c r="BL160" s="18" t="s">
        <v>193</v>
      </c>
      <c r="BM160" s="198" t="s">
        <v>545</v>
      </c>
    </row>
    <row r="161" spans="1:47" s="2" customFormat="1" ht="12">
      <c r="A161" s="39"/>
      <c r="B161" s="40"/>
      <c r="C161" s="41"/>
      <c r="D161" s="200" t="s">
        <v>150</v>
      </c>
      <c r="E161" s="41"/>
      <c r="F161" s="201" t="s">
        <v>282</v>
      </c>
      <c r="G161" s="41"/>
      <c r="H161" s="41"/>
      <c r="I161" s="202"/>
      <c r="J161" s="41"/>
      <c r="K161" s="41"/>
      <c r="L161" s="45"/>
      <c r="M161" s="203"/>
      <c r="N161" s="204"/>
      <c r="O161" s="85"/>
      <c r="P161" s="85"/>
      <c r="Q161" s="85"/>
      <c r="R161" s="85"/>
      <c r="S161" s="85"/>
      <c r="T161" s="86"/>
      <c r="U161" s="39"/>
      <c r="V161" s="39"/>
      <c r="W161" s="39"/>
      <c r="X161" s="39"/>
      <c r="Y161" s="39"/>
      <c r="Z161" s="39"/>
      <c r="AA161" s="39"/>
      <c r="AB161" s="39"/>
      <c r="AC161" s="39"/>
      <c r="AD161" s="39"/>
      <c r="AE161" s="39"/>
      <c r="AT161" s="18" t="s">
        <v>150</v>
      </c>
      <c r="AU161" s="18" t="s">
        <v>75</v>
      </c>
    </row>
    <row r="162" spans="1:47" s="2" customFormat="1" ht="12">
      <c r="A162" s="39"/>
      <c r="B162" s="40"/>
      <c r="C162" s="41"/>
      <c r="D162" s="214" t="s">
        <v>159</v>
      </c>
      <c r="E162" s="41"/>
      <c r="F162" s="215" t="s">
        <v>283</v>
      </c>
      <c r="G162" s="41"/>
      <c r="H162" s="41"/>
      <c r="I162" s="202"/>
      <c r="J162" s="41"/>
      <c r="K162" s="41"/>
      <c r="L162" s="45"/>
      <c r="M162" s="203"/>
      <c r="N162" s="204"/>
      <c r="O162" s="85"/>
      <c r="P162" s="85"/>
      <c r="Q162" s="85"/>
      <c r="R162" s="85"/>
      <c r="S162" s="85"/>
      <c r="T162" s="86"/>
      <c r="U162" s="39"/>
      <c r="V162" s="39"/>
      <c r="W162" s="39"/>
      <c r="X162" s="39"/>
      <c r="Y162" s="39"/>
      <c r="Z162" s="39"/>
      <c r="AA162" s="39"/>
      <c r="AB162" s="39"/>
      <c r="AC162" s="39"/>
      <c r="AD162" s="39"/>
      <c r="AE162" s="39"/>
      <c r="AT162" s="18" t="s">
        <v>159</v>
      </c>
      <c r="AU162" s="18" t="s">
        <v>75</v>
      </c>
    </row>
    <row r="163" spans="1:65" s="2" customFormat="1" ht="16.5" customHeight="1">
      <c r="A163" s="39"/>
      <c r="B163" s="40"/>
      <c r="C163" s="205" t="s">
        <v>301</v>
      </c>
      <c r="D163" s="205" t="s">
        <v>152</v>
      </c>
      <c r="E163" s="206" t="s">
        <v>546</v>
      </c>
      <c r="F163" s="207" t="s">
        <v>547</v>
      </c>
      <c r="G163" s="208" t="s">
        <v>155</v>
      </c>
      <c r="H163" s="209">
        <v>1</v>
      </c>
      <c r="I163" s="210"/>
      <c r="J163" s="211">
        <f>ROUND(I163*H163,2)</f>
        <v>0</v>
      </c>
      <c r="K163" s="207" t="s">
        <v>147</v>
      </c>
      <c r="L163" s="45"/>
      <c r="M163" s="212" t="s">
        <v>19</v>
      </c>
      <c r="N163" s="213" t="s">
        <v>46</v>
      </c>
      <c r="O163" s="85"/>
      <c r="P163" s="196">
        <f>O163*H163</f>
        <v>0</v>
      </c>
      <c r="Q163" s="196">
        <v>0</v>
      </c>
      <c r="R163" s="196">
        <f>Q163*H163</f>
        <v>0</v>
      </c>
      <c r="S163" s="196">
        <v>0</v>
      </c>
      <c r="T163" s="197">
        <f>S163*H163</f>
        <v>0</v>
      </c>
      <c r="U163" s="39"/>
      <c r="V163" s="39"/>
      <c r="W163" s="39"/>
      <c r="X163" s="39"/>
      <c r="Y163" s="39"/>
      <c r="Z163" s="39"/>
      <c r="AA163" s="39"/>
      <c r="AB163" s="39"/>
      <c r="AC163" s="39"/>
      <c r="AD163" s="39"/>
      <c r="AE163" s="39"/>
      <c r="AR163" s="198" t="s">
        <v>167</v>
      </c>
      <c r="AT163" s="198" t="s">
        <v>152</v>
      </c>
      <c r="AU163" s="198" t="s">
        <v>75</v>
      </c>
      <c r="AY163" s="18" t="s">
        <v>148</v>
      </c>
      <c r="BE163" s="199">
        <f>IF(N163="základní",J163,0)</f>
        <v>0</v>
      </c>
      <c r="BF163" s="199">
        <f>IF(N163="snížená",J163,0)</f>
        <v>0</v>
      </c>
      <c r="BG163" s="199">
        <f>IF(N163="zákl. přenesená",J163,0)</f>
        <v>0</v>
      </c>
      <c r="BH163" s="199">
        <f>IF(N163="sníž. přenesená",J163,0)</f>
        <v>0</v>
      </c>
      <c r="BI163" s="199">
        <f>IF(N163="nulová",J163,0)</f>
        <v>0</v>
      </c>
      <c r="BJ163" s="18" t="s">
        <v>82</v>
      </c>
      <c r="BK163" s="199">
        <f>ROUND(I163*H163,2)</f>
        <v>0</v>
      </c>
      <c r="BL163" s="18" t="s">
        <v>167</v>
      </c>
      <c r="BM163" s="198" t="s">
        <v>548</v>
      </c>
    </row>
    <row r="164" spans="1:47" s="2" customFormat="1" ht="12">
      <c r="A164" s="39"/>
      <c r="B164" s="40"/>
      <c r="C164" s="41"/>
      <c r="D164" s="200" t="s">
        <v>150</v>
      </c>
      <c r="E164" s="41"/>
      <c r="F164" s="201" t="s">
        <v>547</v>
      </c>
      <c r="G164" s="41"/>
      <c r="H164" s="41"/>
      <c r="I164" s="202"/>
      <c r="J164" s="41"/>
      <c r="K164" s="41"/>
      <c r="L164" s="45"/>
      <c r="M164" s="203"/>
      <c r="N164" s="204"/>
      <c r="O164" s="85"/>
      <c r="P164" s="85"/>
      <c r="Q164" s="85"/>
      <c r="R164" s="85"/>
      <c r="S164" s="85"/>
      <c r="T164" s="86"/>
      <c r="U164" s="39"/>
      <c r="V164" s="39"/>
      <c r="W164" s="39"/>
      <c r="X164" s="39"/>
      <c r="Y164" s="39"/>
      <c r="Z164" s="39"/>
      <c r="AA164" s="39"/>
      <c r="AB164" s="39"/>
      <c r="AC164" s="39"/>
      <c r="AD164" s="39"/>
      <c r="AE164" s="39"/>
      <c r="AT164" s="18" t="s">
        <v>150</v>
      </c>
      <c r="AU164" s="18" t="s">
        <v>75</v>
      </c>
    </row>
    <row r="165" spans="1:65" s="2" customFormat="1" ht="16.5" customHeight="1">
      <c r="A165" s="39"/>
      <c r="B165" s="40"/>
      <c r="C165" s="205" t="s">
        <v>306</v>
      </c>
      <c r="D165" s="205" t="s">
        <v>152</v>
      </c>
      <c r="E165" s="206" t="s">
        <v>549</v>
      </c>
      <c r="F165" s="207" t="s">
        <v>550</v>
      </c>
      <c r="G165" s="208" t="s">
        <v>551</v>
      </c>
      <c r="H165" s="209">
        <v>32</v>
      </c>
      <c r="I165" s="210"/>
      <c r="J165" s="211">
        <f>ROUND(I165*H165,2)</f>
        <v>0</v>
      </c>
      <c r="K165" s="207" t="s">
        <v>147</v>
      </c>
      <c r="L165" s="45"/>
      <c r="M165" s="212" t="s">
        <v>19</v>
      </c>
      <c r="N165" s="213" t="s">
        <v>46</v>
      </c>
      <c r="O165" s="85"/>
      <c r="P165" s="196">
        <f>O165*H165</f>
        <v>0</v>
      </c>
      <c r="Q165" s="196">
        <v>0</v>
      </c>
      <c r="R165" s="196">
        <f>Q165*H165</f>
        <v>0</v>
      </c>
      <c r="S165" s="196">
        <v>0</v>
      </c>
      <c r="T165" s="197">
        <f>S165*H165</f>
        <v>0</v>
      </c>
      <c r="U165" s="39"/>
      <c r="V165" s="39"/>
      <c r="W165" s="39"/>
      <c r="X165" s="39"/>
      <c r="Y165" s="39"/>
      <c r="Z165" s="39"/>
      <c r="AA165" s="39"/>
      <c r="AB165" s="39"/>
      <c r="AC165" s="39"/>
      <c r="AD165" s="39"/>
      <c r="AE165" s="39"/>
      <c r="AR165" s="198" t="s">
        <v>82</v>
      </c>
      <c r="AT165" s="198" t="s">
        <v>152</v>
      </c>
      <c r="AU165" s="198" t="s">
        <v>75</v>
      </c>
      <c r="AY165" s="18" t="s">
        <v>148</v>
      </c>
      <c r="BE165" s="199">
        <f>IF(N165="základní",J165,0)</f>
        <v>0</v>
      </c>
      <c r="BF165" s="199">
        <f>IF(N165="snížená",J165,0)</f>
        <v>0</v>
      </c>
      <c r="BG165" s="199">
        <f>IF(N165="zákl. přenesená",J165,0)</f>
        <v>0</v>
      </c>
      <c r="BH165" s="199">
        <f>IF(N165="sníž. přenesená",J165,0)</f>
        <v>0</v>
      </c>
      <c r="BI165" s="199">
        <f>IF(N165="nulová",J165,0)</f>
        <v>0</v>
      </c>
      <c r="BJ165" s="18" t="s">
        <v>82</v>
      </c>
      <c r="BK165" s="199">
        <f>ROUND(I165*H165,2)</f>
        <v>0</v>
      </c>
      <c r="BL165" s="18" t="s">
        <v>82</v>
      </c>
      <c r="BM165" s="198" t="s">
        <v>552</v>
      </c>
    </row>
    <row r="166" spans="1:47" s="2" customFormat="1" ht="12">
      <c r="A166" s="39"/>
      <c r="B166" s="40"/>
      <c r="C166" s="41"/>
      <c r="D166" s="200" t="s">
        <v>150</v>
      </c>
      <c r="E166" s="41"/>
      <c r="F166" s="201" t="s">
        <v>550</v>
      </c>
      <c r="G166" s="41"/>
      <c r="H166" s="41"/>
      <c r="I166" s="202"/>
      <c r="J166" s="41"/>
      <c r="K166" s="41"/>
      <c r="L166" s="45"/>
      <c r="M166" s="203"/>
      <c r="N166" s="204"/>
      <c r="O166" s="85"/>
      <c r="P166" s="85"/>
      <c r="Q166" s="85"/>
      <c r="R166" s="85"/>
      <c r="S166" s="85"/>
      <c r="T166" s="86"/>
      <c r="U166" s="39"/>
      <c r="V166" s="39"/>
      <c r="W166" s="39"/>
      <c r="X166" s="39"/>
      <c r="Y166" s="39"/>
      <c r="Z166" s="39"/>
      <c r="AA166" s="39"/>
      <c r="AB166" s="39"/>
      <c r="AC166" s="39"/>
      <c r="AD166" s="39"/>
      <c r="AE166" s="39"/>
      <c r="AT166" s="18" t="s">
        <v>150</v>
      </c>
      <c r="AU166" s="18" t="s">
        <v>75</v>
      </c>
    </row>
    <row r="167" spans="1:65" s="2" customFormat="1" ht="16.5" customHeight="1">
      <c r="A167" s="39"/>
      <c r="B167" s="40"/>
      <c r="C167" s="205" t="s">
        <v>312</v>
      </c>
      <c r="D167" s="205" t="s">
        <v>152</v>
      </c>
      <c r="E167" s="206" t="s">
        <v>174</v>
      </c>
      <c r="F167" s="207" t="s">
        <v>553</v>
      </c>
      <c r="G167" s="208" t="s">
        <v>170</v>
      </c>
      <c r="H167" s="209">
        <v>1</v>
      </c>
      <c r="I167" s="210"/>
      <c r="J167" s="211">
        <f>ROUND(I167*H167,2)</f>
        <v>0</v>
      </c>
      <c r="K167" s="207" t="s">
        <v>147</v>
      </c>
      <c r="L167" s="45"/>
      <c r="M167" s="212" t="s">
        <v>19</v>
      </c>
      <c r="N167" s="213" t="s">
        <v>46</v>
      </c>
      <c r="O167" s="85"/>
      <c r="P167" s="196">
        <f>O167*H167</f>
        <v>0</v>
      </c>
      <c r="Q167" s="196">
        <v>0</v>
      </c>
      <c r="R167" s="196">
        <f>Q167*H167</f>
        <v>0</v>
      </c>
      <c r="S167" s="196">
        <v>0</v>
      </c>
      <c r="T167" s="197">
        <f>S167*H167</f>
        <v>0</v>
      </c>
      <c r="U167" s="39"/>
      <c r="V167" s="39"/>
      <c r="W167" s="39"/>
      <c r="X167" s="39"/>
      <c r="Y167" s="39"/>
      <c r="Z167" s="39"/>
      <c r="AA167" s="39"/>
      <c r="AB167" s="39"/>
      <c r="AC167" s="39"/>
      <c r="AD167" s="39"/>
      <c r="AE167" s="39"/>
      <c r="AR167" s="198" t="s">
        <v>82</v>
      </c>
      <c r="AT167" s="198" t="s">
        <v>152</v>
      </c>
      <c r="AU167" s="198" t="s">
        <v>75</v>
      </c>
      <c r="AY167" s="18" t="s">
        <v>148</v>
      </c>
      <c r="BE167" s="199">
        <f>IF(N167="základní",J167,0)</f>
        <v>0</v>
      </c>
      <c r="BF167" s="199">
        <f>IF(N167="snížená",J167,0)</f>
        <v>0</v>
      </c>
      <c r="BG167" s="199">
        <f>IF(N167="zákl. přenesená",J167,0)</f>
        <v>0</v>
      </c>
      <c r="BH167" s="199">
        <f>IF(N167="sníž. přenesená",J167,0)</f>
        <v>0</v>
      </c>
      <c r="BI167" s="199">
        <f>IF(N167="nulová",J167,0)</f>
        <v>0</v>
      </c>
      <c r="BJ167" s="18" t="s">
        <v>82</v>
      </c>
      <c r="BK167" s="199">
        <f>ROUND(I167*H167,2)</f>
        <v>0</v>
      </c>
      <c r="BL167" s="18" t="s">
        <v>82</v>
      </c>
      <c r="BM167" s="198" t="s">
        <v>554</v>
      </c>
    </row>
    <row r="168" spans="1:47" s="2" customFormat="1" ht="12">
      <c r="A168" s="39"/>
      <c r="B168" s="40"/>
      <c r="C168" s="41"/>
      <c r="D168" s="200" t="s">
        <v>150</v>
      </c>
      <c r="E168" s="41"/>
      <c r="F168" s="201" t="s">
        <v>553</v>
      </c>
      <c r="G168" s="41"/>
      <c r="H168" s="41"/>
      <c r="I168" s="202"/>
      <c r="J168" s="41"/>
      <c r="K168" s="41"/>
      <c r="L168" s="45"/>
      <c r="M168" s="203"/>
      <c r="N168" s="204"/>
      <c r="O168" s="85"/>
      <c r="P168" s="85"/>
      <c r="Q168" s="85"/>
      <c r="R168" s="85"/>
      <c r="S168" s="85"/>
      <c r="T168" s="86"/>
      <c r="U168" s="39"/>
      <c r="V168" s="39"/>
      <c r="W168" s="39"/>
      <c r="X168" s="39"/>
      <c r="Y168" s="39"/>
      <c r="Z168" s="39"/>
      <c r="AA168" s="39"/>
      <c r="AB168" s="39"/>
      <c r="AC168" s="39"/>
      <c r="AD168" s="39"/>
      <c r="AE168" s="39"/>
      <c r="AT168" s="18" t="s">
        <v>150</v>
      </c>
      <c r="AU168" s="18" t="s">
        <v>75</v>
      </c>
    </row>
    <row r="169" spans="1:65" s="2" customFormat="1" ht="16.5" customHeight="1">
      <c r="A169" s="39"/>
      <c r="B169" s="40"/>
      <c r="C169" s="205" t="s">
        <v>318</v>
      </c>
      <c r="D169" s="205" t="s">
        <v>152</v>
      </c>
      <c r="E169" s="206" t="s">
        <v>555</v>
      </c>
      <c r="F169" s="207" t="s">
        <v>556</v>
      </c>
      <c r="G169" s="208" t="s">
        <v>155</v>
      </c>
      <c r="H169" s="209">
        <v>3</v>
      </c>
      <c r="I169" s="210"/>
      <c r="J169" s="211">
        <f>ROUND(I169*H169,2)</f>
        <v>0</v>
      </c>
      <c r="K169" s="207" t="s">
        <v>156</v>
      </c>
      <c r="L169" s="45"/>
      <c r="M169" s="212" t="s">
        <v>19</v>
      </c>
      <c r="N169" s="213" t="s">
        <v>46</v>
      </c>
      <c r="O169" s="85"/>
      <c r="P169" s="196">
        <f>O169*H169</f>
        <v>0</v>
      </c>
      <c r="Q169" s="196">
        <v>0</v>
      </c>
      <c r="R169" s="196">
        <f>Q169*H169</f>
        <v>0</v>
      </c>
      <c r="S169" s="196">
        <v>0</v>
      </c>
      <c r="T169" s="197">
        <f>S169*H169</f>
        <v>0</v>
      </c>
      <c r="U169" s="39"/>
      <c r="V169" s="39"/>
      <c r="W169" s="39"/>
      <c r="X169" s="39"/>
      <c r="Y169" s="39"/>
      <c r="Z169" s="39"/>
      <c r="AA169" s="39"/>
      <c r="AB169" s="39"/>
      <c r="AC169" s="39"/>
      <c r="AD169" s="39"/>
      <c r="AE169" s="39"/>
      <c r="AR169" s="198" t="s">
        <v>82</v>
      </c>
      <c r="AT169" s="198" t="s">
        <v>152</v>
      </c>
      <c r="AU169" s="198" t="s">
        <v>75</v>
      </c>
      <c r="AY169" s="18" t="s">
        <v>148</v>
      </c>
      <c r="BE169" s="199">
        <f>IF(N169="základní",J169,0)</f>
        <v>0</v>
      </c>
      <c r="BF169" s="199">
        <f>IF(N169="snížená",J169,0)</f>
        <v>0</v>
      </c>
      <c r="BG169" s="199">
        <f>IF(N169="zákl. přenesená",J169,0)</f>
        <v>0</v>
      </c>
      <c r="BH169" s="199">
        <f>IF(N169="sníž. přenesená",J169,0)</f>
        <v>0</v>
      </c>
      <c r="BI169" s="199">
        <f>IF(N169="nulová",J169,0)</f>
        <v>0</v>
      </c>
      <c r="BJ169" s="18" t="s">
        <v>82</v>
      </c>
      <c r="BK169" s="199">
        <f>ROUND(I169*H169,2)</f>
        <v>0</v>
      </c>
      <c r="BL169" s="18" t="s">
        <v>82</v>
      </c>
      <c r="BM169" s="198" t="s">
        <v>557</v>
      </c>
    </row>
    <row r="170" spans="1:47" s="2" customFormat="1" ht="12">
      <c r="A170" s="39"/>
      <c r="B170" s="40"/>
      <c r="C170" s="41"/>
      <c r="D170" s="200" t="s">
        <v>150</v>
      </c>
      <c r="E170" s="41"/>
      <c r="F170" s="201" t="s">
        <v>558</v>
      </c>
      <c r="G170" s="41"/>
      <c r="H170" s="41"/>
      <c r="I170" s="202"/>
      <c r="J170" s="41"/>
      <c r="K170" s="41"/>
      <c r="L170" s="45"/>
      <c r="M170" s="203"/>
      <c r="N170" s="204"/>
      <c r="O170" s="85"/>
      <c r="P170" s="85"/>
      <c r="Q170" s="85"/>
      <c r="R170" s="85"/>
      <c r="S170" s="85"/>
      <c r="T170" s="86"/>
      <c r="U170" s="39"/>
      <c r="V170" s="39"/>
      <c r="W170" s="39"/>
      <c r="X170" s="39"/>
      <c r="Y170" s="39"/>
      <c r="Z170" s="39"/>
      <c r="AA170" s="39"/>
      <c r="AB170" s="39"/>
      <c r="AC170" s="39"/>
      <c r="AD170" s="39"/>
      <c r="AE170" s="39"/>
      <c r="AT170" s="18" t="s">
        <v>150</v>
      </c>
      <c r="AU170" s="18" t="s">
        <v>75</v>
      </c>
    </row>
    <row r="171" spans="1:47" s="2" customFormat="1" ht="12">
      <c r="A171" s="39"/>
      <c r="B171" s="40"/>
      <c r="C171" s="41"/>
      <c r="D171" s="214" t="s">
        <v>159</v>
      </c>
      <c r="E171" s="41"/>
      <c r="F171" s="215" t="s">
        <v>559</v>
      </c>
      <c r="G171" s="41"/>
      <c r="H171" s="41"/>
      <c r="I171" s="202"/>
      <c r="J171" s="41"/>
      <c r="K171" s="41"/>
      <c r="L171" s="45"/>
      <c r="M171" s="203"/>
      <c r="N171" s="204"/>
      <c r="O171" s="85"/>
      <c r="P171" s="85"/>
      <c r="Q171" s="85"/>
      <c r="R171" s="85"/>
      <c r="S171" s="85"/>
      <c r="T171" s="86"/>
      <c r="U171" s="39"/>
      <c r="V171" s="39"/>
      <c r="W171" s="39"/>
      <c r="X171" s="39"/>
      <c r="Y171" s="39"/>
      <c r="Z171" s="39"/>
      <c r="AA171" s="39"/>
      <c r="AB171" s="39"/>
      <c r="AC171" s="39"/>
      <c r="AD171" s="39"/>
      <c r="AE171" s="39"/>
      <c r="AT171" s="18" t="s">
        <v>159</v>
      </c>
      <c r="AU171" s="18" t="s">
        <v>75</v>
      </c>
    </row>
    <row r="172" spans="1:65" s="2" customFormat="1" ht="16.5" customHeight="1">
      <c r="A172" s="39"/>
      <c r="B172" s="40"/>
      <c r="C172" s="205" t="s">
        <v>323</v>
      </c>
      <c r="D172" s="205" t="s">
        <v>152</v>
      </c>
      <c r="E172" s="206" t="s">
        <v>379</v>
      </c>
      <c r="F172" s="207" t="s">
        <v>560</v>
      </c>
      <c r="G172" s="208" t="s">
        <v>155</v>
      </c>
      <c r="H172" s="209">
        <v>1</v>
      </c>
      <c r="I172" s="210"/>
      <c r="J172" s="211">
        <f>ROUND(I172*H172,2)</f>
        <v>0</v>
      </c>
      <c r="K172" s="207" t="s">
        <v>156</v>
      </c>
      <c r="L172" s="45"/>
      <c r="M172" s="212" t="s">
        <v>19</v>
      </c>
      <c r="N172" s="213" t="s">
        <v>46</v>
      </c>
      <c r="O172" s="85"/>
      <c r="P172" s="196">
        <f>O172*H172</f>
        <v>0</v>
      </c>
      <c r="Q172" s="196">
        <v>0</v>
      </c>
      <c r="R172" s="196">
        <f>Q172*H172</f>
        <v>0</v>
      </c>
      <c r="S172" s="196">
        <v>0</v>
      </c>
      <c r="T172" s="197">
        <f>S172*H172</f>
        <v>0</v>
      </c>
      <c r="U172" s="39"/>
      <c r="V172" s="39"/>
      <c r="W172" s="39"/>
      <c r="X172" s="39"/>
      <c r="Y172" s="39"/>
      <c r="Z172" s="39"/>
      <c r="AA172" s="39"/>
      <c r="AB172" s="39"/>
      <c r="AC172" s="39"/>
      <c r="AD172" s="39"/>
      <c r="AE172" s="39"/>
      <c r="AR172" s="198" t="s">
        <v>82</v>
      </c>
      <c r="AT172" s="198" t="s">
        <v>152</v>
      </c>
      <c r="AU172" s="198" t="s">
        <v>75</v>
      </c>
      <c r="AY172" s="18" t="s">
        <v>148</v>
      </c>
      <c r="BE172" s="199">
        <f>IF(N172="základní",J172,0)</f>
        <v>0</v>
      </c>
      <c r="BF172" s="199">
        <f>IF(N172="snížená",J172,0)</f>
        <v>0</v>
      </c>
      <c r="BG172" s="199">
        <f>IF(N172="zákl. přenesená",J172,0)</f>
        <v>0</v>
      </c>
      <c r="BH172" s="199">
        <f>IF(N172="sníž. přenesená",J172,0)</f>
        <v>0</v>
      </c>
      <c r="BI172" s="199">
        <f>IF(N172="nulová",J172,0)</f>
        <v>0</v>
      </c>
      <c r="BJ172" s="18" t="s">
        <v>82</v>
      </c>
      <c r="BK172" s="199">
        <f>ROUND(I172*H172,2)</f>
        <v>0</v>
      </c>
      <c r="BL172" s="18" t="s">
        <v>82</v>
      </c>
      <c r="BM172" s="198" t="s">
        <v>561</v>
      </c>
    </row>
    <row r="173" spans="1:47" s="2" customFormat="1" ht="12">
      <c r="A173" s="39"/>
      <c r="B173" s="40"/>
      <c r="C173" s="41"/>
      <c r="D173" s="200" t="s">
        <v>150</v>
      </c>
      <c r="E173" s="41"/>
      <c r="F173" s="201" t="s">
        <v>382</v>
      </c>
      <c r="G173" s="41"/>
      <c r="H173" s="41"/>
      <c r="I173" s="202"/>
      <c r="J173" s="41"/>
      <c r="K173" s="41"/>
      <c r="L173" s="45"/>
      <c r="M173" s="203"/>
      <c r="N173" s="204"/>
      <c r="O173" s="85"/>
      <c r="P173" s="85"/>
      <c r="Q173" s="85"/>
      <c r="R173" s="85"/>
      <c r="S173" s="85"/>
      <c r="T173" s="86"/>
      <c r="U173" s="39"/>
      <c r="V173" s="39"/>
      <c r="W173" s="39"/>
      <c r="X173" s="39"/>
      <c r="Y173" s="39"/>
      <c r="Z173" s="39"/>
      <c r="AA173" s="39"/>
      <c r="AB173" s="39"/>
      <c r="AC173" s="39"/>
      <c r="AD173" s="39"/>
      <c r="AE173" s="39"/>
      <c r="AT173" s="18" t="s">
        <v>150</v>
      </c>
      <c r="AU173" s="18" t="s">
        <v>75</v>
      </c>
    </row>
    <row r="174" spans="1:47" s="2" customFormat="1" ht="12">
      <c r="A174" s="39"/>
      <c r="B174" s="40"/>
      <c r="C174" s="41"/>
      <c r="D174" s="214" t="s">
        <v>159</v>
      </c>
      <c r="E174" s="41"/>
      <c r="F174" s="215" t="s">
        <v>383</v>
      </c>
      <c r="G174" s="41"/>
      <c r="H174" s="41"/>
      <c r="I174" s="202"/>
      <c r="J174" s="41"/>
      <c r="K174" s="41"/>
      <c r="L174" s="45"/>
      <c r="M174" s="203"/>
      <c r="N174" s="204"/>
      <c r="O174" s="85"/>
      <c r="P174" s="85"/>
      <c r="Q174" s="85"/>
      <c r="R174" s="85"/>
      <c r="S174" s="85"/>
      <c r="T174" s="86"/>
      <c r="U174" s="39"/>
      <c r="V174" s="39"/>
      <c r="W174" s="39"/>
      <c r="X174" s="39"/>
      <c r="Y174" s="39"/>
      <c r="Z174" s="39"/>
      <c r="AA174" s="39"/>
      <c r="AB174" s="39"/>
      <c r="AC174" s="39"/>
      <c r="AD174" s="39"/>
      <c r="AE174" s="39"/>
      <c r="AT174" s="18" t="s">
        <v>159</v>
      </c>
      <c r="AU174" s="18" t="s">
        <v>75</v>
      </c>
    </row>
    <row r="175" spans="1:65" s="2" customFormat="1" ht="16.5" customHeight="1">
      <c r="A175" s="39"/>
      <c r="B175" s="40"/>
      <c r="C175" s="205" t="s">
        <v>329</v>
      </c>
      <c r="D175" s="205" t="s">
        <v>152</v>
      </c>
      <c r="E175" s="206" t="s">
        <v>366</v>
      </c>
      <c r="F175" s="207" t="s">
        <v>367</v>
      </c>
      <c r="G175" s="208" t="s">
        <v>170</v>
      </c>
      <c r="H175" s="209">
        <v>1</v>
      </c>
      <c r="I175" s="210"/>
      <c r="J175" s="211">
        <f>ROUND(I175*H175,2)</f>
        <v>0</v>
      </c>
      <c r="K175" s="207" t="s">
        <v>147</v>
      </c>
      <c r="L175" s="45"/>
      <c r="M175" s="212" t="s">
        <v>19</v>
      </c>
      <c r="N175" s="213" t="s">
        <v>46</v>
      </c>
      <c r="O175" s="85"/>
      <c r="P175" s="196">
        <f>O175*H175</f>
        <v>0</v>
      </c>
      <c r="Q175" s="196">
        <v>0</v>
      </c>
      <c r="R175" s="196">
        <f>Q175*H175</f>
        <v>0</v>
      </c>
      <c r="S175" s="196">
        <v>0</v>
      </c>
      <c r="T175" s="197">
        <f>S175*H175</f>
        <v>0</v>
      </c>
      <c r="U175" s="39"/>
      <c r="V175" s="39"/>
      <c r="W175" s="39"/>
      <c r="X175" s="39"/>
      <c r="Y175" s="39"/>
      <c r="Z175" s="39"/>
      <c r="AA175" s="39"/>
      <c r="AB175" s="39"/>
      <c r="AC175" s="39"/>
      <c r="AD175" s="39"/>
      <c r="AE175" s="39"/>
      <c r="AR175" s="198" t="s">
        <v>82</v>
      </c>
      <c r="AT175" s="198" t="s">
        <v>152</v>
      </c>
      <c r="AU175" s="198" t="s">
        <v>75</v>
      </c>
      <c r="AY175" s="18" t="s">
        <v>148</v>
      </c>
      <c r="BE175" s="199">
        <f>IF(N175="základní",J175,0)</f>
        <v>0</v>
      </c>
      <c r="BF175" s="199">
        <f>IF(N175="snížená",J175,0)</f>
        <v>0</v>
      </c>
      <c r="BG175" s="199">
        <f>IF(N175="zákl. přenesená",J175,0)</f>
        <v>0</v>
      </c>
      <c r="BH175" s="199">
        <f>IF(N175="sníž. přenesená",J175,0)</f>
        <v>0</v>
      </c>
      <c r="BI175" s="199">
        <f>IF(N175="nulová",J175,0)</f>
        <v>0</v>
      </c>
      <c r="BJ175" s="18" t="s">
        <v>82</v>
      </c>
      <c r="BK175" s="199">
        <f>ROUND(I175*H175,2)</f>
        <v>0</v>
      </c>
      <c r="BL175" s="18" t="s">
        <v>82</v>
      </c>
      <c r="BM175" s="198" t="s">
        <v>562</v>
      </c>
    </row>
    <row r="176" spans="1:47" s="2" customFormat="1" ht="12">
      <c r="A176" s="39"/>
      <c r="B176" s="40"/>
      <c r="C176" s="41"/>
      <c r="D176" s="200" t="s">
        <v>150</v>
      </c>
      <c r="E176" s="41"/>
      <c r="F176" s="201" t="s">
        <v>369</v>
      </c>
      <c r="G176" s="41"/>
      <c r="H176" s="41"/>
      <c r="I176" s="202"/>
      <c r="J176" s="41"/>
      <c r="K176" s="41"/>
      <c r="L176" s="45"/>
      <c r="M176" s="203"/>
      <c r="N176" s="204"/>
      <c r="O176" s="85"/>
      <c r="P176" s="85"/>
      <c r="Q176" s="85"/>
      <c r="R176" s="85"/>
      <c r="S176" s="85"/>
      <c r="T176" s="86"/>
      <c r="U176" s="39"/>
      <c r="V176" s="39"/>
      <c r="W176" s="39"/>
      <c r="X176" s="39"/>
      <c r="Y176" s="39"/>
      <c r="Z176" s="39"/>
      <c r="AA176" s="39"/>
      <c r="AB176" s="39"/>
      <c r="AC176" s="39"/>
      <c r="AD176" s="39"/>
      <c r="AE176" s="39"/>
      <c r="AT176" s="18" t="s">
        <v>150</v>
      </c>
      <c r="AU176" s="18" t="s">
        <v>75</v>
      </c>
    </row>
    <row r="177" spans="1:65" s="2" customFormat="1" ht="16.5" customHeight="1">
      <c r="A177" s="39"/>
      <c r="B177" s="40"/>
      <c r="C177" s="205" t="s">
        <v>334</v>
      </c>
      <c r="D177" s="205" t="s">
        <v>152</v>
      </c>
      <c r="E177" s="206" t="s">
        <v>563</v>
      </c>
      <c r="F177" s="207" t="s">
        <v>564</v>
      </c>
      <c r="G177" s="208" t="s">
        <v>155</v>
      </c>
      <c r="H177" s="209">
        <v>1</v>
      </c>
      <c r="I177" s="210"/>
      <c r="J177" s="211">
        <f>ROUND(I177*H177,2)</f>
        <v>0</v>
      </c>
      <c r="K177" s="207" t="s">
        <v>147</v>
      </c>
      <c r="L177" s="45"/>
      <c r="M177" s="212" t="s">
        <v>19</v>
      </c>
      <c r="N177" s="213" t="s">
        <v>46</v>
      </c>
      <c r="O177" s="85"/>
      <c r="P177" s="196">
        <f>O177*H177</f>
        <v>0</v>
      </c>
      <c r="Q177" s="196">
        <v>0</v>
      </c>
      <c r="R177" s="196">
        <f>Q177*H177</f>
        <v>0</v>
      </c>
      <c r="S177" s="196">
        <v>0</v>
      </c>
      <c r="T177" s="197">
        <f>S177*H177</f>
        <v>0</v>
      </c>
      <c r="U177" s="39"/>
      <c r="V177" s="39"/>
      <c r="W177" s="39"/>
      <c r="X177" s="39"/>
      <c r="Y177" s="39"/>
      <c r="Z177" s="39"/>
      <c r="AA177" s="39"/>
      <c r="AB177" s="39"/>
      <c r="AC177" s="39"/>
      <c r="AD177" s="39"/>
      <c r="AE177" s="39"/>
      <c r="AR177" s="198" t="s">
        <v>82</v>
      </c>
      <c r="AT177" s="198" t="s">
        <v>152</v>
      </c>
      <c r="AU177" s="198" t="s">
        <v>75</v>
      </c>
      <c r="AY177" s="18" t="s">
        <v>148</v>
      </c>
      <c r="BE177" s="199">
        <f>IF(N177="základní",J177,0)</f>
        <v>0</v>
      </c>
      <c r="BF177" s="199">
        <f>IF(N177="snížená",J177,0)</f>
        <v>0</v>
      </c>
      <c r="BG177" s="199">
        <f>IF(N177="zákl. přenesená",J177,0)</f>
        <v>0</v>
      </c>
      <c r="BH177" s="199">
        <f>IF(N177="sníž. přenesená",J177,0)</f>
        <v>0</v>
      </c>
      <c r="BI177" s="199">
        <f>IF(N177="nulová",J177,0)</f>
        <v>0</v>
      </c>
      <c r="BJ177" s="18" t="s">
        <v>82</v>
      </c>
      <c r="BK177" s="199">
        <f>ROUND(I177*H177,2)</f>
        <v>0</v>
      </c>
      <c r="BL177" s="18" t="s">
        <v>82</v>
      </c>
      <c r="BM177" s="198" t="s">
        <v>565</v>
      </c>
    </row>
    <row r="178" spans="1:47" s="2" customFormat="1" ht="12">
      <c r="A178" s="39"/>
      <c r="B178" s="40"/>
      <c r="C178" s="41"/>
      <c r="D178" s="200" t="s">
        <v>150</v>
      </c>
      <c r="E178" s="41"/>
      <c r="F178" s="201" t="s">
        <v>564</v>
      </c>
      <c r="G178" s="41"/>
      <c r="H178" s="41"/>
      <c r="I178" s="202"/>
      <c r="J178" s="41"/>
      <c r="K178" s="41"/>
      <c r="L178" s="45"/>
      <c r="M178" s="203"/>
      <c r="N178" s="204"/>
      <c r="O178" s="85"/>
      <c r="P178" s="85"/>
      <c r="Q178" s="85"/>
      <c r="R178" s="85"/>
      <c r="S178" s="85"/>
      <c r="T178" s="86"/>
      <c r="U178" s="39"/>
      <c r="V178" s="39"/>
      <c r="W178" s="39"/>
      <c r="X178" s="39"/>
      <c r="Y178" s="39"/>
      <c r="Z178" s="39"/>
      <c r="AA178" s="39"/>
      <c r="AB178" s="39"/>
      <c r="AC178" s="39"/>
      <c r="AD178" s="39"/>
      <c r="AE178" s="39"/>
      <c r="AT178" s="18" t="s">
        <v>150</v>
      </c>
      <c r="AU178" s="18" t="s">
        <v>75</v>
      </c>
    </row>
    <row r="179" spans="1:65" s="2" customFormat="1" ht="16.5" customHeight="1">
      <c r="A179" s="39"/>
      <c r="B179" s="40"/>
      <c r="C179" s="205" t="s">
        <v>340</v>
      </c>
      <c r="D179" s="205" t="s">
        <v>152</v>
      </c>
      <c r="E179" s="206" t="s">
        <v>566</v>
      </c>
      <c r="F179" s="207" t="s">
        <v>567</v>
      </c>
      <c r="G179" s="208" t="s">
        <v>170</v>
      </c>
      <c r="H179" s="209">
        <v>1</v>
      </c>
      <c r="I179" s="210"/>
      <c r="J179" s="211">
        <f>ROUND(I179*H179,2)</f>
        <v>0</v>
      </c>
      <c r="K179" s="207" t="s">
        <v>147</v>
      </c>
      <c r="L179" s="45"/>
      <c r="M179" s="212" t="s">
        <v>19</v>
      </c>
      <c r="N179" s="213" t="s">
        <v>46</v>
      </c>
      <c r="O179" s="85"/>
      <c r="P179" s="196">
        <f>O179*H179</f>
        <v>0</v>
      </c>
      <c r="Q179" s="196">
        <v>0</v>
      </c>
      <c r="R179" s="196">
        <f>Q179*H179</f>
        <v>0</v>
      </c>
      <c r="S179" s="196">
        <v>0</v>
      </c>
      <c r="T179" s="197">
        <f>S179*H179</f>
        <v>0</v>
      </c>
      <c r="U179" s="39"/>
      <c r="V179" s="39"/>
      <c r="W179" s="39"/>
      <c r="X179" s="39"/>
      <c r="Y179" s="39"/>
      <c r="Z179" s="39"/>
      <c r="AA179" s="39"/>
      <c r="AB179" s="39"/>
      <c r="AC179" s="39"/>
      <c r="AD179" s="39"/>
      <c r="AE179" s="39"/>
      <c r="AR179" s="198" t="s">
        <v>82</v>
      </c>
      <c r="AT179" s="198" t="s">
        <v>152</v>
      </c>
      <c r="AU179" s="198" t="s">
        <v>75</v>
      </c>
      <c r="AY179" s="18" t="s">
        <v>148</v>
      </c>
      <c r="BE179" s="199">
        <f>IF(N179="základní",J179,0)</f>
        <v>0</v>
      </c>
      <c r="BF179" s="199">
        <f>IF(N179="snížená",J179,0)</f>
        <v>0</v>
      </c>
      <c r="BG179" s="199">
        <f>IF(N179="zákl. přenesená",J179,0)</f>
        <v>0</v>
      </c>
      <c r="BH179" s="199">
        <f>IF(N179="sníž. přenesená",J179,0)</f>
        <v>0</v>
      </c>
      <c r="BI179" s="199">
        <f>IF(N179="nulová",J179,0)</f>
        <v>0</v>
      </c>
      <c r="BJ179" s="18" t="s">
        <v>82</v>
      </c>
      <c r="BK179" s="199">
        <f>ROUND(I179*H179,2)</f>
        <v>0</v>
      </c>
      <c r="BL179" s="18" t="s">
        <v>82</v>
      </c>
      <c r="BM179" s="198" t="s">
        <v>568</v>
      </c>
    </row>
    <row r="180" spans="1:47" s="2" customFormat="1" ht="12">
      <c r="A180" s="39"/>
      <c r="B180" s="40"/>
      <c r="C180" s="41"/>
      <c r="D180" s="200" t="s">
        <v>150</v>
      </c>
      <c r="E180" s="41"/>
      <c r="F180" s="201" t="s">
        <v>567</v>
      </c>
      <c r="G180" s="41"/>
      <c r="H180" s="41"/>
      <c r="I180" s="202"/>
      <c r="J180" s="41"/>
      <c r="K180" s="41"/>
      <c r="L180" s="45"/>
      <c r="M180" s="203"/>
      <c r="N180" s="204"/>
      <c r="O180" s="85"/>
      <c r="P180" s="85"/>
      <c r="Q180" s="85"/>
      <c r="R180" s="85"/>
      <c r="S180" s="85"/>
      <c r="T180" s="86"/>
      <c r="U180" s="39"/>
      <c r="V180" s="39"/>
      <c r="W180" s="39"/>
      <c r="X180" s="39"/>
      <c r="Y180" s="39"/>
      <c r="Z180" s="39"/>
      <c r="AA180" s="39"/>
      <c r="AB180" s="39"/>
      <c r="AC180" s="39"/>
      <c r="AD180" s="39"/>
      <c r="AE180" s="39"/>
      <c r="AT180" s="18" t="s">
        <v>150</v>
      </c>
      <c r="AU180" s="18" t="s">
        <v>75</v>
      </c>
    </row>
    <row r="181" spans="1:65" s="2" customFormat="1" ht="16.5" customHeight="1">
      <c r="A181" s="39"/>
      <c r="B181" s="40"/>
      <c r="C181" s="205" t="s">
        <v>345</v>
      </c>
      <c r="D181" s="205" t="s">
        <v>152</v>
      </c>
      <c r="E181" s="206" t="s">
        <v>569</v>
      </c>
      <c r="F181" s="207" t="s">
        <v>570</v>
      </c>
      <c r="G181" s="208" t="s">
        <v>170</v>
      </c>
      <c r="H181" s="209">
        <v>1</v>
      </c>
      <c r="I181" s="210"/>
      <c r="J181" s="211">
        <f>ROUND(I181*H181,2)</f>
        <v>0</v>
      </c>
      <c r="K181" s="207" t="s">
        <v>147</v>
      </c>
      <c r="L181" s="45"/>
      <c r="M181" s="212" t="s">
        <v>19</v>
      </c>
      <c r="N181" s="213" t="s">
        <v>46</v>
      </c>
      <c r="O181" s="85"/>
      <c r="P181" s="196">
        <f>O181*H181</f>
        <v>0</v>
      </c>
      <c r="Q181" s="196">
        <v>0</v>
      </c>
      <c r="R181" s="196">
        <f>Q181*H181</f>
        <v>0</v>
      </c>
      <c r="S181" s="196">
        <v>0</v>
      </c>
      <c r="T181" s="197">
        <f>S181*H181</f>
        <v>0</v>
      </c>
      <c r="U181" s="39"/>
      <c r="V181" s="39"/>
      <c r="W181" s="39"/>
      <c r="X181" s="39"/>
      <c r="Y181" s="39"/>
      <c r="Z181" s="39"/>
      <c r="AA181" s="39"/>
      <c r="AB181" s="39"/>
      <c r="AC181" s="39"/>
      <c r="AD181" s="39"/>
      <c r="AE181" s="39"/>
      <c r="AR181" s="198" t="s">
        <v>82</v>
      </c>
      <c r="AT181" s="198" t="s">
        <v>152</v>
      </c>
      <c r="AU181" s="198" t="s">
        <v>75</v>
      </c>
      <c r="AY181" s="18" t="s">
        <v>148</v>
      </c>
      <c r="BE181" s="199">
        <f>IF(N181="základní",J181,0)</f>
        <v>0</v>
      </c>
      <c r="BF181" s="199">
        <f>IF(N181="snížená",J181,0)</f>
        <v>0</v>
      </c>
      <c r="BG181" s="199">
        <f>IF(N181="zákl. přenesená",J181,0)</f>
        <v>0</v>
      </c>
      <c r="BH181" s="199">
        <f>IF(N181="sníž. přenesená",J181,0)</f>
        <v>0</v>
      </c>
      <c r="BI181" s="199">
        <f>IF(N181="nulová",J181,0)</f>
        <v>0</v>
      </c>
      <c r="BJ181" s="18" t="s">
        <v>82</v>
      </c>
      <c r="BK181" s="199">
        <f>ROUND(I181*H181,2)</f>
        <v>0</v>
      </c>
      <c r="BL181" s="18" t="s">
        <v>82</v>
      </c>
      <c r="BM181" s="198" t="s">
        <v>571</v>
      </c>
    </row>
    <row r="182" spans="1:47" s="2" customFormat="1" ht="12">
      <c r="A182" s="39"/>
      <c r="B182" s="40"/>
      <c r="C182" s="41"/>
      <c r="D182" s="200" t="s">
        <v>150</v>
      </c>
      <c r="E182" s="41"/>
      <c r="F182" s="201" t="s">
        <v>572</v>
      </c>
      <c r="G182" s="41"/>
      <c r="H182" s="41"/>
      <c r="I182" s="202"/>
      <c r="J182" s="41"/>
      <c r="K182" s="41"/>
      <c r="L182" s="45"/>
      <c r="M182" s="203"/>
      <c r="N182" s="204"/>
      <c r="O182" s="85"/>
      <c r="P182" s="85"/>
      <c r="Q182" s="85"/>
      <c r="R182" s="85"/>
      <c r="S182" s="85"/>
      <c r="T182" s="86"/>
      <c r="U182" s="39"/>
      <c r="V182" s="39"/>
      <c r="W182" s="39"/>
      <c r="X182" s="39"/>
      <c r="Y182" s="39"/>
      <c r="Z182" s="39"/>
      <c r="AA182" s="39"/>
      <c r="AB182" s="39"/>
      <c r="AC182" s="39"/>
      <c r="AD182" s="39"/>
      <c r="AE182" s="39"/>
      <c r="AT182" s="18" t="s">
        <v>150</v>
      </c>
      <c r="AU182" s="18" t="s">
        <v>75</v>
      </c>
    </row>
    <row r="183" spans="1:65" s="2" customFormat="1" ht="16.5" customHeight="1">
      <c r="A183" s="39"/>
      <c r="B183" s="40"/>
      <c r="C183" s="205" t="s">
        <v>350</v>
      </c>
      <c r="D183" s="205" t="s">
        <v>152</v>
      </c>
      <c r="E183" s="206" t="s">
        <v>573</v>
      </c>
      <c r="F183" s="207" t="s">
        <v>574</v>
      </c>
      <c r="G183" s="208" t="s">
        <v>170</v>
      </c>
      <c r="H183" s="209">
        <v>1</v>
      </c>
      <c r="I183" s="210"/>
      <c r="J183" s="211">
        <f>ROUND(I183*H183,2)</f>
        <v>0</v>
      </c>
      <c r="K183" s="207" t="s">
        <v>147</v>
      </c>
      <c r="L183" s="45"/>
      <c r="M183" s="212" t="s">
        <v>19</v>
      </c>
      <c r="N183" s="213" t="s">
        <v>46</v>
      </c>
      <c r="O183" s="85"/>
      <c r="P183" s="196">
        <f>O183*H183</f>
        <v>0</v>
      </c>
      <c r="Q183" s="196">
        <v>0</v>
      </c>
      <c r="R183" s="196">
        <f>Q183*H183</f>
        <v>0</v>
      </c>
      <c r="S183" s="196">
        <v>0</v>
      </c>
      <c r="T183" s="197">
        <f>S183*H183</f>
        <v>0</v>
      </c>
      <c r="U183" s="39"/>
      <c r="V183" s="39"/>
      <c r="W183" s="39"/>
      <c r="X183" s="39"/>
      <c r="Y183" s="39"/>
      <c r="Z183" s="39"/>
      <c r="AA183" s="39"/>
      <c r="AB183" s="39"/>
      <c r="AC183" s="39"/>
      <c r="AD183" s="39"/>
      <c r="AE183" s="39"/>
      <c r="AR183" s="198" t="s">
        <v>82</v>
      </c>
      <c r="AT183" s="198" t="s">
        <v>152</v>
      </c>
      <c r="AU183" s="198" t="s">
        <v>75</v>
      </c>
      <c r="AY183" s="18" t="s">
        <v>148</v>
      </c>
      <c r="BE183" s="199">
        <f>IF(N183="základní",J183,0)</f>
        <v>0</v>
      </c>
      <c r="BF183" s="199">
        <f>IF(N183="snížená",J183,0)</f>
        <v>0</v>
      </c>
      <c r="BG183" s="199">
        <f>IF(N183="zákl. přenesená",J183,0)</f>
        <v>0</v>
      </c>
      <c r="BH183" s="199">
        <f>IF(N183="sníž. přenesená",J183,0)</f>
        <v>0</v>
      </c>
      <c r="BI183" s="199">
        <f>IF(N183="nulová",J183,0)</f>
        <v>0</v>
      </c>
      <c r="BJ183" s="18" t="s">
        <v>82</v>
      </c>
      <c r="BK183" s="199">
        <f>ROUND(I183*H183,2)</f>
        <v>0</v>
      </c>
      <c r="BL183" s="18" t="s">
        <v>82</v>
      </c>
      <c r="BM183" s="198" t="s">
        <v>575</v>
      </c>
    </row>
    <row r="184" spans="1:47" s="2" customFormat="1" ht="12">
      <c r="A184" s="39"/>
      <c r="B184" s="40"/>
      <c r="C184" s="41"/>
      <c r="D184" s="200" t="s">
        <v>150</v>
      </c>
      <c r="E184" s="41"/>
      <c r="F184" s="201" t="s">
        <v>574</v>
      </c>
      <c r="G184" s="41"/>
      <c r="H184" s="41"/>
      <c r="I184" s="202"/>
      <c r="J184" s="41"/>
      <c r="K184" s="41"/>
      <c r="L184" s="45"/>
      <c r="M184" s="203"/>
      <c r="N184" s="204"/>
      <c r="O184" s="85"/>
      <c r="P184" s="85"/>
      <c r="Q184" s="85"/>
      <c r="R184" s="85"/>
      <c r="S184" s="85"/>
      <c r="T184" s="86"/>
      <c r="U184" s="39"/>
      <c r="V184" s="39"/>
      <c r="W184" s="39"/>
      <c r="X184" s="39"/>
      <c r="Y184" s="39"/>
      <c r="Z184" s="39"/>
      <c r="AA184" s="39"/>
      <c r="AB184" s="39"/>
      <c r="AC184" s="39"/>
      <c r="AD184" s="39"/>
      <c r="AE184" s="39"/>
      <c r="AT184" s="18" t="s">
        <v>150</v>
      </c>
      <c r="AU184" s="18" t="s">
        <v>75</v>
      </c>
    </row>
    <row r="185" spans="1:65" s="2" customFormat="1" ht="16.5" customHeight="1">
      <c r="A185" s="39"/>
      <c r="B185" s="40"/>
      <c r="C185" s="205" t="s">
        <v>356</v>
      </c>
      <c r="D185" s="205" t="s">
        <v>152</v>
      </c>
      <c r="E185" s="206" t="s">
        <v>168</v>
      </c>
      <c r="F185" s="207" t="s">
        <v>576</v>
      </c>
      <c r="G185" s="208" t="s">
        <v>170</v>
      </c>
      <c r="H185" s="209">
        <v>1</v>
      </c>
      <c r="I185" s="210"/>
      <c r="J185" s="211">
        <f>ROUND(I185*H185,2)</f>
        <v>0</v>
      </c>
      <c r="K185" s="207" t="s">
        <v>147</v>
      </c>
      <c r="L185" s="45"/>
      <c r="M185" s="212" t="s">
        <v>19</v>
      </c>
      <c r="N185" s="213" t="s">
        <v>46</v>
      </c>
      <c r="O185" s="85"/>
      <c r="P185" s="196">
        <f>O185*H185</f>
        <v>0</v>
      </c>
      <c r="Q185" s="196">
        <v>0</v>
      </c>
      <c r="R185" s="196">
        <f>Q185*H185</f>
        <v>0</v>
      </c>
      <c r="S185" s="196">
        <v>0</v>
      </c>
      <c r="T185" s="197">
        <f>S185*H185</f>
        <v>0</v>
      </c>
      <c r="U185" s="39"/>
      <c r="V185" s="39"/>
      <c r="W185" s="39"/>
      <c r="X185" s="39"/>
      <c r="Y185" s="39"/>
      <c r="Z185" s="39"/>
      <c r="AA185" s="39"/>
      <c r="AB185" s="39"/>
      <c r="AC185" s="39"/>
      <c r="AD185" s="39"/>
      <c r="AE185" s="39"/>
      <c r="AR185" s="198" t="s">
        <v>82</v>
      </c>
      <c r="AT185" s="198" t="s">
        <v>152</v>
      </c>
      <c r="AU185" s="198" t="s">
        <v>75</v>
      </c>
      <c r="AY185" s="18" t="s">
        <v>148</v>
      </c>
      <c r="BE185" s="199">
        <f>IF(N185="základní",J185,0)</f>
        <v>0</v>
      </c>
      <c r="BF185" s="199">
        <f>IF(N185="snížená",J185,0)</f>
        <v>0</v>
      </c>
      <c r="BG185" s="199">
        <f>IF(N185="zákl. přenesená",J185,0)</f>
        <v>0</v>
      </c>
      <c r="BH185" s="199">
        <f>IF(N185="sníž. přenesená",J185,0)</f>
        <v>0</v>
      </c>
      <c r="BI185" s="199">
        <f>IF(N185="nulová",J185,0)</f>
        <v>0</v>
      </c>
      <c r="BJ185" s="18" t="s">
        <v>82</v>
      </c>
      <c r="BK185" s="199">
        <f>ROUND(I185*H185,2)</f>
        <v>0</v>
      </c>
      <c r="BL185" s="18" t="s">
        <v>82</v>
      </c>
      <c r="BM185" s="198" t="s">
        <v>577</v>
      </c>
    </row>
    <row r="186" spans="1:47" s="2" customFormat="1" ht="12">
      <c r="A186" s="39"/>
      <c r="B186" s="40"/>
      <c r="C186" s="41"/>
      <c r="D186" s="200" t="s">
        <v>150</v>
      </c>
      <c r="E186" s="41"/>
      <c r="F186" s="201" t="s">
        <v>576</v>
      </c>
      <c r="G186" s="41"/>
      <c r="H186" s="41"/>
      <c r="I186" s="202"/>
      <c r="J186" s="41"/>
      <c r="K186" s="41"/>
      <c r="L186" s="45"/>
      <c r="M186" s="203"/>
      <c r="N186" s="204"/>
      <c r="O186" s="85"/>
      <c r="P186" s="85"/>
      <c r="Q186" s="85"/>
      <c r="R186" s="85"/>
      <c r="S186" s="85"/>
      <c r="T186" s="86"/>
      <c r="U186" s="39"/>
      <c r="V186" s="39"/>
      <c r="W186" s="39"/>
      <c r="X186" s="39"/>
      <c r="Y186" s="39"/>
      <c r="Z186" s="39"/>
      <c r="AA186" s="39"/>
      <c r="AB186" s="39"/>
      <c r="AC186" s="39"/>
      <c r="AD186" s="39"/>
      <c r="AE186" s="39"/>
      <c r="AT186" s="18" t="s">
        <v>150</v>
      </c>
      <c r="AU186" s="18" t="s">
        <v>75</v>
      </c>
    </row>
    <row r="187" spans="1:65" s="2" customFormat="1" ht="16.5" customHeight="1">
      <c r="A187" s="39"/>
      <c r="B187" s="40"/>
      <c r="C187" s="205" t="s">
        <v>361</v>
      </c>
      <c r="D187" s="205" t="s">
        <v>152</v>
      </c>
      <c r="E187" s="206" t="s">
        <v>432</v>
      </c>
      <c r="F187" s="207" t="s">
        <v>19</v>
      </c>
      <c r="G187" s="208" t="s">
        <v>170</v>
      </c>
      <c r="H187" s="209">
        <v>1</v>
      </c>
      <c r="I187" s="210"/>
      <c r="J187" s="211">
        <f>ROUND(I187*H187,2)</f>
        <v>0</v>
      </c>
      <c r="K187" s="207" t="s">
        <v>147</v>
      </c>
      <c r="L187" s="45"/>
      <c r="M187" s="212" t="s">
        <v>19</v>
      </c>
      <c r="N187" s="213" t="s">
        <v>46</v>
      </c>
      <c r="O187" s="85"/>
      <c r="P187" s="196">
        <f>O187*H187</f>
        <v>0</v>
      </c>
      <c r="Q187" s="196">
        <v>0</v>
      </c>
      <c r="R187" s="196">
        <f>Q187*H187</f>
        <v>0</v>
      </c>
      <c r="S187" s="196">
        <v>0</v>
      </c>
      <c r="T187" s="197">
        <f>S187*H187</f>
        <v>0</v>
      </c>
      <c r="U187" s="39"/>
      <c r="V187" s="39"/>
      <c r="W187" s="39"/>
      <c r="X187" s="39"/>
      <c r="Y187" s="39"/>
      <c r="Z187" s="39"/>
      <c r="AA187" s="39"/>
      <c r="AB187" s="39"/>
      <c r="AC187" s="39"/>
      <c r="AD187" s="39"/>
      <c r="AE187" s="39"/>
      <c r="AR187" s="198" t="s">
        <v>82</v>
      </c>
      <c r="AT187" s="198" t="s">
        <v>152</v>
      </c>
      <c r="AU187" s="198" t="s">
        <v>75</v>
      </c>
      <c r="AY187" s="18" t="s">
        <v>148</v>
      </c>
      <c r="BE187" s="199">
        <f>IF(N187="základní",J187,0)</f>
        <v>0</v>
      </c>
      <c r="BF187" s="199">
        <f>IF(N187="snížená",J187,0)</f>
        <v>0</v>
      </c>
      <c r="BG187" s="199">
        <f>IF(N187="zákl. přenesená",J187,0)</f>
        <v>0</v>
      </c>
      <c r="BH187" s="199">
        <f>IF(N187="sníž. přenesená",J187,0)</f>
        <v>0</v>
      </c>
      <c r="BI187" s="199">
        <f>IF(N187="nulová",J187,0)</f>
        <v>0</v>
      </c>
      <c r="BJ187" s="18" t="s">
        <v>82</v>
      </c>
      <c r="BK187" s="199">
        <f>ROUND(I187*H187,2)</f>
        <v>0</v>
      </c>
      <c r="BL187" s="18" t="s">
        <v>82</v>
      </c>
      <c r="BM187" s="198" t="s">
        <v>578</v>
      </c>
    </row>
    <row r="188" spans="1:47" s="2" customFormat="1" ht="12">
      <c r="A188" s="39"/>
      <c r="B188" s="40"/>
      <c r="C188" s="41"/>
      <c r="D188" s="200" t="s">
        <v>150</v>
      </c>
      <c r="E188" s="41"/>
      <c r="F188" s="201" t="s">
        <v>433</v>
      </c>
      <c r="G188" s="41"/>
      <c r="H188" s="41"/>
      <c r="I188" s="202"/>
      <c r="J188" s="41"/>
      <c r="K188" s="41"/>
      <c r="L188" s="45"/>
      <c r="M188" s="203"/>
      <c r="N188" s="204"/>
      <c r="O188" s="85"/>
      <c r="P188" s="85"/>
      <c r="Q188" s="85"/>
      <c r="R188" s="85"/>
      <c r="S188" s="85"/>
      <c r="T188" s="86"/>
      <c r="U188" s="39"/>
      <c r="V188" s="39"/>
      <c r="W188" s="39"/>
      <c r="X188" s="39"/>
      <c r="Y188" s="39"/>
      <c r="Z188" s="39"/>
      <c r="AA188" s="39"/>
      <c r="AB188" s="39"/>
      <c r="AC188" s="39"/>
      <c r="AD188" s="39"/>
      <c r="AE188" s="39"/>
      <c r="AT188" s="18" t="s">
        <v>150</v>
      </c>
      <c r="AU188" s="18" t="s">
        <v>75</v>
      </c>
    </row>
    <row r="189" spans="1:65" s="2" customFormat="1" ht="16.5" customHeight="1">
      <c r="A189" s="39"/>
      <c r="B189" s="40"/>
      <c r="C189" s="205" t="s">
        <v>365</v>
      </c>
      <c r="D189" s="205" t="s">
        <v>152</v>
      </c>
      <c r="E189" s="206" t="s">
        <v>579</v>
      </c>
      <c r="F189" s="207" t="s">
        <v>457</v>
      </c>
      <c r="G189" s="208" t="s">
        <v>155</v>
      </c>
      <c r="H189" s="209">
        <v>1</v>
      </c>
      <c r="I189" s="210"/>
      <c r="J189" s="211">
        <f>ROUND(I189*H189,2)</f>
        <v>0</v>
      </c>
      <c r="K189" s="207" t="s">
        <v>147</v>
      </c>
      <c r="L189" s="45"/>
      <c r="M189" s="212" t="s">
        <v>19</v>
      </c>
      <c r="N189" s="213" t="s">
        <v>46</v>
      </c>
      <c r="O189" s="85"/>
      <c r="P189" s="196">
        <f>O189*H189</f>
        <v>0</v>
      </c>
      <c r="Q189" s="196">
        <v>0</v>
      </c>
      <c r="R189" s="196">
        <f>Q189*H189</f>
        <v>0</v>
      </c>
      <c r="S189" s="196">
        <v>0</v>
      </c>
      <c r="T189" s="197">
        <f>S189*H189</f>
        <v>0</v>
      </c>
      <c r="U189" s="39"/>
      <c r="V189" s="39"/>
      <c r="W189" s="39"/>
      <c r="X189" s="39"/>
      <c r="Y189" s="39"/>
      <c r="Z189" s="39"/>
      <c r="AA189" s="39"/>
      <c r="AB189" s="39"/>
      <c r="AC189" s="39"/>
      <c r="AD189" s="39"/>
      <c r="AE189" s="39"/>
      <c r="AR189" s="198" t="s">
        <v>82</v>
      </c>
      <c r="AT189" s="198" t="s">
        <v>152</v>
      </c>
      <c r="AU189" s="198" t="s">
        <v>75</v>
      </c>
      <c r="AY189" s="18" t="s">
        <v>148</v>
      </c>
      <c r="BE189" s="199">
        <f>IF(N189="základní",J189,0)</f>
        <v>0</v>
      </c>
      <c r="BF189" s="199">
        <f>IF(N189="snížená",J189,0)</f>
        <v>0</v>
      </c>
      <c r="BG189" s="199">
        <f>IF(N189="zákl. přenesená",J189,0)</f>
        <v>0</v>
      </c>
      <c r="BH189" s="199">
        <f>IF(N189="sníž. přenesená",J189,0)</f>
        <v>0</v>
      </c>
      <c r="BI189" s="199">
        <f>IF(N189="nulová",J189,0)</f>
        <v>0</v>
      </c>
      <c r="BJ189" s="18" t="s">
        <v>82</v>
      </c>
      <c r="BK189" s="199">
        <f>ROUND(I189*H189,2)</f>
        <v>0</v>
      </c>
      <c r="BL189" s="18" t="s">
        <v>82</v>
      </c>
      <c r="BM189" s="198" t="s">
        <v>580</v>
      </c>
    </row>
    <row r="190" spans="1:47" s="2" customFormat="1" ht="12">
      <c r="A190" s="39"/>
      <c r="B190" s="40"/>
      <c r="C190" s="41"/>
      <c r="D190" s="200" t="s">
        <v>150</v>
      </c>
      <c r="E190" s="41"/>
      <c r="F190" s="201" t="s">
        <v>457</v>
      </c>
      <c r="G190" s="41"/>
      <c r="H190" s="41"/>
      <c r="I190" s="202"/>
      <c r="J190" s="41"/>
      <c r="K190" s="41"/>
      <c r="L190" s="45"/>
      <c r="M190" s="203"/>
      <c r="N190" s="204"/>
      <c r="O190" s="85"/>
      <c r="P190" s="85"/>
      <c r="Q190" s="85"/>
      <c r="R190" s="85"/>
      <c r="S190" s="85"/>
      <c r="T190" s="86"/>
      <c r="U190" s="39"/>
      <c r="V190" s="39"/>
      <c r="W190" s="39"/>
      <c r="X190" s="39"/>
      <c r="Y190" s="39"/>
      <c r="Z190" s="39"/>
      <c r="AA190" s="39"/>
      <c r="AB190" s="39"/>
      <c r="AC190" s="39"/>
      <c r="AD190" s="39"/>
      <c r="AE190" s="39"/>
      <c r="AT190" s="18" t="s">
        <v>150</v>
      </c>
      <c r="AU190" s="18" t="s">
        <v>75</v>
      </c>
    </row>
    <row r="191" spans="1:65" s="2" customFormat="1" ht="16.5" customHeight="1">
      <c r="A191" s="39"/>
      <c r="B191" s="40"/>
      <c r="C191" s="205" t="s">
        <v>370</v>
      </c>
      <c r="D191" s="205" t="s">
        <v>152</v>
      </c>
      <c r="E191" s="206" t="s">
        <v>436</v>
      </c>
      <c r="F191" s="207" t="s">
        <v>437</v>
      </c>
      <c r="G191" s="208" t="s">
        <v>170</v>
      </c>
      <c r="H191" s="209">
        <v>1</v>
      </c>
      <c r="I191" s="210"/>
      <c r="J191" s="211">
        <f>ROUND(I191*H191,2)</f>
        <v>0</v>
      </c>
      <c r="K191" s="207" t="s">
        <v>147</v>
      </c>
      <c r="L191" s="45"/>
      <c r="M191" s="212" t="s">
        <v>19</v>
      </c>
      <c r="N191" s="213" t="s">
        <v>46</v>
      </c>
      <c r="O191" s="85"/>
      <c r="P191" s="196">
        <f>O191*H191</f>
        <v>0</v>
      </c>
      <c r="Q191" s="196">
        <v>0</v>
      </c>
      <c r="R191" s="196">
        <f>Q191*H191</f>
        <v>0</v>
      </c>
      <c r="S191" s="196">
        <v>0</v>
      </c>
      <c r="T191" s="197">
        <f>S191*H191</f>
        <v>0</v>
      </c>
      <c r="U191" s="39"/>
      <c r="V191" s="39"/>
      <c r="W191" s="39"/>
      <c r="X191" s="39"/>
      <c r="Y191" s="39"/>
      <c r="Z191" s="39"/>
      <c r="AA191" s="39"/>
      <c r="AB191" s="39"/>
      <c r="AC191" s="39"/>
      <c r="AD191" s="39"/>
      <c r="AE191" s="39"/>
      <c r="AR191" s="198" t="s">
        <v>82</v>
      </c>
      <c r="AT191" s="198" t="s">
        <v>152</v>
      </c>
      <c r="AU191" s="198" t="s">
        <v>75</v>
      </c>
      <c r="AY191" s="18" t="s">
        <v>148</v>
      </c>
      <c r="BE191" s="199">
        <f>IF(N191="základní",J191,0)</f>
        <v>0</v>
      </c>
      <c r="BF191" s="199">
        <f>IF(N191="snížená",J191,0)</f>
        <v>0</v>
      </c>
      <c r="BG191" s="199">
        <f>IF(N191="zákl. přenesená",J191,0)</f>
        <v>0</v>
      </c>
      <c r="BH191" s="199">
        <f>IF(N191="sníž. přenesená",J191,0)</f>
        <v>0</v>
      </c>
      <c r="BI191" s="199">
        <f>IF(N191="nulová",J191,0)</f>
        <v>0</v>
      </c>
      <c r="BJ191" s="18" t="s">
        <v>82</v>
      </c>
      <c r="BK191" s="199">
        <f>ROUND(I191*H191,2)</f>
        <v>0</v>
      </c>
      <c r="BL191" s="18" t="s">
        <v>82</v>
      </c>
      <c r="BM191" s="198" t="s">
        <v>581</v>
      </c>
    </row>
    <row r="192" spans="1:47" s="2" customFormat="1" ht="12">
      <c r="A192" s="39"/>
      <c r="B192" s="40"/>
      <c r="C192" s="41"/>
      <c r="D192" s="200" t="s">
        <v>150</v>
      </c>
      <c r="E192" s="41"/>
      <c r="F192" s="201" t="s">
        <v>439</v>
      </c>
      <c r="G192" s="41"/>
      <c r="H192" s="41"/>
      <c r="I192" s="202"/>
      <c r="J192" s="41"/>
      <c r="K192" s="41"/>
      <c r="L192" s="45"/>
      <c r="M192" s="203"/>
      <c r="N192" s="204"/>
      <c r="O192" s="85"/>
      <c r="P192" s="85"/>
      <c r="Q192" s="85"/>
      <c r="R192" s="85"/>
      <c r="S192" s="85"/>
      <c r="T192" s="86"/>
      <c r="U192" s="39"/>
      <c r="V192" s="39"/>
      <c r="W192" s="39"/>
      <c r="X192" s="39"/>
      <c r="Y192" s="39"/>
      <c r="Z192" s="39"/>
      <c r="AA192" s="39"/>
      <c r="AB192" s="39"/>
      <c r="AC192" s="39"/>
      <c r="AD192" s="39"/>
      <c r="AE192" s="39"/>
      <c r="AT192" s="18" t="s">
        <v>150</v>
      </c>
      <c r="AU192" s="18" t="s">
        <v>75</v>
      </c>
    </row>
    <row r="193" spans="1:65" s="2" customFormat="1" ht="16.5" customHeight="1">
      <c r="A193" s="39"/>
      <c r="B193" s="40"/>
      <c r="C193" s="205" t="s">
        <v>374</v>
      </c>
      <c r="D193" s="205" t="s">
        <v>152</v>
      </c>
      <c r="E193" s="206" t="s">
        <v>441</v>
      </c>
      <c r="F193" s="207" t="s">
        <v>442</v>
      </c>
      <c r="G193" s="208" t="s">
        <v>170</v>
      </c>
      <c r="H193" s="209">
        <v>1</v>
      </c>
      <c r="I193" s="210"/>
      <c r="J193" s="211">
        <f>ROUND(I193*H193,2)</f>
        <v>0</v>
      </c>
      <c r="K193" s="207" t="s">
        <v>147</v>
      </c>
      <c r="L193" s="45"/>
      <c r="M193" s="212" t="s">
        <v>19</v>
      </c>
      <c r="N193" s="213" t="s">
        <v>46</v>
      </c>
      <c r="O193" s="85"/>
      <c r="P193" s="196">
        <f>O193*H193</f>
        <v>0</v>
      </c>
      <c r="Q193" s="196">
        <v>0</v>
      </c>
      <c r="R193" s="196">
        <f>Q193*H193</f>
        <v>0</v>
      </c>
      <c r="S193" s="196">
        <v>0</v>
      </c>
      <c r="T193" s="197">
        <f>S193*H193</f>
        <v>0</v>
      </c>
      <c r="U193" s="39"/>
      <c r="V193" s="39"/>
      <c r="W193" s="39"/>
      <c r="X193" s="39"/>
      <c r="Y193" s="39"/>
      <c r="Z193" s="39"/>
      <c r="AA193" s="39"/>
      <c r="AB193" s="39"/>
      <c r="AC193" s="39"/>
      <c r="AD193" s="39"/>
      <c r="AE193" s="39"/>
      <c r="AR193" s="198" t="s">
        <v>82</v>
      </c>
      <c r="AT193" s="198" t="s">
        <v>152</v>
      </c>
      <c r="AU193" s="198" t="s">
        <v>75</v>
      </c>
      <c r="AY193" s="18" t="s">
        <v>148</v>
      </c>
      <c r="BE193" s="199">
        <f>IF(N193="základní",J193,0)</f>
        <v>0</v>
      </c>
      <c r="BF193" s="199">
        <f>IF(N193="snížená",J193,0)</f>
        <v>0</v>
      </c>
      <c r="BG193" s="199">
        <f>IF(N193="zákl. přenesená",J193,0)</f>
        <v>0</v>
      </c>
      <c r="BH193" s="199">
        <f>IF(N193="sníž. přenesená",J193,0)</f>
        <v>0</v>
      </c>
      <c r="BI193" s="199">
        <f>IF(N193="nulová",J193,0)</f>
        <v>0</v>
      </c>
      <c r="BJ193" s="18" t="s">
        <v>82</v>
      </c>
      <c r="BK193" s="199">
        <f>ROUND(I193*H193,2)</f>
        <v>0</v>
      </c>
      <c r="BL193" s="18" t="s">
        <v>82</v>
      </c>
      <c r="BM193" s="198" t="s">
        <v>582</v>
      </c>
    </row>
    <row r="194" spans="1:47" s="2" customFormat="1" ht="12">
      <c r="A194" s="39"/>
      <c r="B194" s="40"/>
      <c r="C194" s="41"/>
      <c r="D194" s="200" t="s">
        <v>150</v>
      </c>
      <c r="E194" s="41"/>
      <c r="F194" s="201" t="s">
        <v>444</v>
      </c>
      <c r="G194" s="41"/>
      <c r="H194" s="41"/>
      <c r="I194" s="202"/>
      <c r="J194" s="41"/>
      <c r="K194" s="41"/>
      <c r="L194" s="45"/>
      <c r="M194" s="203"/>
      <c r="N194" s="204"/>
      <c r="O194" s="85"/>
      <c r="P194" s="85"/>
      <c r="Q194" s="85"/>
      <c r="R194" s="85"/>
      <c r="S194" s="85"/>
      <c r="T194" s="86"/>
      <c r="U194" s="39"/>
      <c r="V194" s="39"/>
      <c r="W194" s="39"/>
      <c r="X194" s="39"/>
      <c r="Y194" s="39"/>
      <c r="Z194" s="39"/>
      <c r="AA194" s="39"/>
      <c r="AB194" s="39"/>
      <c r="AC194" s="39"/>
      <c r="AD194" s="39"/>
      <c r="AE194" s="39"/>
      <c r="AT194" s="18" t="s">
        <v>150</v>
      </c>
      <c r="AU194" s="18" t="s">
        <v>75</v>
      </c>
    </row>
    <row r="195" spans="1:65" s="2" customFormat="1" ht="16.5" customHeight="1">
      <c r="A195" s="39"/>
      <c r="B195" s="40"/>
      <c r="C195" s="205" t="s">
        <v>378</v>
      </c>
      <c r="D195" s="205" t="s">
        <v>152</v>
      </c>
      <c r="E195" s="206" t="s">
        <v>446</v>
      </c>
      <c r="F195" s="207" t="s">
        <v>447</v>
      </c>
      <c r="G195" s="208" t="s">
        <v>155</v>
      </c>
      <c r="H195" s="209">
        <v>1</v>
      </c>
      <c r="I195" s="210"/>
      <c r="J195" s="211">
        <f>ROUND(I195*H195,2)</f>
        <v>0</v>
      </c>
      <c r="K195" s="207" t="s">
        <v>147</v>
      </c>
      <c r="L195" s="45"/>
      <c r="M195" s="212" t="s">
        <v>19</v>
      </c>
      <c r="N195" s="213" t="s">
        <v>46</v>
      </c>
      <c r="O195" s="85"/>
      <c r="P195" s="196">
        <f>O195*H195</f>
        <v>0</v>
      </c>
      <c r="Q195" s="196">
        <v>0</v>
      </c>
      <c r="R195" s="196">
        <f>Q195*H195</f>
        <v>0</v>
      </c>
      <c r="S195" s="196">
        <v>0</v>
      </c>
      <c r="T195" s="197">
        <f>S195*H195</f>
        <v>0</v>
      </c>
      <c r="U195" s="39"/>
      <c r="V195" s="39"/>
      <c r="W195" s="39"/>
      <c r="X195" s="39"/>
      <c r="Y195" s="39"/>
      <c r="Z195" s="39"/>
      <c r="AA195" s="39"/>
      <c r="AB195" s="39"/>
      <c r="AC195" s="39"/>
      <c r="AD195" s="39"/>
      <c r="AE195" s="39"/>
      <c r="AR195" s="198" t="s">
        <v>82</v>
      </c>
      <c r="AT195" s="198" t="s">
        <v>152</v>
      </c>
      <c r="AU195" s="198" t="s">
        <v>75</v>
      </c>
      <c r="AY195" s="18" t="s">
        <v>148</v>
      </c>
      <c r="BE195" s="199">
        <f>IF(N195="základní",J195,0)</f>
        <v>0</v>
      </c>
      <c r="BF195" s="199">
        <f>IF(N195="snížená",J195,0)</f>
        <v>0</v>
      </c>
      <c r="BG195" s="199">
        <f>IF(N195="zákl. přenesená",J195,0)</f>
        <v>0</v>
      </c>
      <c r="BH195" s="199">
        <f>IF(N195="sníž. přenesená",J195,0)</f>
        <v>0</v>
      </c>
      <c r="BI195" s="199">
        <f>IF(N195="nulová",J195,0)</f>
        <v>0</v>
      </c>
      <c r="BJ195" s="18" t="s">
        <v>82</v>
      </c>
      <c r="BK195" s="199">
        <f>ROUND(I195*H195,2)</f>
        <v>0</v>
      </c>
      <c r="BL195" s="18" t="s">
        <v>82</v>
      </c>
      <c r="BM195" s="198" t="s">
        <v>583</v>
      </c>
    </row>
    <row r="196" spans="1:47" s="2" customFormat="1" ht="12">
      <c r="A196" s="39"/>
      <c r="B196" s="40"/>
      <c r="C196" s="41"/>
      <c r="D196" s="200" t="s">
        <v>150</v>
      </c>
      <c r="E196" s="41"/>
      <c r="F196" s="201" t="s">
        <v>584</v>
      </c>
      <c r="G196" s="41"/>
      <c r="H196" s="41"/>
      <c r="I196" s="202"/>
      <c r="J196" s="41"/>
      <c r="K196" s="41"/>
      <c r="L196" s="45"/>
      <c r="M196" s="203"/>
      <c r="N196" s="204"/>
      <c r="O196" s="85"/>
      <c r="P196" s="85"/>
      <c r="Q196" s="85"/>
      <c r="R196" s="85"/>
      <c r="S196" s="85"/>
      <c r="T196" s="86"/>
      <c r="U196" s="39"/>
      <c r="V196" s="39"/>
      <c r="W196" s="39"/>
      <c r="X196" s="39"/>
      <c r="Y196" s="39"/>
      <c r="Z196" s="39"/>
      <c r="AA196" s="39"/>
      <c r="AB196" s="39"/>
      <c r="AC196" s="39"/>
      <c r="AD196" s="39"/>
      <c r="AE196" s="39"/>
      <c r="AT196" s="18" t="s">
        <v>150</v>
      </c>
      <c r="AU196" s="18" t="s">
        <v>75</v>
      </c>
    </row>
    <row r="197" spans="1:65" s="2" customFormat="1" ht="16.5" customHeight="1">
      <c r="A197" s="39"/>
      <c r="B197" s="40"/>
      <c r="C197" s="205" t="s">
        <v>384</v>
      </c>
      <c r="D197" s="205" t="s">
        <v>152</v>
      </c>
      <c r="E197" s="206" t="s">
        <v>451</v>
      </c>
      <c r="F197" s="207" t="s">
        <v>452</v>
      </c>
      <c r="G197" s="208" t="s">
        <v>170</v>
      </c>
      <c r="H197" s="209">
        <v>1</v>
      </c>
      <c r="I197" s="210"/>
      <c r="J197" s="211">
        <f>ROUND(I197*H197,2)</f>
        <v>0</v>
      </c>
      <c r="K197" s="207" t="s">
        <v>147</v>
      </c>
      <c r="L197" s="45"/>
      <c r="M197" s="212" t="s">
        <v>19</v>
      </c>
      <c r="N197" s="213" t="s">
        <v>46</v>
      </c>
      <c r="O197" s="85"/>
      <c r="P197" s="196">
        <f>O197*H197</f>
        <v>0</v>
      </c>
      <c r="Q197" s="196">
        <v>0</v>
      </c>
      <c r="R197" s="196">
        <f>Q197*H197</f>
        <v>0</v>
      </c>
      <c r="S197" s="196">
        <v>0</v>
      </c>
      <c r="T197" s="197">
        <f>S197*H197</f>
        <v>0</v>
      </c>
      <c r="U197" s="39"/>
      <c r="V197" s="39"/>
      <c r="W197" s="39"/>
      <c r="X197" s="39"/>
      <c r="Y197" s="39"/>
      <c r="Z197" s="39"/>
      <c r="AA197" s="39"/>
      <c r="AB197" s="39"/>
      <c r="AC197" s="39"/>
      <c r="AD197" s="39"/>
      <c r="AE197" s="39"/>
      <c r="AR197" s="198" t="s">
        <v>82</v>
      </c>
      <c r="AT197" s="198" t="s">
        <v>152</v>
      </c>
      <c r="AU197" s="198" t="s">
        <v>75</v>
      </c>
      <c r="AY197" s="18" t="s">
        <v>148</v>
      </c>
      <c r="BE197" s="199">
        <f>IF(N197="základní",J197,0)</f>
        <v>0</v>
      </c>
      <c r="BF197" s="199">
        <f>IF(N197="snížená",J197,0)</f>
        <v>0</v>
      </c>
      <c r="BG197" s="199">
        <f>IF(N197="zákl. přenesená",J197,0)</f>
        <v>0</v>
      </c>
      <c r="BH197" s="199">
        <f>IF(N197="sníž. přenesená",J197,0)</f>
        <v>0</v>
      </c>
      <c r="BI197" s="199">
        <f>IF(N197="nulová",J197,0)</f>
        <v>0</v>
      </c>
      <c r="BJ197" s="18" t="s">
        <v>82</v>
      </c>
      <c r="BK197" s="199">
        <f>ROUND(I197*H197,2)</f>
        <v>0</v>
      </c>
      <c r="BL197" s="18" t="s">
        <v>82</v>
      </c>
      <c r="BM197" s="198" t="s">
        <v>585</v>
      </c>
    </row>
    <row r="198" spans="1:47" s="2" customFormat="1" ht="12">
      <c r="A198" s="39"/>
      <c r="B198" s="40"/>
      <c r="C198" s="41"/>
      <c r="D198" s="200" t="s">
        <v>150</v>
      </c>
      <c r="E198" s="41"/>
      <c r="F198" s="201" t="s">
        <v>454</v>
      </c>
      <c r="G198" s="41"/>
      <c r="H198" s="41"/>
      <c r="I198" s="202"/>
      <c r="J198" s="41"/>
      <c r="K198" s="41"/>
      <c r="L198" s="45"/>
      <c r="M198" s="203"/>
      <c r="N198" s="204"/>
      <c r="O198" s="85"/>
      <c r="P198" s="85"/>
      <c r="Q198" s="85"/>
      <c r="R198" s="85"/>
      <c r="S198" s="85"/>
      <c r="T198" s="86"/>
      <c r="U198" s="39"/>
      <c r="V198" s="39"/>
      <c r="W198" s="39"/>
      <c r="X198" s="39"/>
      <c r="Y198" s="39"/>
      <c r="Z198" s="39"/>
      <c r="AA198" s="39"/>
      <c r="AB198" s="39"/>
      <c r="AC198" s="39"/>
      <c r="AD198" s="39"/>
      <c r="AE198" s="39"/>
      <c r="AT198" s="18" t="s">
        <v>150</v>
      </c>
      <c r="AU198" s="18" t="s">
        <v>75</v>
      </c>
    </row>
    <row r="199" spans="1:65" s="2" customFormat="1" ht="24.15" customHeight="1">
      <c r="A199" s="39"/>
      <c r="B199" s="40"/>
      <c r="C199" s="205" t="s">
        <v>388</v>
      </c>
      <c r="D199" s="205" t="s">
        <v>152</v>
      </c>
      <c r="E199" s="206" t="s">
        <v>586</v>
      </c>
      <c r="F199" s="207" t="s">
        <v>461</v>
      </c>
      <c r="G199" s="208" t="s">
        <v>462</v>
      </c>
      <c r="H199" s="209">
        <v>0.5</v>
      </c>
      <c r="I199" s="210"/>
      <c r="J199" s="211">
        <f>ROUND(I199*H199,2)</f>
        <v>0</v>
      </c>
      <c r="K199" s="207" t="s">
        <v>147</v>
      </c>
      <c r="L199" s="45"/>
      <c r="M199" s="212" t="s">
        <v>19</v>
      </c>
      <c r="N199" s="213" t="s">
        <v>46</v>
      </c>
      <c r="O199" s="85"/>
      <c r="P199" s="196">
        <f>O199*H199</f>
        <v>0</v>
      </c>
      <c r="Q199" s="196">
        <v>0</v>
      </c>
      <c r="R199" s="196">
        <f>Q199*H199</f>
        <v>0</v>
      </c>
      <c r="S199" s="196">
        <v>0</v>
      </c>
      <c r="T199" s="197">
        <f>S199*H199</f>
        <v>0</v>
      </c>
      <c r="U199" s="39"/>
      <c r="V199" s="39"/>
      <c r="W199" s="39"/>
      <c r="X199" s="39"/>
      <c r="Y199" s="39"/>
      <c r="Z199" s="39"/>
      <c r="AA199" s="39"/>
      <c r="AB199" s="39"/>
      <c r="AC199" s="39"/>
      <c r="AD199" s="39"/>
      <c r="AE199" s="39"/>
      <c r="AR199" s="198" t="s">
        <v>82</v>
      </c>
      <c r="AT199" s="198" t="s">
        <v>152</v>
      </c>
      <c r="AU199" s="198" t="s">
        <v>75</v>
      </c>
      <c r="AY199" s="18" t="s">
        <v>148</v>
      </c>
      <c r="BE199" s="199">
        <f>IF(N199="základní",J199,0)</f>
        <v>0</v>
      </c>
      <c r="BF199" s="199">
        <f>IF(N199="snížená",J199,0)</f>
        <v>0</v>
      </c>
      <c r="BG199" s="199">
        <f>IF(N199="zákl. přenesená",J199,0)</f>
        <v>0</v>
      </c>
      <c r="BH199" s="199">
        <f>IF(N199="sníž. přenesená",J199,0)</f>
        <v>0</v>
      </c>
      <c r="BI199" s="199">
        <f>IF(N199="nulová",J199,0)</f>
        <v>0</v>
      </c>
      <c r="BJ199" s="18" t="s">
        <v>82</v>
      </c>
      <c r="BK199" s="199">
        <f>ROUND(I199*H199,2)</f>
        <v>0</v>
      </c>
      <c r="BL199" s="18" t="s">
        <v>82</v>
      </c>
      <c r="BM199" s="198" t="s">
        <v>587</v>
      </c>
    </row>
    <row r="200" spans="1:47" s="2" customFormat="1" ht="12">
      <c r="A200" s="39"/>
      <c r="B200" s="40"/>
      <c r="C200" s="41"/>
      <c r="D200" s="200" t="s">
        <v>150</v>
      </c>
      <c r="E200" s="41"/>
      <c r="F200" s="201" t="s">
        <v>461</v>
      </c>
      <c r="G200" s="41"/>
      <c r="H200" s="41"/>
      <c r="I200" s="202"/>
      <c r="J200" s="41"/>
      <c r="K200" s="41"/>
      <c r="L200" s="45"/>
      <c r="M200" s="217"/>
      <c r="N200" s="218"/>
      <c r="O200" s="219"/>
      <c r="P200" s="219"/>
      <c r="Q200" s="219"/>
      <c r="R200" s="219"/>
      <c r="S200" s="219"/>
      <c r="T200" s="220"/>
      <c r="U200" s="39"/>
      <c r="V200" s="39"/>
      <c r="W200" s="39"/>
      <c r="X200" s="39"/>
      <c r="Y200" s="39"/>
      <c r="Z200" s="39"/>
      <c r="AA200" s="39"/>
      <c r="AB200" s="39"/>
      <c r="AC200" s="39"/>
      <c r="AD200" s="39"/>
      <c r="AE200" s="39"/>
      <c r="AT200" s="18" t="s">
        <v>150</v>
      </c>
      <c r="AU200" s="18" t="s">
        <v>75</v>
      </c>
    </row>
    <row r="201" spans="1:31" s="2" customFormat="1" ht="6.95" customHeight="1">
      <c r="A201" s="39"/>
      <c r="B201" s="60"/>
      <c r="C201" s="61"/>
      <c r="D201" s="61"/>
      <c r="E201" s="61"/>
      <c r="F201" s="61"/>
      <c r="G201" s="61"/>
      <c r="H201" s="61"/>
      <c r="I201" s="61"/>
      <c r="J201" s="61"/>
      <c r="K201" s="61"/>
      <c r="L201" s="45"/>
      <c r="M201" s="39"/>
      <c r="O201" s="39"/>
      <c r="P201" s="39"/>
      <c r="Q201" s="39"/>
      <c r="R201" s="39"/>
      <c r="S201" s="39"/>
      <c r="T201" s="39"/>
      <c r="U201" s="39"/>
      <c r="V201" s="39"/>
      <c r="W201" s="39"/>
      <c r="X201" s="39"/>
      <c r="Y201" s="39"/>
      <c r="Z201" s="39"/>
      <c r="AA201" s="39"/>
      <c r="AB201" s="39"/>
      <c r="AC201" s="39"/>
      <c r="AD201" s="39"/>
      <c r="AE201" s="39"/>
    </row>
  </sheetData>
  <sheetProtection password="CC35" sheet="1" objects="1" scenarios="1" formatColumns="0" formatRows="0" autoFilter="0"/>
  <autoFilter ref="C84:K200"/>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90" r:id="rId1" display="https://podminky.urs.cz/item/CS_URS_2021_02/210190433"/>
    <hyperlink ref="F95" r:id="rId2" display="https://podminky.urs.cz/item/CS_URS_2021_02/34112434"/>
    <hyperlink ref="F102" r:id="rId3" display="https://podminky.urs.cz/item/CS_URS_2021_02/210100902"/>
    <hyperlink ref="F105" r:id="rId4" display="https://podminky.urs.cz/item/CS_URS_2021_02/34141137"/>
    <hyperlink ref="F108" r:id="rId5" display="https://podminky.urs.cz/item/CS_URS_2021_02/210871116"/>
    <hyperlink ref="F111" r:id="rId6" display="https://podminky.urs.cz/item/CS_URS_2021_02/35436532"/>
    <hyperlink ref="F114" r:id="rId7" display="https://podminky.urs.cz/item/CS_URS_2021_02/210100752"/>
    <hyperlink ref="F121" r:id="rId8" display="https://podminky.urs.cz/item/CS_URS_2021_02/34141142"/>
    <hyperlink ref="F124" r:id="rId9" display="https://podminky.urs.cz/item/CS_URS_2021_02/741120301"/>
    <hyperlink ref="F127" r:id="rId10" display="https://podminky.urs.cz/item/CS_URS_2021_02/34567118"/>
    <hyperlink ref="F130" r:id="rId11" display="https://podminky.urs.cz/item/CS_URS_2021_02/741130061"/>
    <hyperlink ref="F133" r:id="rId12" display="https://podminky.urs.cz/item/CS_URS_2021_02/34111198"/>
    <hyperlink ref="F136" r:id="rId13" display="https://podminky.urs.cz/item/CS_URS_2021_02/741120305"/>
    <hyperlink ref="F139" r:id="rId14" display="https://podminky.urs.cz/item/CS_URS_2021_02/34567130"/>
    <hyperlink ref="F142" r:id="rId15" display="https://podminky.urs.cz/item/CS_URS_2021_02/741130064"/>
    <hyperlink ref="F145" r:id="rId16" display="https://podminky.urs.cz/item/CS_URS_2021_02/27251120"/>
    <hyperlink ref="F148" r:id="rId17" display="https://podminky.urs.cz/item/CS_URS_2021_02/73534510"/>
    <hyperlink ref="F153" r:id="rId18" display="https://podminky.urs.cz/item/CS_URS_2021_02/35441986"/>
    <hyperlink ref="F156" r:id="rId19" display="https://podminky.urs.cz/item/CS_URS_2021_02/35442062"/>
    <hyperlink ref="F159" r:id="rId20" display="https://podminky.urs.cz/item/CS_URS_2021_02/35441660"/>
    <hyperlink ref="F162" r:id="rId21" display="https://podminky.urs.cz/item/CS_URS_2021_02/210220001"/>
    <hyperlink ref="F171" r:id="rId22" display="https://podminky.urs.cz/item/CS_URS_2021_02/210190432-D"/>
    <hyperlink ref="F174" r:id="rId23" display="https://podminky.urs.cz/item/CS_URS_2021_02/210190431-D"/>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5.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482</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588</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ROUND((SUM(BE85:BE93)),2)</f>
        <v>0</v>
      </c>
      <c r="G35" s="39"/>
      <c r="H35" s="39"/>
      <c r="I35" s="158">
        <v>0.21</v>
      </c>
      <c r="J35" s="157">
        <f>ROUND(((SUM(BE85:BE93))*I35),2)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ROUND((SUM(BF85:BF93)),2)</f>
        <v>0</v>
      </c>
      <c r="G36" s="39"/>
      <c r="H36" s="39"/>
      <c r="I36" s="158">
        <v>0.15</v>
      </c>
      <c r="J36" s="157">
        <f>ROUND(((SUM(BF85:BF93))*I36),2)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ROUND((SUM(BG85:BG93)),2)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ROUND((SUM(BH85:BH93)),2)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ROUND((SUM(BI85:BI93)),2)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482</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PS 02.2 - Vedlejší a ostatní náklady</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129</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130</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MVE Kadaň - generální oprava - rozvodna 22kV a 6kV</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122</v>
      </c>
      <c r="D74" s="23"/>
      <c r="E74" s="23"/>
      <c r="F74" s="23"/>
      <c r="G74" s="23"/>
      <c r="H74" s="23"/>
      <c r="I74" s="23"/>
      <c r="J74" s="23"/>
      <c r="K74" s="23"/>
      <c r="L74" s="21"/>
    </row>
    <row r="75" spans="1:31" s="2" customFormat="1" ht="16.5" customHeight="1">
      <c r="A75" s="39"/>
      <c r="B75" s="40"/>
      <c r="C75" s="41"/>
      <c r="D75" s="41"/>
      <c r="E75" s="170" t="s">
        <v>482</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124</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PS 02.2 - Vedlejší a ostatní náklady</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Kadaň</v>
      </c>
      <c r="G79" s="41"/>
      <c r="H79" s="41"/>
      <c r="I79" s="33" t="s">
        <v>23</v>
      </c>
      <c r="J79" s="73" t="str">
        <f>IF(J14="","",J14)</f>
        <v>2. 12. 2021</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Povodí Ohře, státní podnik</v>
      </c>
      <c r="G81" s="41"/>
      <c r="H81" s="41"/>
      <c r="I81" s="33" t="s">
        <v>32</v>
      </c>
      <c r="J81" s="37" t="str">
        <f>E23</f>
        <v>Puttner, s.r.o.</v>
      </c>
      <c r="K81" s="41"/>
      <c r="L81" s="14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IF(E20="","",E20)</f>
        <v>Vyplň údaj</v>
      </c>
      <c r="G82" s="41"/>
      <c r="H82" s="41"/>
      <c r="I82" s="33" t="s">
        <v>37</v>
      </c>
      <c r="J82" s="37" t="str">
        <f>E26</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9" customFormat="1" ht="29.25" customHeight="1">
      <c r="A84" s="175"/>
      <c r="B84" s="176"/>
      <c r="C84" s="177" t="s">
        <v>131</v>
      </c>
      <c r="D84" s="178" t="s">
        <v>60</v>
      </c>
      <c r="E84" s="178" t="s">
        <v>56</v>
      </c>
      <c r="F84" s="178" t="s">
        <v>57</v>
      </c>
      <c r="G84" s="178" t="s">
        <v>132</v>
      </c>
      <c r="H84" s="178" t="s">
        <v>133</v>
      </c>
      <c r="I84" s="178" t="s">
        <v>134</v>
      </c>
      <c r="J84" s="178" t="s">
        <v>128</v>
      </c>
      <c r="K84" s="179" t="s">
        <v>135</v>
      </c>
      <c r="L84" s="180"/>
      <c r="M84" s="93" t="s">
        <v>19</v>
      </c>
      <c r="N84" s="94" t="s">
        <v>45</v>
      </c>
      <c r="O84" s="94" t="s">
        <v>136</v>
      </c>
      <c r="P84" s="94" t="s">
        <v>137</v>
      </c>
      <c r="Q84" s="94" t="s">
        <v>138</v>
      </c>
      <c r="R84" s="94" t="s">
        <v>139</v>
      </c>
      <c r="S84" s="94" t="s">
        <v>140</v>
      </c>
      <c r="T84" s="95" t="s">
        <v>141</v>
      </c>
      <c r="U84" s="175"/>
      <c r="V84" s="175"/>
      <c r="W84" s="175"/>
      <c r="X84" s="175"/>
      <c r="Y84" s="175"/>
      <c r="Z84" s="175"/>
      <c r="AA84" s="175"/>
      <c r="AB84" s="175"/>
      <c r="AC84" s="175"/>
      <c r="AD84" s="175"/>
      <c r="AE84" s="175"/>
    </row>
    <row r="85" spans="1:63" s="2" customFormat="1" ht="22.8" customHeight="1">
      <c r="A85" s="39"/>
      <c r="B85" s="40"/>
      <c r="C85" s="100" t="s">
        <v>142</v>
      </c>
      <c r="D85" s="41"/>
      <c r="E85" s="41"/>
      <c r="F85" s="41"/>
      <c r="G85" s="41"/>
      <c r="H85" s="41"/>
      <c r="I85" s="41"/>
      <c r="J85" s="181">
        <f>BK85</f>
        <v>0</v>
      </c>
      <c r="K85" s="41"/>
      <c r="L85" s="45"/>
      <c r="M85" s="96"/>
      <c r="N85" s="182"/>
      <c r="O85" s="97"/>
      <c r="P85" s="183">
        <f>SUM(P86:P93)</f>
        <v>0</v>
      </c>
      <c r="Q85" s="97"/>
      <c r="R85" s="183">
        <f>SUM(R86:R93)</f>
        <v>0</v>
      </c>
      <c r="S85" s="97"/>
      <c r="T85" s="184">
        <f>SUM(T86:T93)</f>
        <v>0</v>
      </c>
      <c r="U85" s="39"/>
      <c r="V85" s="39"/>
      <c r="W85" s="39"/>
      <c r="X85" s="39"/>
      <c r="Y85" s="39"/>
      <c r="Z85" s="39"/>
      <c r="AA85" s="39"/>
      <c r="AB85" s="39"/>
      <c r="AC85" s="39"/>
      <c r="AD85" s="39"/>
      <c r="AE85" s="39"/>
      <c r="AT85" s="18" t="s">
        <v>74</v>
      </c>
      <c r="AU85" s="18" t="s">
        <v>129</v>
      </c>
      <c r="BK85" s="185">
        <f>SUM(BK86:BK93)</f>
        <v>0</v>
      </c>
    </row>
    <row r="86" spans="1:65" s="2" customFormat="1" ht="16.5" customHeight="1">
      <c r="A86" s="39"/>
      <c r="B86" s="40"/>
      <c r="C86" s="205" t="s">
        <v>82</v>
      </c>
      <c r="D86" s="205" t="s">
        <v>152</v>
      </c>
      <c r="E86" s="206" t="s">
        <v>465</v>
      </c>
      <c r="F86" s="207" t="s">
        <v>466</v>
      </c>
      <c r="G86" s="208" t="s">
        <v>170</v>
      </c>
      <c r="H86" s="209">
        <v>1</v>
      </c>
      <c r="I86" s="210"/>
      <c r="J86" s="211">
        <f>ROUND(I86*H86,2)</f>
        <v>0</v>
      </c>
      <c r="K86" s="207" t="s">
        <v>147</v>
      </c>
      <c r="L86" s="45"/>
      <c r="M86" s="212" t="s">
        <v>19</v>
      </c>
      <c r="N86" s="213" t="s">
        <v>46</v>
      </c>
      <c r="O86" s="85"/>
      <c r="P86" s="196">
        <f>O86*H86</f>
        <v>0</v>
      </c>
      <c r="Q86" s="196">
        <v>0</v>
      </c>
      <c r="R86" s="196">
        <f>Q86*H86</f>
        <v>0</v>
      </c>
      <c r="S86" s="196">
        <v>0</v>
      </c>
      <c r="T86" s="197">
        <f>S86*H86</f>
        <v>0</v>
      </c>
      <c r="U86" s="39"/>
      <c r="V86" s="39"/>
      <c r="W86" s="39"/>
      <c r="X86" s="39"/>
      <c r="Y86" s="39"/>
      <c r="Z86" s="39"/>
      <c r="AA86" s="39"/>
      <c r="AB86" s="39"/>
      <c r="AC86" s="39"/>
      <c r="AD86" s="39"/>
      <c r="AE86" s="39"/>
      <c r="AR86" s="198" t="s">
        <v>82</v>
      </c>
      <c r="AT86" s="198" t="s">
        <v>152</v>
      </c>
      <c r="AU86" s="198" t="s">
        <v>75</v>
      </c>
      <c r="AY86" s="18" t="s">
        <v>148</v>
      </c>
      <c r="BE86" s="199">
        <f>IF(N86="základní",J86,0)</f>
        <v>0</v>
      </c>
      <c r="BF86" s="199">
        <f>IF(N86="snížená",J86,0)</f>
        <v>0</v>
      </c>
      <c r="BG86" s="199">
        <f>IF(N86="zákl. přenesená",J86,0)</f>
        <v>0</v>
      </c>
      <c r="BH86" s="199">
        <f>IF(N86="sníž. přenesená",J86,0)</f>
        <v>0</v>
      </c>
      <c r="BI86" s="199">
        <f>IF(N86="nulová",J86,0)</f>
        <v>0</v>
      </c>
      <c r="BJ86" s="18" t="s">
        <v>82</v>
      </c>
      <c r="BK86" s="199">
        <f>ROUND(I86*H86,2)</f>
        <v>0</v>
      </c>
      <c r="BL86" s="18" t="s">
        <v>82</v>
      </c>
      <c r="BM86" s="198" t="s">
        <v>589</v>
      </c>
    </row>
    <row r="87" spans="1:47" s="2" customFormat="1" ht="12">
      <c r="A87" s="39"/>
      <c r="B87" s="40"/>
      <c r="C87" s="41"/>
      <c r="D87" s="200" t="s">
        <v>150</v>
      </c>
      <c r="E87" s="41"/>
      <c r="F87" s="201" t="s">
        <v>468</v>
      </c>
      <c r="G87" s="41"/>
      <c r="H87" s="41"/>
      <c r="I87" s="202"/>
      <c r="J87" s="41"/>
      <c r="K87" s="41"/>
      <c r="L87" s="45"/>
      <c r="M87" s="203"/>
      <c r="N87" s="204"/>
      <c r="O87" s="85"/>
      <c r="P87" s="85"/>
      <c r="Q87" s="85"/>
      <c r="R87" s="85"/>
      <c r="S87" s="85"/>
      <c r="T87" s="86"/>
      <c r="U87" s="39"/>
      <c r="V87" s="39"/>
      <c r="W87" s="39"/>
      <c r="X87" s="39"/>
      <c r="Y87" s="39"/>
      <c r="Z87" s="39"/>
      <c r="AA87" s="39"/>
      <c r="AB87" s="39"/>
      <c r="AC87" s="39"/>
      <c r="AD87" s="39"/>
      <c r="AE87" s="39"/>
      <c r="AT87" s="18" t="s">
        <v>150</v>
      </c>
      <c r="AU87" s="18" t="s">
        <v>75</v>
      </c>
    </row>
    <row r="88" spans="1:65" s="2" customFormat="1" ht="16.5" customHeight="1">
      <c r="A88" s="39"/>
      <c r="B88" s="40"/>
      <c r="C88" s="205" t="s">
        <v>84</v>
      </c>
      <c r="D88" s="205" t="s">
        <v>152</v>
      </c>
      <c r="E88" s="206" t="s">
        <v>469</v>
      </c>
      <c r="F88" s="207" t="s">
        <v>470</v>
      </c>
      <c r="G88" s="208" t="s">
        <v>471</v>
      </c>
      <c r="H88" s="209">
        <v>1</v>
      </c>
      <c r="I88" s="210"/>
      <c r="J88" s="211">
        <f>ROUND(I88*H88,2)</f>
        <v>0</v>
      </c>
      <c r="K88" s="207" t="s">
        <v>147</v>
      </c>
      <c r="L88" s="45"/>
      <c r="M88" s="212" t="s">
        <v>19</v>
      </c>
      <c r="N88" s="213" t="s">
        <v>46</v>
      </c>
      <c r="O88" s="85"/>
      <c r="P88" s="196">
        <f>O88*H88</f>
        <v>0</v>
      </c>
      <c r="Q88" s="196">
        <v>0</v>
      </c>
      <c r="R88" s="196">
        <f>Q88*H88</f>
        <v>0</v>
      </c>
      <c r="S88" s="196">
        <v>0</v>
      </c>
      <c r="T88" s="197">
        <f>S88*H88</f>
        <v>0</v>
      </c>
      <c r="U88" s="39"/>
      <c r="V88" s="39"/>
      <c r="W88" s="39"/>
      <c r="X88" s="39"/>
      <c r="Y88" s="39"/>
      <c r="Z88" s="39"/>
      <c r="AA88" s="39"/>
      <c r="AB88" s="39"/>
      <c r="AC88" s="39"/>
      <c r="AD88" s="39"/>
      <c r="AE88" s="39"/>
      <c r="AR88" s="198" t="s">
        <v>82</v>
      </c>
      <c r="AT88" s="198" t="s">
        <v>152</v>
      </c>
      <c r="AU88" s="198" t="s">
        <v>75</v>
      </c>
      <c r="AY88" s="18" t="s">
        <v>148</v>
      </c>
      <c r="BE88" s="199">
        <f>IF(N88="základní",J88,0)</f>
        <v>0</v>
      </c>
      <c r="BF88" s="199">
        <f>IF(N88="snížená",J88,0)</f>
        <v>0</v>
      </c>
      <c r="BG88" s="199">
        <f>IF(N88="zákl. přenesená",J88,0)</f>
        <v>0</v>
      </c>
      <c r="BH88" s="199">
        <f>IF(N88="sníž. přenesená",J88,0)</f>
        <v>0</v>
      </c>
      <c r="BI88" s="199">
        <f>IF(N88="nulová",J88,0)</f>
        <v>0</v>
      </c>
      <c r="BJ88" s="18" t="s">
        <v>82</v>
      </c>
      <c r="BK88" s="199">
        <f>ROUND(I88*H88,2)</f>
        <v>0</v>
      </c>
      <c r="BL88" s="18" t="s">
        <v>82</v>
      </c>
      <c r="BM88" s="198" t="s">
        <v>590</v>
      </c>
    </row>
    <row r="89" spans="1:47" s="2" customFormat="1" ht="12">
      <c r="A89" s="39"/>
      <c r="B89" s="40"/>
      <c r="C89" s="41"/>
      <c r="D89" s="200" t="s">
        <v>150</v>
      </c>
      <c r="E89" s="41"/>
      <c r="F89" s="201" t="s">
        <v>473</v>
      </c>
      <c r="G89" s="41"/>
      <c r="H89" s="41"/>
      <c r="I89" s="202"/>
      <c r="J89" s="41"/>
      <c r="K89" s="41"/>
      <c r="L89" s="45"/>
      <c r="M89" s="203"/>
      <c r="N89" s="204"/>
      <c r="O89" s="85"/>
      <c r="P89" s="85"/>
      <c r="Q89" s="85"/>
      <c r="R89" s="85"/>
      <c r="S89" s="85"/>
      <c r="T89" s="86"/>
      <c r="U89" s="39"/>
      <c r="V89" s="39"/>
      <c r="W89" s="39"/>
      <c r="X89" s="39"/>
      <c r="Y89" s="39"/>
      <c r="Z89" s="39"/>
      <c r="AA89" s="39"/>
      <c r="AB89" s="39"/>
      <c r="AC89" s="39"/>
      <c r="AD89" s="39"/>
      <c r="AE89" s="39"/>
      <c r="AT89" s="18" t="s">
        <v>150</v>
      </c>
      <c r="AU89" s="18" t="s">
        <v>75</v>
      </c>
    </row>
    <row r="90" spans="1:65" s="2" customFormat="1" ht="16.5" customHeight="1">
      <c r="A90" s="39"/>
      <c r="B90" s="40"/>
      <c r="C90" s="205" t="s">
        <v>161</v>
      </c>
      <c r="D90" s="205" t="s">
        <v>152</v>
      </c>
      <c r="E90" s="206" t="s">
        <v>474</v>
      </c>
      <c r="F90" s="207" t="s">
        <v>475</v>
      </c>
      <c r="G90" s="208" t="s">
        <v>170</v>
      </c>
      <c r="H90" s="209">
        <v>1</v>
      </c>
      <c r="I90" s="210"/>
      <c r="J90" s="211">
        <f>ROUND(I90*H90,2)</f>
        <v>0</v>
      </c>
      <c r="K90" s="207" t="s">
        <v>147</v>
      </c>
      <c r="L90" s="45"/>
      <c r="M90" s="212" t="s">
        <v>19</v>
      </c>
      <c r="N90" s="213" t="s">
        <v>46</v>
      </c>
      <c r="O90" s="85"/>
      <c r="P90" s="196">
        <f>O90*H90</f>
        <v>0</v>
      </c>
      <c r="Q90" s="196">
        <v>0</v>
      </c>
      <c r="R90" s="196">
        <f>Q90*H90</f>
        <v>0</v>
      </c>
      <c r="S90" s="196">
        <v>0</v>
      </c>
      <c r="T90" s="197">
        <f>S90*H90</f>
        <v>0</v>
      </c>
      <c r="U90" s="39"/>
      <c r="V90" s="39"/>
      <c r="W90" s="39"/>
      <c r="X90" s="39"/>
      <c r="Y90" s="39"/>
      <c r="Z90" s="39"/>
      <c r="AA90" s="39"/>
      <c r="AB90" s="39"/>
      <c r="AC90" s="39"/>
      <c r="AD90" s="39"/>
      <c r="AE90" s="39"/>
      <c r="AR90" s="198" t="s">
        <v>82</v>
      </c>
      <c r="AT90" s="198" t="s">
        <v>152</v>
      </c>
      <c r="AU90" s="198" t="s">
        <v>75</v>
      </c>
      <c r="AY90" s="18" t="s">
        <v>148</v>
      </c>
      <c r="BE90" s="199">
        <f>IF(N90="základní",J90,0)</f>
        <v>0</v>
      </c>
      <c r="BF90" s="199">
        <f>IF(N90="snížená",J90,0)</f>
        <v>0</v>
      </c>
      <c r="BG90" s="199">
        <f>IF(N90="zákl. přenesená",J90,0)</f>
        <v>0</v>
      </c>
      <c r="BH90" s="199">
        <f>IF(N90="sníž. přenesená",J90,0)</f>
        <v>0</v>
      </c>
      <c r="BI90" s="199">
        <f>IF(N90="nulová",J90,0)</f>
        <v>0</v>
      </c>
      <c r="BJ90" s="18" t="s">
        <v>82</v>
      </c>
      <c r="BK90" s="199">
        <f>ROUND(I90*H90,2)</f>
        <v>0</v>
      </c>
      <c r="BL90" s="18" t="s">
        <v>82</v>
      </c>
      <c r="BM90" s="198" t="s">
        <v>591</v>
      </c>
    </row>
    <row r="91" spans="1:47" s="2" customFormat="1" ht="12">
      <c r="A91" s="39"/>
      <c r="B91" s="40"/>
      <c r="C91" s="41"/>
      <c r="D91" s="200" t="s">
        <v>150</v>
      </c>
      <c r="E91" s="41"/>
      <c r="F91" s="201" t="s">
        <v>477</v>
      </c>
      <c r="G91" s="41"/>
      <c r="H91" s="41"/>
      <c r="I91" s="202"/>
      <c r="J91" s="41"/>
      <c r="K91" s="41"/>
      <c r="L91" s="45"/>
      <c r="M91" s="203"/>
      <c r="N91" s="204"/>
      <c r="O91" s="85"/>
      <c r="P91" s="85"/>
      <c r="Q91" s="85"/>
      <c r="R91" s="85"/>
      <c r="S91" s="85"/>
      <c r="T91" s="86"/>
      <c r="U91" s="39"/>
      <c r="V91" s="39"/>
      <c r="W91" s="39"/>
      <c r="X91" s="39"/>
      <c r="Y91" s="39"/>
      <c r="Z91" s="39"/>
      <c r="AA91" s="39"/>
      <c r="AB91" s="39"/>
      <c r="AC91" s="39"/>
      <c r="AD91" s="39"/>
      <c r="AE91" s="39"/>
      <c r="AT91" s="18" t="s">
        <v>150</v>
      </c>
      <c r="AU91" s="18" t="s">
        <v>75</v>
      </c>
    </row>
    <row r="92" spans="1:65" s="2" customFormat="1" ht="16.5" customHeight="1">
      <c r="A92" s="39"/>
      <c r="B92" s="40"/>
      <c r="C92" s="205" t="s">
        <v>167</v>
      </c>
      <c r="D92" s="205" t="s">
        <v>152</v>
      </c>
      <c r="E92" s="206" t="s">
        <v>478</v>
      </c>
      <c r="F92" s="207" t="s">
        <v>479</v>
      </c>
      <c r="G92" s="208" t="s">
        <v>170</v>
      </c>
      <c r="H92" s="209">
        <v>1</v>
      </c>
      <c r="I92" s="210"/>
      <c r="J92" s="211">
        <f>ROUND(I92*H92,2)</f>
        <v>0</v>
      </c>
      <c r="K92" s="207" t="s">
        <v>147</v>
      </c>
      <c r="L92" s="45"/>
      <c r="M92" s="212" t="s">
        <v>19</v>
      </c>
      <c r="N92" s="213" t="s">
        <v>46</v>
      </c>
      <c r="O92" s="85"/>
      <c r="P92" s="196">
        <f>O92*H92</f>
        <v>0</v>
      </c>
      <c r="Q92" s="196">
        <v>0</v>
      </c>
      <c r="R92" s="196">
        <f>Q92*H92</f>
        <v>0</v>
      </c>
      <c r="S92" s="196">
        <v>0</v>
      </c>
      <c r="T92" s="197">
        <f>S92*H92</f>
        <v>0</v>
      </c>
      <c r="U92" s="39"/>
      <c r="V92" s="39"/>
      <c r="W92" s="39"/>
      <c r="X92" s="39"/>
      <c r="Y92" s="39"/>
      <c r="Z92" s="39"/>
      <c r="AA92" s="39"/>
      <c r="AB92" s="39"/>
      <c r="AC92" s="39"/>
      <c r="AD92" s="39"/>
      <c r="AE92" s="39"/>
      <c r="AR92" s="198" t="s">
        <v>82</v>
      </c>
      <c r="AT92" s="198" t="s">
        <v>152</v>
      </c>
      <c r="AU92" s="198" t="s">
        <v>75</v>
      </c>
      <c r="AY92" s="18" t="s">
        <v>148</v>
      </c>
      <c r="BE92" s="199">
        <f>IF(N92="základní",J92,0)</f>
        <v>0</v>
      </c>
      <c r="BF92" s="199">
        <f>IF(N92="snížená",J92,0)</f>
        <v>0</v>
      </c>
      <c r="BG92" s="199">
        <f>IF(N92="zákl. přenesená",J92,0)</f>
        <v>0</v>
      </c>
      <c r="BH92" s="199">
        <f>IF(N92="sníž. přenesená",J92,0)</f>
        <v>0</v>
      </c>
      <c r="BI92" s="199">
        <f>IF(N92="nulová",J92,0)</f>
        <v>0</v>
      </c>
      <c r="BJ92" s="18" t="s">
        <v>82</v>
      </c>
      <c r="BK92" s="199">
        <f>ROUND(I92*H92,2)</f>
        <v>0</v>
      </c>
      <c r="BL92" s="18" t="s">
        <v>82</v>
      </c>
      <c r="BM92" s="198" t="s">
        <v>592</v>
      </c>
    </row>
    <row r="93" spans="1:47" s="2" customFormat="1" ht="12">
      <c r="A93" s="39"/>
      <c r="B93" s="40"/>
      <c r="C93" s="41"/>
      <c r="D93" s="200" t="s">
        <v>150</v>
      </c>
      <c r="E93" s="41"/>
      <c r="F93" s="201" t="s">
        <v>481</v>
      </c>
      <c r="G93" s="41"/>
      <c r="H93" s="41"/>
      <c r="I93" s="202"/>
      <c r="J93" s="41"/>
      <c r="K93" s="41"/>
      <c r="L93" s="45"/>
      <c r="M93" s="217"/>
      <c r="N93" s="218"/>
      <c r="O93" s="219"/>
      <c r="P93" s="219"/>
      <c r="Q93" s="219"/>
      <c r="R93" s="219"/>
      <c r="S93" s="219"/>
      <c r="T93" s="220"/>
      <c r="U93" s="39"/>
      <c r="V93" s="39"/>
      <c r="W93" s="39"/>
      <c r="X93" s="39"/>
      <c r="Y93" s="39"/>
      <c r="Z93" s="39"/>
      <c r="AA93" s="39"/>
      <c r="AB93" s="39"/>
      <c r="AC93" s="39"/>
      <c r="AD93" s="39"/>
      <c r="AE93" s="39"/>
      <c r="AT93" s="18" t="s">
        <v>150</v>
      </c>
      <c r="AU93" s="18" t="s">
        <v>75</v>
      </c>
    </row>
    <row r="94" spans="1:31" s="2" customFormat="1" ht="6.95" customHeight="1">
      <c r="A94" s="39"/>
      <c r="B94" s="60"/>
      <c r="C94" s="61"/>
      <c r="D94" s="61"/>
      <c r="E94" s="61"/>
      <c r="F94" s="61"/>
      <c r="G94" s="61"/>
      <c r="H94" s="61"/>
      <c r="I94" s="61"/>
      <c r="J94" s="61"/>
      <c r="K94" s="61"/>
      <c r="L94" s="45"/>
      <c r="M94" s="39"/>
      <c r="O94" s="39"/>
      <c r="P94" s="39"/>
      <c r="Q94" s="39"/>
      <c r="R94" s="39"/>
      <c r="S94" s="39"/>
      <c r="T94" s="39"/>
      <c r="U94" s="39"/>
      <c r="V94" s="39"/>
      <c r="W94" s="39"/>
      <c r="X94" s="39"/>
      <c r="Y94" s="39"/>
      <c r="Z94" s="39"/>
      <c r="AA94" s="39"/>
      <c r="AB94" s="39"/>
      <c r="AC94" s="39"/>
      <c r="AD94" s="39"/>
      <c r="AE94" s="39"/>
    </row>
  </sheetData>
  <sheetProtection password="CC35" sheet="1" objects="1" scenarios="1" formatColumns="0" formatRows="0" autoFilter="0"/>
  <autoFilter ref="C84:K9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5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593</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594</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ROUND(J104,2)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ROUND((SUM(BE104:BE515)),2)</f>
        <v>0</v>
      </c>
      <c r="G35" s="39"/>
      <c r="H35" s="39"/>
      <c r="I35" s="158">
        <v>0.21</v>
      </c>
      <c r="J35" s="157">
        <f>ROUND(((SUM(BE104:BE515))*I35),2)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ROUND((SUM(BF104:BF515)),2)</f>
        <v>0</v>
      </c>
      <c r="G36" s="39"/>
      <c r="H36" s="39"/>
      <c r="I36" s="158">
        <v>0.15</v>
      </c>
      <c r="J36" s="157">
        <f>ROUND(((SUM(BF104:BF515))*I36),2)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ROUND((SUM(BG104:BG515)),2)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ROUND((SUM(BH104:BH515)),2)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ROUND((SUM(BI104:BI515)),2)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593</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01.1 - Stavební práce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J104</f>
        <v>0</v>
      </c>
      <c r="K63" s="41"/>
      <c r="L63" s="145"/>
      <c r="S63" s="39"/>
      <c r="T63" s="39"/>
      <c r="U63" s="39"/>
      <c r="V63" s="39"/>
      <c r="W63" s="39"/>
      <c r="X63" s="39"/>
      <c r="Y63" s="39"/>
      <c r="Z63" s="39"/>
      <c r="AA63" s="39"/>
      <c r="AB63" s="39"/>
      <c r="AC63" s="39"/>
      <c r="AD63" s="39"/>
      <c r="AE63" s="39"/>
      <c r="AU63" s="18" t="s">
        <v>129</v>
      </c>
    </row>
    <row r="64" spans="1:31" s="10" customFormat="1" ht="24.95" customHeight="1">
      <c r="A64" s="10"/>
      <c r="B64" s="221"/>
      <c r="C64" s="222"/>
      <c r="D64" s="223" t="s">
        <v>595</v>
      </c>
      <c r="E64" s="224"/>
      <c r="F64" s="224"/>
      <c r="G64" s="224"/>
      <c r="H64" s="224"/>
      <c r="I64" s="224"/>
      <c r="J64" s="225">
        <f>J105</f>
        <v>0</v>
      </c>
      <c r="K64" s="222"/>
      <c r="L64" s="226"/>
      <c r="S64" s="10"/>
      <c r="T64" s="10"/>
      <c r="U64" s="10"/>
      <c r="V64" s="10"/>
      <c r="W64" s="10"/>
      <c r="X64" s="10"/>
      <c r="Y64" s="10"/>
      <c r="Z64" s="10"/>
      <c r="AA64" s="10"/>
      <c r="AB64" s="10"/>
      <c r="AC64" s="10"/>
      <c r="AD64" s="10"/>
      <c r="AE64" s="10"/>
    </row>
    <row r="65" spans="1:31" s="11" customFormat="1" ht="19.9" customHeight="1">
      <c r="A65" s="11"/>
      <c r="B65" s="227"/>
      <c r="C65" s="126"/>
      <c r="D65" s="228" t="s">
        <v>596</v>
      </c>
      <c r="E65" s="229"/>
      <c r="F65" s="229"/>
      <c r="G65" s="229"/>
      <c r="H65" s="229"/>
      <c r="I65" s="229"/>
      <c r="J65" s="230">
        <f>J106</f>
        <v>0</v>
      </c>
      <c r="K65" s="126"/>
      <c r="L65" s="231"/>
      <c r="S65" s="11"/>
      <c r="T65" s="11"/>
      <c r="U65" s="11"/>
      <c r="V65" s="11"/>
      <c r="W65" s="11"/>
      <c r="X65" s="11"/>
      <c r="Y65" s="11"/>
      <c r="Z65" s="11"/>
      <c r="AA65" s="11"/>
      <c r="AB65" s="11"/>
      <c r="AC65" s="11"/>
      <c r="AD65" s="11"/>
      <c r="AE65" s="11"/>
    </row>
    <row r="66" spans="1:31" s="10" customFormat="1" ht="24.95" customHeight="1">
      <c r="A66" s="10"/>
      <c r="B66" s="221"/>
      <c r="C66" s="222"/>
      <c r="D66" s="223" t="s">
        <v>597</v>
      </c>
      <c r="E66" s="224"/>
      <c r="F66" s="224"/>
      <c r="G66" s="224"/>
      <c r="H66" s="224"/>
      <c r="I66" s="224"/>
      <c r="J66" s="225">
        <f>J171</f>
        <v>0</v>
      </c>
      <c r="K66" s="222"/>
      <c r="L66" s="226"/>
      <c r="S66" s="10"/>
      <c r="T66" s="10"/>
      <c r="U66" s="10"/>
      <c r="V66" s="10"/>
      <c r="W66" s="10"/>
      <c r="X66" s="10"/>
      <c r="Y66" s="10"/>
      <c r="Z66" s="10"/>
      <c r="AA66" s="10"/>
      <c r="AB66" s="10"/>
      <c r="AC66" s="10"/>
      <c r="AD66" s="10"/>
      <c r="AE66" s="10"/>
    </row>
    <row r="67" spans="1:31" s="11" customFormat="1" ht="19.9" customHeight="1">
      <c r="A67" s="11"/>
      <c r="B67" s="227"/>
      <c r="C67" s="126"/>
      <c r="D67" s="228" t="s">
        <v>598</v>
      </c>
      <c r="E67" s="229"/>
      <c r="F67" s="229"/>
      <c r="G67" s="229"/>
      <c r="H67" s="229"/>
      <c r="I67" s="229"/>
      <c r="J67" s="230">
        <f>J172</f>
        <v>0</v>
      </c>
      <c r="K67" s="126"/>
      <c r="L67" s="231"/>
      <c r="S67" s="11"/>
      <c r="T67" s="11"/>
      <c r="U67" s="11"/>
      <c r="V67" s="11"/>
      <c r="W67" s="11"/>
      <c r="X67" s="11"/>
      <c r="Y67" s="11"/>
      <c r="Z67" s="11"/>
      <c r="AA67" s="11"/>
      <c r="AB67" s="11"/>
      <c r="AC67" s="11"/>
      <c r="AD67" s="11"/>
      <c r="AE67" s="11"/>
    </row>
    <row r="68" spans="1:31" s="11" customFormat="1" ht="19.9" customHeight="1">
      <c r="A68" s="11"/>
      <c r="B68" s="227"/>
      <c r="C68" s="126"/>
      <c r="D68" s="228" t="s">
        <v>599</v>
      </c>
      <c r="E68" s="229"/>
      <c r="F68" s="229"/>
      <c r="G68" s="229"/>
      <c r="H68" s="229"/>
      <c r="I68" s="229"/>
      <c r="J68" s="230">
        <f>J217</f>
        <v>0</v>
      </c>
      <c r="K68" s="126"/>
      <c r="L68" s="231"/>
      <c r="S68" s="11"/>
      <c r="T68" s="11"/>
      <c r="U68" s="11"/>
      <c r="V68" s="11"/>
      <c r="W68" s="11"/>
      <c r="X68" s="11"/>
      <c r="Y68" s="11"/>
      <c r="Z68" s="11"/>
      <c r="AA68" s="11"/>
      <c r="AB68" s="11"/>
      <c r="AC68" s="11"/>
      <c r="AD68" s="11"/>
      <c r="AE68" s="11"/>
    </row>
    <row r="69" spans="1:31" s="11" customFormat="1" ht="19.9" customHeight="1">
      <c r="A69" s="11"/>
      <c r="B69" s="227"/>
      <c r="C69" s="126"/>
      <c r="D69" s="228" t="s">
        <v>600</v>
      </c>
      <c r="E69" s="229"/>
      <c r="F69" s="229"/>
      <c r="G69" s="229"/>
      <c r="H69" s="229"/>
      <c r="I69" s="229"/>
      <c r="J69" s="230">
        <f>J223</f>
        <v>0</v>
      </c>
      <c r="K69" s="126"/>
      <c r="L69" s="231"/>
      <c r="S69" s="11"/>
      <c r="T69" s="11"/>
      <c r="U69" s="11"/>
      <c r="V69" s="11"/>
      <c r="W69" s="11"/>
      <c r="X69" s="11"/>
      <c r="Y69" s="11"/>
      <c r="Z69" s="11"/>
      <c r="AA69" s="11"/>
      <c r="AB69" s="11"/>
      <c r="AC69" s="11"/>
      <c r="AD69" s="11"/>
      <c r="AE69" s="11"/>
    </row>
    <row r="70" spans="1:31" s="11" customFormat="1" ht="19.9" customHeight="1">
      <c r="A70" s="11"/>
      <c r="B70" s="227"/>
      <c r="C70" s="126"/>
      <c r="D70" s="228" t="s">
        <v>601</v>
      </c>
      <c r="E70" s="229"/>
      <c r="F70" s="229"/>
      <c r="G70" s="229"/>
      <c r="H70" s="229"/>
      <c r="I70" s="229"/>
      <c r="J70" s="230">
        <f>J254</f>
        <v>0</v>
      </c>
      <c r="K70" s="126"/>
      <c r="L70" s="231"/>
      <c r="S70" s="11"/>
      <c r="T70" s="11"/>
      <c r="U70" s="11"/>
      <c r="V70" s="11"/>
      <c r="W70" s="11"/>
      <c r="X70" s="11"/>
      <c r="Y70" s="11"/>
      <c r="Z70" s="11"/>
      <c r="AA70" s="11"/>
      <c r="AB70" s="11"/>
      <c r="AC70" s="11"/>
      <c r="AD70" s="11"/>
      <c r="AE70" s="11"/>
    </row>
    <row r="71" spans="1:31" s="11" customFormat="1" ht="19.9" customHeight="1">
      <c r="A71" s="11"/>
      <c r="B71" s="227"/>
      <c r="C71" s="126"/>
      <c r="D71" s="228" t="s">
        <v>602</v>
      </c>
      <c r="E71" s="229"/>
      <c r="F71" s="229"/>
      <c r="G71" s="229"/>
      <c r="H71" s="229"/>
      <c r="I71" s="229"/>
      <c r="J71" s="230">
        <f>J285</f>
        <v>0</v>
      </c>
      <c r="K71" s="126"/>
      <c r="L71" s="231"/>
      <c r="S71" s="11"/>
      <c r="T71" s="11"/>
      <c r="U71" s="11"/>
      <c r="V71" s="11"/>
      <c r="W71" s="11"/>
      <c r="X71" s="11"/>
      <c r="Y71" s="11"/>
      <c r="Z71" s="11"/>
      <c r="AA71" s="11"/>
      <c r="AB71" s="11"/>
      <c r="AC71" s="11"/>
      <c r="AD71" s="11"/>
      <c r="AE71" s="11"/>
    </row>
    <row r="72" spans="1:31" s="11" customFormat="1" ht="19.9" customHeight="1">
      <c r="A72" s="11"/>
      <c r="B72" s="227"/>
      <c r="C72" s="126"/>
      <c r="D72" s="228" t="s">
        <v>603</v>
      </c>
      <c r="E72" s="229"/>
      <c r="F72" s="229"/>
      <c r="G72" s="229"/>
      <c r="H72" s="229"/>
      <c r="I72" s="229"/>
      <c r="J72" s="230">
        <f>J321</f>
        <v>0</v>
      </c>
      <c r="K72" s="126"/>
      <c r="L72" s="231"/>
      <c r="S72" s="11"/>
      <c r="T72" s="11"/>
      <c r="U72" s="11"/>
      <c r="V72" s="11"/>
      <c r="W72" s="11"/>
      <c r="X72" s="11"/>
      <c r="Y72" s="11"/>
      <c r="Z72" s="11"/>
      <c r="AA72" s="11"/>
      <c r="AB72" s="11"/>
      <c r="AC72" s="11"/>
      <c r="AD72" s="11"/>
      <c r="AE72" s="11"/>
    </row>
    <row r="73" spans="1:31" s="11" customFormat="1" ht="19.9" customHeight="1">
      <c r="A73" s="11"/>
      <c r="B73" s="227"/>
      <c r="C73" s="126"/>
      <c r="D73" s="228" t="s">
        <v>604</v>
      </c>
      <c r="E73" s="229"/>
      <c r="F73" s="229"/>
      <c r="G73" s="229"/>
      <c r="H73" s="229"/>
      <c r="I73" s="229"/>
      <c r="J73" s="230">
        <f>J328</f>
        <v>0</v>
      </c>
      <c r="K73" s="126"/>
      <c r="L73" s="231"/>
      <c r="S73" s="11"/>
      <c r="T73" s="11"/>
      <c r="U73" s="11"/>
      <c r="V73" s="11"/>
      <c r="W73" s="11"/>
      <c r="X73" s="11"/>
      <c r="Y73" s="11"/>
      <c r="Z73" s="11"/>
      <c r="AA73" s="11"/>
      <c r="AB73" s="11"/>
      <c r="AC73" s="11"/>
      <c r="AD73" s="11"/>
      <c r="AE73" s="11"/>
    </row>
    <row r="74" spans="1:31" s="11" customFormat="1" ht="19.9" customHeight="1">
      <c r="A74" s="11"/>
      <c r="B74" s="227"/>
      <c r="C74" s="126"/>
      <c r="D74" s="228" t="s">
        <v>605</v>
      </c>
      <c r="E74" s="229"/>
      <c r="F74" s="229"/>
      <c r="G74" s="229"/>
      <c r="H74" s="229"/>
      <c r="I74" s="229"/>
      <c r="J74" s="230">
        <f>J337</f>
        <v>0</v>
      </c>
      <c r="K74" s="126"/>
      <c r="L74" s="231"/>
      <c r="S74" s="11"/>
      <c r="T74" s="11"/>
      <c r="U74" s="11"/>
      <c r="V74" s="11"/>
      <c r="W74" s="11"/>
      <c r="X74" s="11"/>
      <c r="Y74" s="11"/>
      <c r="Z74" s="11"/>
      <c r="AA74" s="11"/>
      <c r="AB74" s="11"/>
      <c r="AC74" s="11"/>
      <c r="AD74" s="11"/>
      <c r="AE74" s="11"/>
    </row>
    <row r="75" spans="1:31" s="11" customFormat="1" ht="19.9" customHeight="1">
      <c r="A75" s="11"/>
      <c r="B75" s="227"/>
      <c r="C75" s="126"/>
      <c r="D75" s="228" t="s">
        <v>606</v>
      </c>
      <c r="E75" s="229"/>
      <c r="F75" s="229"/>
      <c r="G75" s="229"/>
      <c r="H75" s="229"/>
      <c r="I75" s="229"/>
      <c r="J75" s="230">
        <f>J355</f>
        <v>0</v>
      </c>
      <c r="K75" s="126"/>
      <c r="L75" s="231"/>
      <c r="S75" s="11"/>
      <c r="T75" s="11"/>
      <c r="U75" s="11"/>
      <c r="V75" s="11"/>
      <c r="W75" s="11"/>
      <c r="X75" s="11"/>
      <c r="Y75" s="11"/>
      <c r="Z75" s="11"/>
      <c r="AA75" s="11"/>
      <c r="AB75" s="11"/>
      <c r="AC75" s="11"/>
      <c r="AD75" s="11"/>
      <c r="AE75" s="11"/>
    </row>
    <row r="76" spans="1:31" s="11" customFormat="1" ht="19.9" customHeight="1">
      <c r="A76" s="11"/>
      <c r="B76" s="227"/>
      <c r="C76" s="126"/>
      <c r="D76" s="228" t="s">
        <v>607</v>
      </c>
      <c r="E76" s="229"/>
      <c r="F76" s="229"/>
      <c r="G76" s="229"/>
      <c r="H76" s="229"/>
      <c r="I76" s="229"/>
      <c r="J76" s="230">
        <f>J361</f>
        <v>0</v>
      </c>
      <c r="K76" s="126"/>
      <c r="L76" s="231"/>
      <c r="S76" s="11"/>
      <c r="T76" s="11"/>
      <c r="U76" s="11"/>
      <c r="V76" s="11"/>
      <c r="W76" s="11"/>
      <c r="X76" s="11"/>
      <c r="Y76" s="11"/>
      <c r="Z76" s="11"/>
      <c r="AA76" s="11"/>
      <c r="AB76" s="11"/>
      <c r="AC76" s="11"/>
      <c r="AD76" s="11"/>
      <c r="AE76" s="11"/>
    </row>
    <row r="77" spans="1:31" s="11" customFormat="1" ht="19.9" customHeight="1">
      <c r="A77" s="11"/>
      <c r="B77" s="227"/>
      <c r="C77" s="126"/>
      <c r="D77" s="228" t="s">
        <v>608</v>
      </c>
      <c r="E77" s="229"/>
      <c r="F77" s="229"/>
      <c r="G77" s="229"/>
      <c r="H77" s="229"/>
      <c r="I77" s="229"/>
      <c r="J77" s="230">
        <f>J408</f>
        <v>0</v>
      </c>
      <c r="K77" s="126"/>
      <c r="L77" s="231"/>
      <c r="S77" s="11"/>
      <c r="T77" s="11"/>
      <c r="U77" s="11"/>
      <c r="V77" s="11"/>
      <c r="W77" s="11"/>
      <c r="X77" s="11"/>
      <c r="Y77" s="11"/>
      <c r="Z77" s="11"/>
      <c r="AA77" s="11"/>
      <c r="AB77" s="11"/>
      <c r="AC77" s="11"/>
      <c r="AD77" s="11"/>
      <c r="AE77" s="11"/>
    </row>
    <row r="78" spans="1:31" s="11" customFormat="1" ht="19.9" customHeight="1">
      <c r="A78" s="11"/>
      <c r="B78" s="227"/>
      <c r="C78" s="126"/>
      <c r="D78" s="228" t="s">
        <v>609</v>
      </c>
      <c r="E78" s="229"/>
      <c r="F78" s="229"/>
      <c r="G78" s="229"/>
      <c r="H78" s="229"/>
      <c r="I78" s="229"/>
      <c r="J78" s="230">
        <f>J429</f>
        <v>0</v>
      </c>
      <c r="K78" s="126"/>
      <c r="L78" s="231"/>
      <c r="S78" s="11"/>
      <c r="T78" s="11"/>
      <c r="U78" s="11"/>
      <c r="V78" s="11"/>
      <c r="W78" s="11"/>
      <c r="X78" s="11"/>
      <c r="Y78" s="11"/>
      <c r="Z78" s="11"/>
      <c r="AA78" s="11"/>
      <c r="AB78" s="11"/>
      <c r="AC78" s="11"/>
      <c r="AD78" s="11"/>
      <c r="AE78" s="11"/>
    </row>
    <row r="79" spans="1:31" s="11" customFormat="1" ht="19.9" customHeight="1">
      <c r="A79" s="11"/>
      <c r="B79" s="227"/>
      <c r="C79" s="126"/>
      <c r="D79" s="228" t="s">
        <v>610</v>
      </c>
      <c r="E79" s="229"/>
      <c r="F79" s="229"/>
      <c r="G79" s="229"/>
      <c r="H79" s="229"/>
      <c r="I79" s="229"/>
      <c r="J79" s="230">
        <f>J433</f>
        <v>0</v>
      </c>
      <c r="K79" s="126"/>
      <c r="L79" s="231"/>
      <c r="S79" s="11"/>
      <c r="T79" s="11"/>
      <c r="U79" s="11"/>
      <c r="V79" s="11"/>
      <c r="W79" s="11"/>
      <c r="X79" s="11"/>
      <c r="Y79" s="11"/>
      <c r="Z79" s="11"/>
      <c r="AA79" s="11"/>
      <c r="AB79" s="11"/>
      <c r="AC79" s="11"/>
      <c r="AD79" s="11"/>
      <c r="AE79" s="11"/>
    </row>
    <row r="80" spans="1:31" s="11" customFormat="1" ht="19.9" customHeight="1">
      <c r="A80" s="11"/>
      <c r="B80" s="227"/>
      <c r="C80" s="126"/>
      <c r="D80" s="228" t="s">
        <v>611</v>
      </c>
      <c r="E80" s="229"/>
      <c r="F80" s="229"/>
      <c r="G80" s="229"/>
      <c r="H80" s="229"/>
      <c r="I80" s="229"/>
      <c r="J80" s="230">
        <f>J443</f>
        <v>0</v>
      </c>
      <c r="K80" s="126"/>
      <c r="L80" s="231"/>
      <c r="S80" s="11"/>
      <c r="T80" s="11"/>
      <c r="U80" s="11"/>
      <c r="V80" s="11"/>
      <c r="W80" s="11"/>
      <c r="X80" s="11"/>
      <c r="Y80" s="11"/>
      <c r="Z80" s="11"/>
      <c r="AA80" s="11"/>
      <c r="AB80" s="11"/>
      <c r="AC80" s="11"/>
      <c r="AD80" s="11"/>
      <c r="AE80" s="11"/>
    </row>
    <row r="81" spans="1:31" s="11" customFormat="1" ht="19.9" customHeight="1">
      <c r="A81" s="11"/>
      <c r="B81" s="227"/>
      <c r="C81" s="126"/>
      <c r="D81" s="228" t="s">
        <v>612</v>
      </c>
      <c r="E81" s="229"/>
      <c r="F81" s="229"/>
      <c r="G81" s="229"/>
      <c r="H81" s="229"/>
      <c r="I81" s="229"/>
      <c r="J81" s="230">
        <f>J454</f>
        <v>0</v>
      </c>
      <c r="K81" s="126"/>
      <c r="L81" s="231"/>
      <c r="S81" s="11"/>
      <c r="T81" s="11"/>
      <c r="U81" s="11"/>
      <c r="V81" s="11"/>
      <c r="W81" s="11"/>
      <c r="X81" s="11"/>
      <c r="Y81" s="11"/>
      <c r="Z81" s="11"/>
      <c r="AA81" s="11"/>
      <c r="AB81" s="11"/>
      <c r="AC81" s="11"/>
      <c r="AD81" s="11"/>
      <c r="AE81" s="11"/>
    </row>
    <row r="82" spans="1:31" s="11" customFormat="1" ht="19.9" customHeight="1">
      <c r="A82" s="11"/>
      <c r="B82" s="227"/>
      <c r="C82" s="126"/>
      <c r="D82" s="228" t="s">
        <v>613</v>
      </c>
      <c r="E82" s="229"/>
      <c r="F82" s="229"/>
      <c r="G82" s="229"/>
      <c r="H82" s="229"/>
      <c r="I82" s="229"/>
      <c r="J82" s="230">
        <f>J503</f>
        <v>0</v>
      </c>
      <c r="K82" s="126"/>
      <c r="L82" s="231"/>
      <c r="S82" s="11"/>
      <c r="T82" s="11"/>
      <c r="U82" s="11"/>
      <c r="V82" s="11"/>
      <c r="W82" s="11"/>
      <c r="X82" s="11"/>
      <c r="Y82" s="11"/>
      <c r="Z82" s="11"/>
      <c r="AA82" s="11"/>
      <c r="AB82" s="11"/>
      <c r="AC82" s="11"/>
      <c r="AD82" s="11"/>
      <c r="AE82" s="11"/>
    </row>
    <row r="83" spans="1:31" s="2" customFormat="1" ht="21.8"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6.95" customHeight="1">
      <c r="A84" s="39"/>
      <c r="B84" s="60"/>
      <c r="C84" s="61"/>
      <c r="D84" s="61"/>
      <c r="E84" s="61"/>
      <c r="F84" s="61"/>
      <c r="G84" s="61"/>
      <c r="H84" s="61"/>
      <c r="I84" s="61"/>
      <c r="J84" s="61"/>
      <c r="K84" s="61"/>
      <c r="L84" s="145"/>
      <c r="S84" s="39"/>
      <c r="T84" s="39"/>
      <c r="U84" s="39"/>
      <c r="V84" s="39"/>
      <c r="W84" s="39"/>
      <c r="X84" s="39"/>
      <c r="Y84" s="39"/>
      <c r="Z84" s="39"/>
      <c r="AA84" s="39"/>
      <c r="AB84" s="39"/>
      <c r="AC84" s="39"/>
      <c r="AD84" s="39"/>
      <c r="AE84" s="39"/>
    </row>
    <row r="88" spans="1:31" s="2" customFormat="1" ht="6.95" customHeight="1">
      <c r="A88" s="39"/>
      <c r="B88" s="62"/>
      <c r="C88" s="63"/>
      <c r="D88" s="63"/>
      <c r="E88" s="63"/>
      <c r="F88" s="63"/>
      <c r="G88" s="63"/>
      <c r="H88" s="63"/>
      <c r="I88" s="63"/>
      <c r="J88" s="63"/>
      <c r="K88" s="63"/>
      <c r="L88" s="145"/>
      <c r="S88" s="39"/>
      <c r="T88" s="39"/>
      <c r="U88" s="39"/>
      <c r="V88" s="39"/>
      <c r="W88" s="39"/>
      <c r="X88" s="39"/>
      <c r="Y88" s="39"/>
      <c r="Z88" s="39"/>
      <c r="AA88" s="39"/>
      <c r="AB88" s="39"/>
      <c r="AC88" s="39"/>
      <c r="AD88" s="39"/>
      <c r="AE88" s="39"/>
    </row>
    <row r="89" spans="1:31" s="2" customFormat="1" ht="24.95" customHeight="1">
      <c r="A89" s="39"/>
      <c r="B89" s="40"/>
      <c r="C89" s="24" t="s">
        <v>130</v>
      </c>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145"/>
      <c r="S90" s="39"/>
      <c r="T90" s="39"/>
      <c r="U90" s="39"/>
      <c r="V90" s="39"/>
      <c r="W90" s="39"/>
      <c r="X90" s="39"/>
      <c r="Y90" s="39"/>
      <c r="Z90" s="39"/>
      <c r="AA90" s="39"/>
      <c r="AB90" s="39"/>
      <c r="AC90" s="39"/>
      <c r="AD90" s="39"/>
      <c r="AE90" s="39"/>
    </row>
    <row r="91" spans="1:31" s="2" customFormat="1" ht="12" customHeight="1">
      <c r="A91" s="39"/>
      <c r="B91" s="40"/>
      <c r="C91" s="33" t="s">
        <v>16</v>
      </c>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6.5" customHeight="1">
      <c r="A92" s="39"/>
      <c r="B92" s="40"/>
      <c r="C92" s="41"/>
      <c r="D92" s="41"/>
      <c r="E92" s="170" t="str">
        <f>E7</f>
        <v>MVE Kadaň - generální oprava - rozvodna 22kV a 6kV</v>
      </c>
      <c r="F92" s="33"/>
      <c r="G92" s="33"/>
      <c r="H92" s="33"/>
      <c r="I92" s="41"/>
      <c r="J92" s="41"/>
      <c r="K92" s="41"/>
      <c r="L92" s="145"/>
      <c r="S92" s="39"/>
      <c r="T92" s="39"/>
      <c r="U92" s="39"/>
      <c r="V92" s="39"/>
      <c r="W92" s="39"/>
      <c r="X92" s="39"/>
      <c r="Y92" s="39"/>
      <c r="Z92" s="39"/>
      <c r="AA92" s="39"/>
      <c r="AB92" s="39"/>
      <c r="AC92" s="39"/>
      <c r="AD92" s="39"/>
      <c r="AE92" s="39"/>
    </row>
    <row r="93" spans="2:12" s="1" customFormat="1" ht="12" customHeight="1">
      <c r="B93" s="22"/>
      <c r="C93" s="33" t="s">
        <v>122</v>
      </c>
      <c r="D93" s="23"/>
      <c r="E93" s="23"/>
      <c r="F93" s="23"/>
      <c r="G93" s="23"/>
      <c r="H93" s="23"/>
      <c r="I93" s="23"/>
      <c r="J93" s="23"/>
      <c r="K93" s="23"/>
      <c r="L93" s="21"/>
    </row>
    <row r="94" spans="1:31" s="2" customFormat="1" ht="16.5" customHeight="1">
      <c r="A94" s="39"/>
      <c r="B94" s="40"/>
      <c r="C94" s="41"/>
      <c r="D94" s="41"/>
      <c r="E94" s="170" t="s">
        <v>593</v>
      </c>
      <c r="F94" s="41"/>
      <c r="G94" s="41"/>
      <c r="H94" s="41"/>
      <c r="I94" s="41"/>
      <c r="J94" s="41"/>
      <c r="K94" s="41"/>
      <c r="L94" s="145"/>
      <c r="S94" s="39"/>
      <c r="T94" s="39"/>
      <c r="U94" s="39"/>
      <c r="V94" s="39"/>
      <c r="W94" s="39"/>
      <c r="X94" s="39"/>
      <c r="Y94" s="39"/>
      <c r="Z94" s="39"/>
      <c r="AA94" s="39"/>
      <c r="AB94" s="39"/>
      <c r="AC94" s="39"/>
      <c r="AD94" s="39"/>
      <c r="AE94" s="39"/>
    </row>
    <row r="95" spans="1:31" s="2" customFormat="1" ht="12" customHeight="1">
      <c r="A95" s="39"/>
      <c r="B95" s="40"/>
      <c r="C95" s="33" t="s">
        <v>124</v>
      </c>
      <c r="D95" s="41"/>
      <c r="E95" s="41"/>
      <c r="F95" s="41"/>
      <c r="G95" s="41"/>
      <c r="H95" s="41"/>
      <c r="I95" s="41"/>
      <c r="J95" s="41"/>
      <c r="K95" s="41"/>
      <c r="L95" s="145"/>
      <c r="S95" s="39"/>
      <c r="T95" s="39"/>
      <c r="U95" s="39"/>
      <c r="V95" s="39"/>
      <c r="W95" s="39"/>
      <c r="X95" s="39"/>
      <c r="Y95" s="39"/>
      <c r="Z95" s="39"/>
      <c r="AA95" s="39"/>
      <c r="AB95" s="39"/>
      <c r="AC95" s="39"/>
      <c r="AD95" s="39"/>
      <c r="AE95" s="39"/>
    </row>
    <row r="96" spans="1:31" s="2" customFormat="1" ht="16.5" customHeight="1">
      <c r="A96" s="39"/>
      <c r="B96" s="40"/>
      <c r="C96" s="41"/>
      <c r="D96" s="41"/>
      <c r="E96" s="70" t="str">
        <f>E11</f>
        <v>SO 01.1 - Stavební práce</v>
      </c>
      <c r="F96" s="41"/>
      <c r="G96" s="41"/>
      <c r="H96" s="41"/>
      <c r="I96" s="41"/>
      <c r="J96" s="41"/>
      <c r="K96" s="41"/>
      <c r="L96" s="145"/>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41"/>
      <c r="J97" s="41"/>
      <c r="K97" s="41"/>
      <c r="L97" s="145"/>
      <c r="S97" s="39"/>
      <c r="T97" s="39"/>
      <c r="U97" s="39"/>
      <c r="V97" s="39"/>
      <c r="W97" s="39"/>
      <c r="X97" s="39"/>
      <c r="Y97" s="39"/>
      <c r="Z97" s="39"/>
      <c r="AA97" s="39"/>
      <c r="AB97" s="39"/>
      <c r="AC97" s="39"/>
      <c r="AD97" s="39"/>
      <c r="AE97" s="39"/>
    </row>
    <row r="98" spans="1:31" s="2" customFormat="1" ht="12" customHeight="1">
      <c r="A98" s="39"/>
      <c r="B98" s="40"/>
      <c r="C98" s="33" t="s">
        <v>21</v>
      </c>
      <c r="D98" s="41"/>
      <c r="E98" s="41"/>
      <c r="F98" s="28" t="str">
        <f>F14</f>
        <v>Kadaň</v>
      </c>
      <c r="G98" s="41"/>
      <c r="H98" s="41"/>
      <c r="I98" s="33" t="s">
        <v>23</v>
      </c>
      <c r="J98" s="73" t="str">
        <f>IF(J14="","",J14)</f>
        <v>2. 12. 2021</v>
      </c>
      <c r="K98" s="41"/>
      <c r="L98" s="14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45"/>
      <c r="S99" s="39"/>
      <c r="T99" s="39"/>
      <c r="U99" s="39"/>
      <c r="V99" s="39"/>
      <c r="W99" s="39"/>
      <c r="X99" s="39"/>
      <c r="Y99" s="39"/>
      <c r="Z99" s="39"/>
      <c r="AA99" s="39"/>
      <c r="AB99" s="39"/>
      <c r="AC99" s="39"/>
      <c r="AD99" s="39"/>
      <c r="AE99" s="39"/>
    </row>
    <row r="100" spans="1:31" s="2" customFormat="1" ht="15.15" customHeight="1">
      <c r="A100" s="39"/>
      <c r="B100" s="40"/>
      <c r="C100" s="33" t="s">
        <v>25</v>
      </c>
      <c r="D100" s="41"/>
      <c r="E100" s="41"/>
      <c r="F100" s="28" t="str">
        <f>E17</f>
        <v>Povodí Ohře, státní podnik</v>
      </c>
      <c r="G100" s="41"/>
      <c r="H100" s="41"/>
      <c r="I100" s="33" t="s">
        <v>32</v>
      </c>
      <c r="J100" s="37" t="str">
        <f>E23</f>
        <v>Puttner, s.r.o.</v>
      </c>
      <c r="K100" s="41"/>
      <c r="L100" s="145"/>
      <c r="S100" s="39"/>
      <c r="T100" s="39"/>
      <c r="U100" s="39"/>
      <c r="V100" s="39"/>
      <c r="W100" s="39"/>
      <c r="X100" s="39"/>
      <c r="Y100" s="39"/>
      <c r="Z100" s="39"/>
      <c r="AA100" s="39"/>
      <c r="AB100" s="39"/>
      <c r="AC100" s="39"/>
      <c r="AD100" s="39"/>
      <c r="AE100" s="39"/>
    </row>
    <row r="101" spans="1:31" s="2" customFormat="1" ht="15.15" customHeight="1">
      <c r="A101" s="39"/>
      <c r="B101" s="40"/>
      <c r="C101" s="33" t="s">
        <v>30</v>
      </c>
      <c r="D101" s="41"/>
      <c r="E101" s="41"/>
      <c r="F101" s="28" t="str">
        <f>IF(E20="","",E20)</f>
        <v>Vyplň údaj</v>
      </c>
      <c r="G101" s="41"/>
      <c r="H101" s="41"/>
      <c r="I101" s="33" t="s">
        <v>37</v>
      </c>
      <c r="J101" s="37" t="str">
        <f>E26</f>
        <v xml:space="preserve"> </v>
      </c>
      <c r="K101" s="41"/>
      <c r="L101" s="145"/>
      <c r="S101" s="39"/>
      <c r="T101" s="39"/>
      <c r="U101" s="39"/>
      <c r="V101" s="39"/>
      <c r="W101" s="39"/>
      <c r="X101" s="39"/>
      <c r="Y101" s="39"/>
      <c r="Z101" s="39"/>
      <c r="AA101" s="39"/>
      <c r="AB101" s="39"/>
      <c r="AC101" s="39"/>
      <c r="AD101" s="39"/>
      <c r="AE101" s="39"/>
    </row>
    <row r="102" spans="1:31" s="2" customFormat="1" ht="10.3" customHeight="1">
      <c r="A102" s="39"/>
      <c r="B102" s="40"/>
      <c r="C102" s="41"/>
      <c r="D102" s="41"/>
      <c r="E102" s="41"/>
      <c r="F102" s="41"/>
      <c r="G102" s="41"/>
      <c r="H102" s="41"/>
      <c r="I102" s="41"/>
      <c r="J102" s="41"/>
      <c r="K102" s="41"/>
      <c r="L102" s="145"/>
      <c r="S102" s="39"/>
      <c r="T102" s="39"/>
      <c r="U102" s="39"/>
      <c r="V102" s="39"/>
      <c r="W102" s="39"/>
      <c r="X102" s="39"/>
      <c r="Y102" s="39"/>
      <c r="Z102" s="39"/>
      <c r="AA102" s="39"/>
      <c r="AB102" s="39"/>
      <c r="AC102" s="39"/>
      <c r="AD102" s="39"/>
      <c r="AE102" s="39"/>
    </row>
    <row r="103" spans="1:31" s="9" customFormat="1" ht="29.25" customHeight="1">
      <c r="A103" s="175"/>
      <c r="B103" s="176"/>
      <c r="C103" s="177" t="s">
        <v>131</v>
      </c>
      <c r="D103" s="178" t="s">
        <v>60</v>
      </c>
      <c r="E103" s="178" t="s">
        <v>56</v>
      </c>
      <c r="F103" s="178" t="s">
        <v>57</v>
      </c>
      <c r="G103" s="178" t="s">
        <v>132</v>
      </c>
      <c r="H103" s="178" t="s">
        <v>133</v>
      </c>
      <c r="I103" s="178" t="s">
        <v>134</v>
      </c>
      <c r="J103" s="178" t="s">
        <v>128</v>
      </c>
      <c r="K103" s="179" t="s">
        <v>135</v>
      </c>
      <c r="L103" s="180"/>
      <c r="M103" s="93" t="s">
        <v>19</v>
      </c>
      <c r="N103" s="94" t="s">
        <v>45</v>
      </c>
      <c r="O103" s="94" t="s">
        <v>136</v>
      </c>
      <c r="P103" s="94" t="s">
        <v>137</v>
      </c>
      <c r="Q103" s="94" t="s">
        <v>138</v>
      </c>
      <c r="R103" s="94" t="s">
        <v>139</v>
      </c>
      <c r="S103" s="94" t="s">
        <v>140</v>
      </c>
      <c r="T103" s="95" t="s">
        <v>141</v>
      </c>
      <c r="U103" s="175"/>
      <c r="V103" s="175"/>
      <c r="W103" s="175"/>
      <c r="X103" s="175"/>
      <c r="Y103" s="175"/>
      <c r="Z103" s="175"/>
      <c r="AA103" s="175"/>
      <c r="AB103" s="175"/>
      <c r="AC103" s="175"/>
      <c r="AD103" s="175"/>
      <c r="AE103" s="175"/>
    </row>
    <row r="104" spans="1:63" s="2" customFormat="1" ht="22.8" customHeight="1">
      <c r="A104" s="39"/>
      <c r="B104" s="40"/>
      <c r="C104" s="100" t="s">
        <v>142</v>
      </c>
      <c r="D104" s="41"/>
      <c r="E104" s="41"/>
      <c r="F104" s="41"/>
      <c r="G104" s="41"/>
      <c r="H104" s="41"/>
      <c r="I104" s="41"/>
      <c r="J104" s="181">
        <f>BK104</f>
        <v>0</v>
      </c>
      <c r="K104" s="41"/>
      <c r="L104" s="45"/>
      <c r="M104" s="96"/>
      <c r="N104" s="182"/>
      <c r="O104" s="97"/>
      <c r="P104" s="183">
        <f>P105+P171</f>
        <v>0</v>
      </c>
      <c r="Q104" s="97"/>
      <c r="R104" s="183">
        <f>R105+R171</f>
        <v>0.1528719</v>
      </c>
      <c r="S104" s="97"/>
      <c r="T104" s="184">
        <f>T105+T171</f>
        <v>0</v>
      </c>
      <c r="U104" s="39"/>
      <c r="V104" s="39"/>
      <c r="W104" s="39"/>
      <c r="X104" s="39"/>
      <c r="Y104" s="39"/>
      <c r="Z104" s="39"/>
      <c r="AA104" s="39"/>
      <c r="AB104" s="39"/>
      <c r="AC104" s="39"/>
      <c r="AD104" s="39"/>
      <c r="AE104" s="39"/>
      <c r="AT104" s="18" t="s">
        <v>74</v>
      </c>
      <c r="AU104" s="18" t="s">
        <v>129</v>
      </c>
      <c r="BK104" s="185">
        <f>BK105+BK171</f>
        <v>0</v>
      </c>
    </row>
    <row r="105" spans="1:63" s="12" customFormat="1" ht="25.9" customHeight="1">
      <c r="A105" s="12"/>
      <c r="B105" s="232"/>
      <c r="C105" s="233"/>
      <c r="D105" s="234" t="s">
        <v>74</v>
      </c>
      <c r="E105" s="235" t="s">
        <v>614</v>
      </c>
      <c r="F105" s="235" t="s">
        <v>615</v>
      </c>
      <c r="G105" s="233"/>
      <c r="H105" s="233"/>
      <c r="I105" s="236"/>
      <c r="J105" s="237">
        <f>BK105</f>
        <v>0</v>
      </c>
      <c r="K105" s="233"/>
      <c r="L105" s="238"/>
      <c r="M105" s="239"/>
      <c r="N105" s="240"/>
      <c r="O105" s="240"/>
      <c r="P105" s="241">
        <f>P106</f>
        <v>0</v>
      </c>
      <c r="Q105" s="240"/>
      <c r="R105" s="241">
        <f>R106</f>
        <v>0</v>
      </c>
      <c r="S105" s="240"/>
      <c r="T105" s="242">
        <f>T106</f>
        <v>0</v>
      </c>
      <c r="U105" s="12"/>
      <c r="V105" s="12"/>
      <c r="W105" s="12"/>
      <c r="X105" s="12"/>
      <c r="Y105" s="12"/>
      <c r="Z105" s="12"/>
      <c r="AA105" s="12"/>
      <c r="AB105" s="12"/>
      <c r="AC105" s="12"/>
      <c r="AD105" s="12"/>
      <c r="AE105" s="12"/>
      <c r="AR105" s="243" t="s">
        <v>82</v>
      </c>
      <c r="AT105" s="244" t="s">
        <v>74</v>
      </c>
      <c r="AU105" s="244" t="s">
        <v>75</v>
      </c>
      <c r="AY105" s="243" t="s">
        <v>148</v>
      </c>
      <c r="BK105" s="245">
        <f>BK106</f>
        <v>0</v>
      </c>
    </row>
    <row r="106" spans="1:63" s="12" customFormat="1" ht="22.8" customHeight="1">
      <c r="A106" s="12"/>
      <c r="B106" s="232"/>
      <c r="C106" s="233"/>
      <c r="D106" s="234" t="s">
        <v>74</v>
      </c>
      <c r="E106" s="246" t="s">
        <v>82</v>
      </c>
      <c r="F106" s="246" t="s">
        <v>115</v>
      </c>
      <c r="G106" s="233"/>
      <c r="H106" s="233"/>
      <c r="I106" s="236"/>
      <c r="J106" s="247">
        <f>BK106</f>
        <v>0</v>
      </c>
      <c r="K106" s="233"/>
      <c r="L106" s="238"/>
      <c r="M106" s="239"/>
      <c r="N106" s="240"/>
      <c r="O106" s="240"/>
      <c r="P106" s="241">
        <f>SUM(P107:P170)</f>
        <v>0</v>
      </c>
      <c r="Q106" s="240"/>
      <c r="R106" s="241">
        <f>SUM(R107:R170)</f>
        <v>0</v>
      </c>
      <c r="S106" s="240"/>
      <c r="T106" s="242">
        <f>SUM(T107:T170)</f>
        <v>0</v>
      </c>
      <c r="U106" s="12"/>
      <c r="V106" s="12"/>
      <c r="W106" s="12"/>
      <c r="X106" s="12"/>
      <c r="Y106" s="12"/>
      <c r="Z106" s="12"/>
      <c r="AA106" s="12"/>
      <c r="AB106" s="12"/>
      <c r="AC106" s="12"/>
      <c r="AD106" s="12"/>
      <c r="AE106" s="12"/>
      <c r="AR106" s="243" t="s">
        <v>82</v>
      </c>
      <c r="AT106" s="244" t="s">
        <v>74</v>
      </c>
      <c r="AU106" s="244" t="s">
        <v>82</v>
      </c>
      <c r="AY106" s="243" t="s">
        <v>148</v>
      </c>
      <c r="BK106" s="245">
        <f>SUM(BK107:BK170)</f>
        <v>0</v>
      </c>
    </row>
    <row r="107" spans="1:65" s="2" customFormat="1" ht="16.5" customHeight="1">
      <c r="A107" s="39"/>
      <c r="B107" s="40"/>
      <c r="C107" s="205" t="s">
        <v>82</v>
      </c>
      <c r="D107" s="205" t="s">
        <v>152</v>
      </c>
      <c r="E107" s="206" t="s">
        <v>616</v>
      </c>
      <c r="F107" s="207" t="s">
        <v>617</v>
      </c>
      <c r="G107" s="208" t="s">
        <v>618</v>
      </c>
      <c r="H107" s="209">
        <v>10.003</v>
      </c>
      <c r="I107" s="210"/>
      <c r="J107" s="211">
        <f>ROUND(I107*H107,2)</f>
        <v>0</v>
      </c>
      <c r="K107" s="207" t="s">
        <v>156</v>
      </c>
      <c r="L107" s="45"/>
      <c r="M107" s="212" t="s">
        <v>19</v>
      </c>
      <c r="N107" s="213" t="s">
        <v>46</v>
      </c>
      <c r="O107" s="85"/>
      <c r="P107" s="196">
        <f>O107*H107</f>
        <v>0</v>
      </c>
      <c r="Q107" s="196">
        <v>0</v>
      </c>
      <c r="R107" s="196">
        <f>Q107*H107</f>
        <v>0</v>
      </c>
      <c r="S107" s="196">
        <v>0</v>
      </c>
      <c r="T107" s="197">
        <f>S107*H107</f>
        <v>0</v>
      </c>
      <c r="U107" s="39"/>
      <c r="V107" s="39"/>
      <c r="W107" s="39"/>
      <c r="X107" s="39"/>
      <c r="Y107" s="39"/>
      <c r="Z107" s="39"/>
      <c r="AA107" s="39"/>
      <c r="AB107" s="39"/>
      <c r="AC107" s="39"/>
      <c r="AD107" s="39"/>
      <c r="AE107" s="39"/>
      <c r="AR107" s="198" t="s">
        <v>167</v>
      </c>
      <c r="AT107" s="198" t="s">
        <v>152</v>
      </c>
      <c r="AU107" s="198" t="s">
        <v>84</v>
      </c>
      <c r="AY107" s="18" t="s">
        <v>148</v>
      </c>
      <c r="BE107" s="199">
        <f>IF(N107="základní",J107,0)</f>
        <v>0</v>
      </c>
      <c r="BF107" s="199">
        <f>IF(N107="snížená",J107,0)</f>
        <v>0</v>
      </c>
      <c r="BG107" s="199">
        <f>IF(N107="zákl. přenesená",J107,0)</f>
        <v>0</v>
      </c>
      <c r="BH107" s="199">
        <f>IF(N107="sníž. přenesená",J107,0)</f>
        <v>0</v>
      </c>
      <c r="BI107" s="199">
        <f>IF(N107="nulová",J107,0)</f>
        <v>0</v>
      </c>
      <c r="BJ107" s="18" t="s">
        <v>82</v>
      </c>
      <c r="BK107" s="199">
        <f>ROUND(I107*H107,2)</f>
        <v>0</v>
      </c>
      <c r="BL107" s="18" t="s">
        <v>167</v>
      </c>
      <c r="BM107" s="198" t="s">
        <v>619</v>
      </c>
    </row>
    <row r="108" spans="1:47" s="2" customFormat="1" ht="12">
      <c r="A108" s="39"/>
      <c r="B108" s="40"/>
      <c r="C108" s="41"/>
      <c r="D108" s="200" t="s">
        <v>150</v>
      </c>
      <c r="E108" s="41"/>
      <c r="F108" s="201" t="s">
        <v>617</v>
      </c>
      <c r="G108" s="41"/>
      <c r="H108" s="41"/>
      <c r="I108" s="202"/>
      <c r="J108" s="41"/>
      <c r="K108" s="41"/>
      <c r="L108" s="45"/>
      <c r="M108" s="203"/>
      <c r="N108" s="204"/>
      <c r="O108" s="85"/>
      <c r="P108" s="85"/>
      <c r="Q108" s="85"/>
      <c r="R108" s="85"/>
      <c r="S108" s="85"/>
      <c r="T108" s="86"/>
      <c r="U108" s="39"/>
      <c r="V108" s="39"/>
      <c r="W108" s="39"/>
      <c r="X108" s="39"/>
      <c r="Y108" s="39"/>
      <c r="Z108" s="39"/>
      <c r="AA108" s="39"/>
      <c r="AB108" s="39"/>
      <c r="AC108" s="39"/>
      <c r="AD108" s="39"/>
      <c r="AE108" s="39"/>
      <c r="AT108" s="18" t="s">
        <v>150</v>
      </c>
      <c r="AU108" s="18" t="s">
        <v>84</v>
      </c>
    </row>
    <row r="109" spans="1:47" s="2" customFormat="1" ht="12">
      <c r="A109" s="39"/>
      <c r="B109" s="40"/>
      <c r="C109" s="41"/>
      <c r="D109" s="214" t="s">
        <v>159</v>
      </c>
      <c r="E109" s="41"/>
      <c r="F109" s="215" t="s">
        <v>620</v>
      </c>
      <c r="G109" s="41"/>
      <c r="H109" s="41"/>
      <c r="I109" s="202"/>
      <c r="J109" s="41"/>
      <c r="K109" s="41"/>
      <c r="L109" s="45"/>
      <c r="M109" s="203"/>
      <c r="N109" s="204"/>
      <c r="O109" s="85"/>
      <c r="P109" s="85"/>
      <c r="Q109" s="85"/>
      <c r="R109" s="85"/>
      <c r="S109" s="85"/>
      <c r="T109" s="86"/>
      <c r="U109" s="39"/>
      <c r="V109" s="39"/>
      <c r="W109" s="39"/>
      <c r="X109" s="39"/>
      <c r="Y109" s="39"/>
      <c r="Z109" s="39"/>
      <c r="AA109" s="39"/>
      <c r="AB109" s="39"/>
      <c r="AC109" s="39"/>
      <c r="AD109" s="39"/>
      <c r="AE109" s="39"/>
      <c r="AT109" s="18" t="s">
        <v>159</v>
      </c>
      <c r="AU109" s="18" t="s">
        <v>84</v>
      </c>
    </row>
    <row r="110" spans="1:51" s="13" customFormat="1" ht="12">
      <c r="A110" s="13"/>
      <c r="B110" s="248"/>
      <c r="C110" s="249"/>
      <c r="D110" s="200" t="s">
        <v>621</v>
      </c>
      <c r="E110" s="250" t="s">
        <v>19</v>
      </c>
      <c r="F110" s="251" t="s">
        <v>622</v>
      </c>
      <c r="G110" s="249"/>
      <c r="H110" s="250" t="s">
        <v>19</v>
      </c>
      <c r="I110" s="252"/>
      <c r="J110" s="249"/>
      <c r="K110" s="249"/>
      <c r="L110" s="253"/>
      <c r="M110" s="254"/>
      <c r="N110" s="255"/>
      <c r="O110" s="255"/>
      <c r="P110" s="255"/>
      <c r="Q110" s="255"/>
      <c r="R110" s="255"/>
      <c r="S110" s="255"/>
      <c r="T110" s="256"/>
      <c r="U110" s="13"/>
      <c r="V110" s="13"/>
      <c r="W110" s="13"/>
      <c r="X110" s="13"/>
      <c r="Y110" s="13"/>
      <c r="Z110" s="13"/>
      <c r="AA110" s="13"/>
      <c r="AB110" s="13"/>
      <c r="AC110" s="13"/>
      <c r="AD110" s="13"/>
      <c r="AE110" s="13"/>
      <c r="AT110" s="257" t="s">
        <v>621</v>
      </c>
      <c r="AU110" s="257" t="s">
        <v>84</v>
      </c>
      <c r="AV110" s="13" t="s">
        <v>82</v>
      </c>
      <c r="AW110" s="13" t="s">
        <v>36</v>
      </c>
      <c r="AX110" s="13" t="s">
        <v>75</v>
      </c>
      <c r="AY110" s="257" t="s">
        <v>148</v>
      </c>
    </row>
    <row r="111" spans="1:51" s="14" customFormat="1" ht="12">
      <c r="A111" s="14"/>
      <c r="B111" s="258"/>
      <c r="C111" s="259"/>
      <c r="D111" s="200" t="s">
        <v>621</v>
      </c>
      <c r="E111" s="260" t="s">
        <v>19</v>
      </c>
      <c r="F111" s="261" t="s">
        <v>623</v>
      </c>
      <c r="G111" s="259"/>
      <c r="H111" s="262">
        <v>10.331</v>
      </c>
      <c r="I111" s="263"/>
      <c r="J111" s="259"/>
      <c r="K111" s="259"/>
      <c r="L111" s="264"/>
      <c r="M111" s="265"/>
      <c r="N111" s="266"/>
      <c r="O111" s="266"/>
      <c r="P111" s="266"/>
      <c r="Q111" s="266"/>
      <c r="R111" s="266"/>
      <c r="S111" s="266"/>
      <c r="T111" s="267"/>
      <c r="U111" s="14"/>
      <c r="V111" s="14"/>
      <c r="W111" s="14"/>
      <c r="X111" s="14"/>
      <c r="Y111" s="14"/>
      <c r="Z111" s="14"/>
      <c r="AA111" s="14"/>
      <c r="AB111" s="14"/>
      <c r="AC111" s="14"/>
      <c r="AD111" s="14"/>
      <c r="AE111" s="14"/>
      <c r="AT111" s="268" t="s">
        <v>621</v>
      </c>
      <c r="AU111" s="268" t="s">
        <v>84</v>
      </c>
      <c r="AV111" s="14" t="s">
        <v>84</v>
      </c>
      <c r="AW111" s="14" t="s">
        <v>36</v>
      </c>
      <c r="AX111" s="14" t="s">
        <v>75</v>
      </c>
      <c r="AY111" s="268" t="s">
        <v>148</v>
      </c>
    </row>
    <row r="112" spans="1:51" s="14" customFormat="1" ht="12">
      <c r="A112" s="14"/>
      <c r="B112" s="258"/>
      <c r="C112" s="259"/>
      <c r="D112" s="200" t="s">
        <v>621</v>
      </c>
      <c r="E112" s="260" t="s">
        <v>19</v>
      </c>
      <c r="F112" s="261" t="s">
        <v>624</v>
      </c>
      <c r="G112" s="259"/>
      <c r="H112" s="262">
        <v>-2.128</v>
      </c>
      <c r="I112" s="263"/>
      <c r="J112" s="259"/>
      <c r="K112" s="259"/>
      <c r="L112" s="264"/>
      <c r="M112" s="265"/>
      <c r="N112" s="266"/>
      <c r="O112" s="266"/>
      <c r="P112" s="266"/>
      <c r="Q112" s="266"/>
      <c r="R112" s="266"/>
      <c r="S112" s="266"/>
      <c r="T112" s="267"/>
      <c r="U112" s="14"/>
      <c r="V112" s="14"/>
      <c r="W112" s="14"/>
      <c r="X112" s="14"/>
      <c r="Y112" s="14"/>
      <c r="Z112" s="14"/>
      <c r="AA112" s="14"/>
      <c r="AB112" s="14"/>
      <c r="AC112" s="14"/>
      <c r="AD112" s="14"/>
      <c r="AE112" s="14"/>
      <c r="AT112" s="268" t="s">
        <v>621</v>
      </c>
      <c r="AU112" s="268" t="s">
        <v>84</v>
      </c>
      <c r="AV112" s="14" t="s">
        <v>84</v>
      </c>
      <c r="AW112" s="14" t="s">
        <v>36</v>
      </c>
      <c r="AX112" s="14" t="s">
        <v>75</v>
      </c>
      <c r="AY112" s="268" t="s">
        <v>148</v>
      </c>
    </row>
    <row r="113" spans="1:51" s="14" customFormat="1" ht="12">
      <c r="A113" s="14"/>
      <c r="B113" s="258"/>
      <c r="C113" s="259"/>
      <c r="D113" s="200" t="s">
        <v>621</v>
      </c>
      <c r="E113" s="260" t="s">
        <v>19</v>
      </c>
      <c r="F113" s="261" t="s">
        <v>625</v>
      </c>
      <c r="G113" s="259"/>
      <c r="H113" s="262">
        <v>1.8</v>
      </c>
      <c r="I113" s="263"/>
      <c r="J113" s="259"/>
      <c r="K113" s="259"/>
      <c r="L113" s="264"/>
      <c r="M113" s="265"/>
      <c r="N113" s="266"/>
      <c r="O113" s="266"/>
      <c r="P113" s="266"/>
      <c r="Q113" s="266"/>
      <c r="R113" s="266"/>
      <c r="S113" s="266"/>
      <c r="T113" s="267"/>
      <c r="U113" s="14"/>
      <c r="V113" s="14"/>
      <c r="W113" s="14"/>
      <c r="X113" s="14"/>
      <c r="Y113" s="14"/>
      <c r="Z113" s="14"/>
      <c r="AA113" s="14"/>
      <c r="AB113" s="14"/>
      <c r="AC113" s="14"/>
      <c r="AD113" s="14"/>
      <c r="AE113" s="14"/>
      <c r="AT113" s="268" t="s">
        <v>621</v>
      </c>
      <c r="AU113" s="268" t="s">
        <v>84</v>
      </c>
      <c r="AV113" s="14" t="s">
        <v>84</v>
      </c>
      <c r="AW113" s="14" t="s">
        <v>36</v>
      </c>
      <c r="AX113" s="14" t="s">
        <v>75</v>
      </c>
      <c r="AY113" s="268" t="s">
        <v>148</v>
      </c>
    </row>
    <row r="114" spans="1:51" s="15" customFormat="1" ht="12">
      <c r="A114" s="15"/>
      <c r="B114" s="269"/>
      <c r="C114" s="270"/>
      <c r="D114" s="200" t="s">
        <v>621</v>
      </c>
      <c r="E114" s="271" t="s">
        <v>19</v>
      </c>
      <c r="F114" s="272" t="s">
        <v>626</v>
      </c>
      <c r="G114" s="270"/>
      <c r="H114" s="273">
        <v>10.003</v>
      </c>
      <c r="I114" s="274"/>
      <c r="J114" s="270"/>
      <c r="K114" s="270"/>
      <c r="L114" s="275"/>
      <c r="M114" s="276"/>
      <c r="N114" s="277"/>
      <c r="O114" s="277"/>
      <c r="P114" s="277"/>
      <c r="Q114" s="277"/>
      <c r="R114" s="277"/>
      <c r="S114" s="277"/>
      <c r="T114" s="278"/>
      <c r="U114" s="15"/>
      <c r="V114" s="15"/>
      <c r="W114" s="15"/>
      <c r="X114" s="15"/>
      <c r="Y114" s="15"/>
      <c r="Z114" s="15"/>
      <c r="AA114" s="15"/>
      <c r="AB114" s="15"/>
      <c r="AC114" s="15"/>
      <c r="AD114" s="15"/>
      <c r="AE114" s="15"/>
      <c r="AT114" s="279" t="s">
        <v>621</v>
      </c>
      <c r="AU114" s="279" t="s">
        <v>84</v>
      </c>
      <c r="AV114" s="15" t="s">
        <v>167</v>
      </c>
      <c r="AW114" s="15" t="s">
        <v>36</v>
      </c>
      <c r="AX114" s="15" t="s">
        <v>82</v>
      </c>
      <c r="AY114" s="279" t="s">
        <v>148</v>
      </c>
    </row>
    <row r="115" spans="1:65" s="2" customFormat="1" ht="21.75" customHeight="1">
      <c r="A115" s="39"/>
      <c r="B115" s="40"/>
      <c r="C115" s="205" t="s">
        <v>84</v>
      </c>
      <c r="D115" s="205" t="s">
        <v>152</v>
      </c>
      <c r="E115" s="206" t="s">
        <v>627</v>
      </c>
      <c r="F115" s="207" t="s">
        <v>628</v>
      </c>
      <c r="G115" s="208" t="s">
        <v>618</v>
      </c>
      <c r="H115" s="209">
        <v>8.203</v>
      </c>
      <c r="I115" s="210"/>
      <c r="J115" s="211">
        <f>ROUND(I115*H115,2)</f>
        <v>0</v>
      </c>
      <c r="K115" s="207" t="s">
        <v>156</v>
      </c>
      <c r="L115" s="45"/>
      <c r="M115" s="212" t="s">
        <v>19</v>
      </c>
      <c r="N115" s="213" t="s">
        <v>46</v>
      </c>
      <c r="O115" s="85"/>
      <c r="P115" s="196">
        <f>O115*H115</f>
        <v>0</v>
      </c>
      <c r="Q115" s="196">
        <v>0</v>
      </c>
      <c r="R115" s="196">
        <f>Q115*H115</f>
        <v>0</v>
      </c>
      <c r="S115" s="196">
        <v>0</v>
      </c>
      <c r="T115" s="197">
        <f>S115*H115</f>
        <v>0</v>
      </c>
      <c r="U115" s="39"/>
      <c r="V115" s="39"/>
      <c r="W115" s="39"/>
      <c r="X115" s="39"/>
      <c r="Y115" s="39"/>
      <c r="Z115" s="39"/>
      <c r="AA115" s="39"/>
      <c r="AB115" s="39"/>
      <c r="AC115" s="39"/>
      <c r="AD115" s="39"/>
      <c r="AE115" s="39"/>
      <c r="AR115" s="198" t="s">
        <v>167</v>
      </c>
      <c r="AT115" s="198" t="s">
        <v>152</v>
      </c>
      <c r="AU115" s="198" t="s">
        <v>84</v>
      </c>
      <c r="AY115" s="18" t="s">
        <v>148</v>
      </c>
      <c r="BE115" s="199">
        <f>IF(N115="základní",J115,0)</f>
        <v>0</v>
      </c>
      <c r="BF115" s="199">
        <f>IF(N115="snížená",J115,0)</f>
        <v>0</v>
      </c>
      <c r="BG115" s="199">
        <f>IF(N115="zákl. přenesená",J115,0)</f>
        <v>0</v>
      </c>
      <c r="BH115" s="199">
        <f>IF(N115="sníž. přenesená",J115,0)</f>
        <v>0</v>
      </c>
      <c r="BI115" s="199">
        <f>IF(N115="nulová",J115,0)</f>
        <v>0</v>
      </c>
      <c r="BJ115" s="18" t="s">
        <v>82</v>
      </c>
      <c r="BK115" s="199">
        <f>ROUND(I115*H115,2)</f>
        <v>0</v>
      </c>
      <c r="BL115" s="18" t="s">
        <v>167</v>
      </c>
      <c r="BM115" s="198" t="s">
        <v>629</v>
      </c>
    </row>
    <row r="116" spans="1:47" s="2" customFormat="1" ht="12">
      <c r="A116" s="39"/>
      <c r="B116" s="40"/>
      <c r="C116" s="41"/>
      <c r="D116" s="200" t="s">
        <v>150</v>
      </c>
      <c r="E116" s="41"/>
      <c r="F116" s="201" t="s">
        <v>628</v>
      </c>
      <c r="G116" s="41"/>
      <c r="H116" s="41"/>
      <c r="I116" s="202"/>
      <c r="J116" s="41"/>
      <c r="K116" s="41"/>
      <c r="L116" s="45"/>
      <c r="M116" s="203"/>
      <c r="N116" s="204"/>
      <c r="O116" s="85"/>
      <c r="P116" s="85"/>
      <c r="Q116" s="85"/>
      <c r="R116" s="85"/>
      <c r="S116" s="85"/>
      <c r="T116" s="86"/>
      <c r="U116" s="39"/>
      <c r="V116" s="39"/>
      <c r="W116" s="39"/>
      <c r="X116" s="39"/>
      <c r="Y116" s="39"/>
      <c r="Z116" s="39"/>
      <c r="AA116" s="39"/>
      <c r="AB116" s="39"/>
      <c r="AC116" s="39"/>
      <c r="AD116" s="39"/>
      <c r="AE116" s="39"/>
      <c r="AT116" s="18" t="s">
        <v>150</v>
      </c>
      <c r="AU116" s="18" t="s">
        <v>84</v>
      </c>
    </row>
    <row r="117" spans="1:47" s="2" customFormat="1" ht="12">
      <c r="A117" s="39"/>
      <c r="B117" s="40"/>
      <c r="C117" s="41"/>
      <c r="D117" s="214" t="s">
        <v>159</v>
      </c>
      <c r="E117" s="41"/>
      <c r="F117" s="215" t="s">
        <v>630</v>
      </c>
      <c r="G117" s="41"/>
      <c r="H117" s="41"/>
      <c r="I117" s="202"/>
      <c r="J117" s="41"/>
      <c r="K117" s="41"/>
      <c r="L117" s="45"/>
      <c r="M117" s="203"/>
      <c r="N117" s="204"/>
      <c r="O117" s="85"/>
      <c r="P117" s="85"/>
      <c r="Q117" s="85"/>
      <c r="R117" s="85"/>
      <c r="S117" s="85"/>
      <c r="T117" s="86"/>
      <c r="U117" s="39"/>
      <c r="V117" s="39"/>
      <c r="W117" s="39"/>
      <c r="X117" s="39"/>
      <c r="Y117" s="39"/>
      <c r="Z117" s="39"/>
      <c r="AA117" s="39"/>
      <c r="AB117" s="39"/>
      <c r="AC117" s="39"/>
      <c r="AD117" s="39"/>
      <c r="AE117" s="39"/>
      <c r="AT117" s="18" t="s">
        <v>159</v>
      </c>
      <c r="AU117" s="18" t="s">
        <v>84</v>
      </c>
    </row>
    <row r="118" spans="1:51" s="13" customFormat="1" ht="12">
      <c r="A118" s="13"/>
      <c r="B118" s="248"/>
      <c r="C118" s="249"/>
      <c r="D118" s="200" t="s">
        <v>621</v>
      </c>
      <c r="E118" s="250" t="s">
        <v>19</v>
      </c>
      <c r="F118" s="251" t="s">
        <v>622</v>
      </c>
      <c r="G118" s="249"/>
      <c r="H118" s="250" t="s">
        <v>19</v>
      </c>
      <c r="I118" s="252"/>
      <c r="J118" s="249"/>
      <c r="K118" s="249"/>
      <c r="L118" s="253"/>
      <c r="M118" s="254"/>
      <c r="N118" s="255"/>
      <c r="O118" s="255"/>
      <c r="P118" s="255"/>
      <c r="Q118" s="255"/>
      <c r="R118" s="255"/>
      <c r="S118" s="255"/>
      <c r="T118" s="256"/>
      <c r="U118" s="13"/>
      <c r="V118" s="13"/>
      <c r="W118" s="13"/>
      <c r="X118" s="13"/>
      <c r="Y118" s="13"/>
      <c r="Z118" s="13"/>
      <c r="AA118" s="13"/>
      <c r="AB118" s="13"/>
      <c r="AC118" s="13"/>
      <c r="AD118" s="13"/>
      <c r="AE118" s="13"/>
      <c r="AT118" s="257" t="s">
        <v>621</v>
      </c>
      <c r="AU118" s="257" t="s">
        <v>84</v>
      </c>
      <c r="AV118" s="13" t="s">
        <v>82</v>
      </c>
      <c r="AW118" s="13" t="s">
        <v>36</v>
      </c>
      <c r="AX118" s="13" t="s">
        <v>75</v>
      </c>
      <c r="AY118" s="257" t="s">
        <v>148</v>
      </c>
    </row>
    <row r="119" spans="1:51" s="14" customFormat="1" ht="12">
      <c r="A119" s="14"/>
      <c r="B119" s="258"/>
      <c r="C119" s="259"/>
      <c r="D119" s="200" t="s">
        <v>621</v>
      </c>
      <c r="E119" s="260" t="s">
        <v>19</v>
      </c>
      <c r="F119" s="261" t="s">
        <v>631</v>
      </c>
      <c r="G119" s="259"/>
      <c r="H119" s="262">
        <v>10.331</v>
      </c>
      <c r="I119" s="263"/>
      <c r="J119" s="259"/>
      <c r="K119" s="259"/>
      <c r="L119" s="264"/>
      <c r="M119" s="265"/>
      <c r="N119" s="266"/>
      <c r="O119" s="266"/>
      <c r="P119" s="266"/>
      <c r="Q119" s="266"/>
      <c r="R119" s="266"/>
      <c r="S119" s="266"/>
      <c r="T119" s="267"/>
      <c r="U119" s="14"/>
      <c r="V119" s="14"/>
      <c r="W119" s="14"/>
      <c r="X119" s="14"/>
      <c r="Y119" s="14"/>
      <c r="Z119" s="14"/>
      <c r="AA119" s="14"/>
      <c r="AB119" s="14"/>
      <c r="AC119" s="14"/>
      <c r="AD119" s="14"/>
      <c r="AE119" s="14"/>
      <c r="AT119" s="268" t="s">
        <v>621</v>
      </c>
      <c r="AU119" s="268" t="s">
        <v>84</v>
      </c>
      <c r="AV119" s="14" t="s">
        <v>84</v>
      </c>
      <c r="AW119" s="14" t="s">
        <v>36</v>
      </c>
      <c r="AX119" s="14" t="s">
        <v>75</v>
      </c>
      <c r="AY119" s="268" t="s">
        <v>148</v>
      </c>
    </row>
    <row r="120" spans="1:51" s="14" customFormat="1" ht="12">
      <c r="A120" s="14"/>
      <c r="B120" s="258"/>
      <c r="C120" s="259"/>
      <c r="D120" s="200" t="s">
        <v>621</v>
      </c>
      <c r="E120" s="260" t="s">
        <v>19</v>
      </c>
      <c r="F120" s="261" t="s">
        <v>624</v>
      </c>
      <c r="G120" s="259"/>
      <c r="H120" s="262">
        <v>-2.128</v>
      </c>
      <c r="I120" s="263"/>
      <c r="J120" s="259"/>
      <c r="K120" s="259"/>
      <c r="L120" s="264"/>
      <c r="M120" s="265"/>
      <c r="N120" s="266"/>
      <c r="O120" s="266"/>
      <c r="P120" s="266"/>
      <c r="Q120" s="266"/>
      <c r="R120" s="266"/>
      <c r="S120" s="266"/>
      <c r="T120" s="267"/>
      <c r="U120" s="14"/>
      <c r="V120" s="14"/>
      <c r="W120" s="14"/>
      <c r="X120" s="14"/>
      <c r="Y120" s="14"/>
      <c r="Z120" s="14"/>
      <c r="AA120" s="14"/>
      <c r="AB120" s="14"/>
      <c r="AC120" s="14"/>
      <c r="AD120" s="14"/>
      <c r="AE120" s="14"/>
      <c r="AT120" s="268" t="s">
        <v>621</v>
      </c>
      <c r="AU120" s="268" t="s">
        <v>84</v>
      </c>
      <c r="AV120" s="14" t="s">
        <v>84</v>
      </c>
      <c r="AW120" s="14" t="s">
        <v>36</v>
      </c>
      <c r="AX120" s="14" t="s">
        <v>75</v>
      </c>
      <c r="AY120" s="268" t="s">
        <v>148</v>
      </c>
    </row>
    <row r="121" spans="1:51" s="15" customFormat="1" ht="12">
      <c r="A121" s="15"/>
      <c r="B121" s="269"/>
      <c r="C121" s="270"/>
      <c r="D121" s="200" t="s">
        <v>621</v>
      </c>
      <c r="E121" s="271" t="s">
        <v>19</v>
      </c>
      <c r="F121" s="272" t="s">
        <v>626</v>
      </c>
      <c r="G121" s="270"/>
      <c r="H121" s="273">
        <v>8.203</v>
      </c>
      <c r="I121" s="274"/>
      <c r="J121" s="270"/>
      <c r="K121" s="270"/>
      <c r="L121" s="275"/>
      <c r="M121" s="276"/>
      <c r="N121" s="277"/>
      <c r="O121" s="277"/>
      <c r="P121" s="277"/>
      <c r="Q121" s="277"/>
      <c r="R121" s="277"/>
      <c r="S121" s="277"/>
      <c r="T121" s="278"/>
      <c r="U121" s="15"/>
      <c r="V121" s="15"/>
      <c r="W121" s="15"/>
      <c r="X121" s="15"/>
      <c r="Y121" s="15"/>
      <c r="Z121" s="15"/>
      <c r="AA121" s="15"/>
      <c r="AB121" s="15"/>
      <c r="AC121" s="15"/>
      <c r="AD121" s="15"/>
      <c r="AE121" s="15"/>
      <c r="AT121" s="279" t="s">
        <v>621</v>
      </c>
      <c r="AU121" s="279" t="s">
        <v>84</v>
      </c>
      <c r="AV121" s="15" t="s">
        <v>167</v>
      </c>
      <c r="AW121" s="15" t="s">
        <v>36</v>
      </c>
      <c r="AX121" s="15" t="s">
        <v>82</v>
      </c>
      <c r="AY121" s="279" t="s">
        <v>148</v>
      </c>
    </row>
    <row r="122" spans="1:65" s="2" customFormat="1" ht="21.75" customHeight="1">
      <c r="A122" s="39"/>
      <c r="B122" s="40"/>
      <c r="C122" s="205" t="s">
        <v>161</v>
      </c>
      <c r="D122" s="205" t="s">
        <v>152</v>
      </c>
      <c r="E122" s="206" t="s">
        <v>632</v>
      </c>
      <c r="F122" s="207" t="s">
        <v>633</v>
      </c>
      <c r="G122" s="208" t="s">
        <v>618</v>
      </c>
      <c r="H122" s="209">
        <v>10.003</v>
      </c>
      <c r="I122" s="210"/>
      <c r="J122" s="211">
        <f>ROUND(I122*H122,2)</f>
        <v>0</v>
      </c>
      <c r="K122" s="207" t="s">
        <v>156</v>
      </c>
      <c r="L122" s="45"/>
      <c r="M122" s="212" t="s">
        <v>19</v>
      </c>
      <c r="N122" s="213" t="s">
        <v>46</v>
      </c>
      <c r="O122" s="85"/>
      <c r="P122" s="196">
        <f>O122*H122</f>
        <v>0</v>
      </c>
      <c r="Q122" s="196">
        <v>0</v>
      </c>
      <c r="R122" s="196">
        <f>Q122*H122</f>
        <v>0</v>
      </c>
      <c r="S122" s="196">
        <v>0</v>
      </c>
      <c r="T122" s="197">
        <f>S122*H122</f>
        <v>0</v>
      </c>
      <c r="U122" s="39"/>
      <c r="V122" s="39"/>
      <c r="W122" s="39"/>
      <c r="X122" s="39"/>
      <c r="Y122" s="39"/>
      <c r="Z122" s="39"/>
      <c r="AA122" s="39"/>
      <c r="AB122" s="39"/>
      <c r="AC122" s="39"/>
      <c r="AD122" s="39"/>
      <c r="AE122" s="39"/>
      <c r="AR122" s="198" t="s">
        <v>167</v>
      </c>
      <c r="AT122" s="198" t="s">
        <v>152</v>
      </c>
      <c r="AU122" s="198" t="s">
        <v>84</v>
      </c>
      <c r="AY122" s="18" t="s">
        <v>148</v>
      </c>
      <c r="BE122" s="199">
        <f>IF(N122="základní",J122,0)</f>
        <v>0</v>
      </c>
      <c r="BF122" s="199">
        <f>IF(N122="snížená",J122,0)</f>
        <v>0</v>
      </c>
      <c r="BG122" s="199">
        <f>IF(N122="zákl. přenesená",J122,0)</f>
        <v>0</v>
      </c>
      <c r="BH122" s="199">
        <f>IF(N122="sníž. přenesená",J122,0)</f>
        <v>0</v>
      </c>
      <c r="BI122" s="199">
        <f>IF(N122="nulová",J122,0)</f>
        <v>0</v>
      </c>
      <c r="BJ122" s="18" t="s">
        <v>82</v>
      </c>
      <c r="BK122" s="199">
        <f>ROUND(I122*H122,2)</f>
        <v>0</v>
      </c>
      <c r="BL122" s="18" t="s">
        <v>167</v>
      </c>
      <c r="BM122" s="198" t="s">
        <v>634</v>
      </c>
    </row>
    <row r="123" spans="1:47" s="2" customFormat="1" ht="12">
      <c r="A123" s="39"/>
      <c r="B123" s="40"/>
      <c r="C123" s="41"/>
      <c r="D123" s="200" t="s">
        <v>150</v>
      </c>
      <c r="E123" s="41"/>
      <c r="F123" s="201" t="s">
        <v>633</v>
      </c>
      <c r="G123" s="41"/>
      <c r="H123" s="41"/>
      <c r="I123" s="202"/>
      <c r="J123" s="41"/>
      <c r="K123" s="41"/>
      <c r="L123" s="45"/>
      <c r="M123" s="203"/>
      <c r="N123" s="204"/>
      <c r="O123" s="85"/>
      <c r="P123" s="85"/>
      <c r="Q123" s="85"/>
      <c r="R123" s="85"/>
      <c r="S123" s="85"/>
      <c r="T123" s="86"/>
      <c r="U123" s="39"/>
      <c r="V123" s="39"/>
      <c r="W123" s="39"/>
      <c r="X123" s="39"/>
      <c r="Y123" s="39"/>
      <c r="Z123" s="39"/>
      <c r="AA123" s="39"/>
      <c r="AB123" s="39"/>
      <c r="AC123" s="39"/>
      <c r="AD123" s="39"/>
      <c r="AE123" s="39"/>
      <c r="AT123" s="18" t="s">
        <v>150</v>
      </c>
      <c r="AU123" s="18" t="s">
        <v>84</v>
      </c>
    </row>
    <row r="124" spans="1:47" s="2" customFormat="1" ht="12">
      <c r="A124" s="39"/>
      <c r="B124" s="40"/>
      <c r="C124" s="41"/>
      <c r="D124" s="214" t="s">
        <v>159</v>
      </c>
      <c r="E124" s="41"/>
      <c r="F124" s="215" t="s">
        <v>635</v>
      </c>
      <c r="G124" s="41"/>
      <c r="H124" s="41"/>
      <c r="I124" s="202"/>
      <c r="J124" s="41"/>
      <c r="K124" s="41"/>
      <c r="L124" s="45"/>
      <c r="M124" s="203"/>
      <c r="N124" s="204"/>
      <c r="O124" s="85"/>
      <c r="P124" s="85"/>
      <c r="Q124" s="85"/>
      <c r="R124" s="85"/>
      <c r="S124" s="85"/>
      <c r="T124" s="86"/>
      <c r="U124" s="39"/>
      <c r="V124" s="39"/>
      <c r="W124" s="39"/>
      <c r="X124" s="39"/>
      <c r="Y124" s="39"/>
      <c r="Z124" s="39"/>
      <c r="AA124" s="39"/>
      <c r="AB124" s="39"/>
      <c r="AC124" s="39"/>
      <c r="AD124" s="39"/>
      <c r="AE124" s="39"/>
      <c r="AT124" s="18" t="s">
        <v>159</v>
      </c>
      <c r="AU124" s="18" t="s">
        <v>84</v>
      </c>
    </row>
    <row r="125" spans="1:51" s="13" customFormat="1" ht="12">
      <c r="A125" s="13"/>
      <c r="B125" s="248"/>
      <c r="C125" s="249"/>
      <c r="D125" s="200" t="s">
        <v>621</v>
      </c>
      <c r="E125" s="250" t="s">
        <v>19</v>
      </c>
      <c r="F125" s="251" t="s">
        <v>636</v>
      </c>
      <c r="G125" s="249"/>
      <c r="H125" s="250" t="s">
        <v>19</v>
      </c>
      <c r="I125" s="252"/>
      <c r="J125" s="249"/>
      <c r="K125" s="249"/>
      <c r="L125" s="253"/>
      <c r="M125" s="254"/>
      <c r="N125" s="255"/>
      <c r="O125" s="255"/>
      <c r="P125" s="255"/>
      <c r="Q125" s="255"/>
      <c r="R125" s="255"/>
      <c r="S125" s="255"/>
      <c r="T125" s="256"/>
      <c r="U125" s="13"/>
      <c r="V125" s="13"/>
      <c r="W125" s="13"/>
      <c r="X125" s="13"/>
      <c r="Y125" s="13"/>
      <c r="Z125" s="13"/>
      <c r="AA125" s="13"/>
      <c r="AB125" s="13"/>
      <c r="AC125" s="13"/>
      <c r="AD125" s="13"/>
      <c r="AE125" s="13"/>
      <c r="AT125" s="257" t="s">
        <v>621</v>
      </c>
      <c r="AU125" s="257" t="s">
        <v>84</v>
      </c>
      <c r="AV125" s="13" t="s">
        <v>82</v>
      </c>
      <c r="AW125" s="13" t="s">
        <v>36</v>
      </c>
      <c r="AX125" s="13" t="s">
        <v>75</v>
      </c>
      <c r="AY125" s="257" t="s">
        <v>148</v>
      </c>
    </row>
    <row r="126" spans="1:51" s="13" customFormat="1" ht="12">
      <c r="A126" s="13"/>
      <c r="B126" s="248"/>
      <c r="C126" s="249"/>
      <c r="D126" s="200" t="s">
        <v>621</v>
      </c>
      <c r="E126" s="250" t="s">
        <v>19</v>
      </c>
      <c r="F126" s="251" t="s">
        <v>622</v>
      </c>
      <c r="G126" s="249"/>
      <c r="H126" s="250" t="s">
        <v>19</v>
      </c>
      <c r="I126" s="252"/>
      <c r="J126" s="249"/>
      <c r="K126" s="249"/>
      <c r="L126" s="253"/>
      <c r="M126" s="254"/>
      <c r="N126" s="255"/>
      <c r="O126" s="255"/>
      <c r="P126" s="255"/>
      <c r="Q126" s="255"/>
      <c r="R126" s="255"/>
      <c r="S126" s="255"/>
      <c r="T126" s="256"/>
      <c r="U126" s="13"/>
      <c r="V126" s="13"/>
      <c r="W126" s="13"/>
      <c r="X126" s="13"/>
      <c r="Y126" s="13"/>
      <c r="Z126" s="13"/>
      <c r="AA126" s="13"/>
      <c r="AB126" s="13"/>
      <c r="AC126" s="13"/>
      <c r="AD126" s="13"/>
      <c r="AE126" s="13"/>
      <c r="AT126" s="257" t="s">
        <v>621</v>
      </c>
      <c r="AU126" s="257" t="s">
        <v>84</v>
      </c>
      <c r="AV126" s="13" t="s">
        <v>82</v>
      </c>
      <c r="AW126" s="13" t="s">
        <v>36</v>
      </c>
      <c r="AX126" s="13" t="s">
        <v>75</v>
      </c>
      <c r="AY126" s="257" t="s">
        <v>148</v>
      </c>
    </row>
    <row r="127" spans="1:51" s="14" customFormat="1" ht="12">
      <c r="A127" s="14"/>
      <c r="B127" s="258"/>
      <c r="C127" s="259"/>
      <c r="D127" s="200" t="s">
        <v>621</v>
      </c>
      <c r="E127" s="260" t="s">
        <v>19</v>
      </c>
      <c r="F127" s="261" t="s">
        <v>631</v>
      </c>
      <c r="G127" s="259"/>
      <c r="H127" s="262">
        <v>10.331</v>
      </c>
      <c r="I127" s="263"/>
      <c r="J127" s="259"/>
      <c r="K127" s="259"/>
      <c r="L127" s="264"/>
      <c r="M127" s="265"/>
      <c r="N127" s="266"/>
      <c r="O127" s="266"/>
      <c r="P127" s="266"/>
      <c r="Q127" s="266"/>
      <c r="R127" s="266"/>
      <c r="S127" s="266"/>
      <c r="T127" s="267"/>
      <c r="U127" s="14"/>
      <c r="V127" s="14"/>
      <c r="W127" s="14"/>
      <c r="X127" s="14"/>
      <c r="Y127" s="14"/>
      <c r="Z127" s="14"/>
      <c r="AA127" s="14"/>
      <c r="AB127" s="14"/>
      <c r="AC127" s="14"/>
      <c r="AD127" s="14"/>
      <c r="AE127" s="14"/>
      <c r="AT127" s="268" t="s">
        <v>621</v>
      </c>
      <c r="AU127" s="268" t="s">
        <v>84</v>
      </c>
      <c r="AV127" s="14" t="s">
        <v>84</v>
      </c>
      <c r="AW127" s="14" t="s">
        <v>36</v>
      </c>
      <c r="AX127" s="14" t="s">
        <v>75</v>
      </c>
      <c r="AY127" s="268" t="s">
        <v>148</v>
      </c>
    </row>
    <row r="128" spans="1:51" s="14" customFormat="1" ht="12">
      <c r="A128" s="14"/>
      <c r="B128" s="258"/>
      <c r="C128" s="259"/>
      <c r="D128" s="200" t="s">
        <v>621</v>
      </c>
      <c r="E128" s="260" t="s">
        <v>19</v>
      </c>
      <c r="F128" s="261" t="s">
        <v>637</v>
      </c>
      <c r="G128" s="259"/>
      <c r="H128" s="262">
        <v>-2.128</v>
      </c>
      <c r="I128" s="263"/>
      <c r="J128" s="259"/>
      <c r="K128" s="259"/>
      <c r="L128" s="264"/>
      <c r="M128" s="265"/>
      <c r="N128" s="266"/>
      <c r="O128" s="266"/>
      <c r="P128" s="266"/>
      <c r="Q128" s="266"/>
      <c r="R128" s="266"/>
      <c r="S128" s="266"/>
      <c r="T128" s="267"/>
      <c r="U128" s="14"/>
      <c r="V128" s="14"/>
      <c r="W128" s="14"/>
      <c r="X128" s="14"/>
      <c r="Y128" s="14"/>
      <c r="Z128" s="14"/>
      <c r="AA128" s="14"/>
      <c r="AB128" s="14"/>
      <c r="AC128" s="14"/>
      <c r="AD128" s="14"/>
      <c r="AE128" s="14"/>
      <c r="AT128" s="268" t="s">
        <v>621</v>
      </c>
      <c r="AU128" s="268" t="s">
        <v>84</v>
      </c>
      <c r="AV128" s="14" t="s">
        <v>84</v>
      </c>
      <c r="AW128" s="14" t="s">
        <v>36</v>
      </c>
      <c r="AX128" s="14" t="s">
        <v>75</v>
      </c>
      <c r="AY128" s="268" t="s">
        <v>148</v>
      </c>
    </row>
    <row r="129" spans="1:51" s="14" customFormat="1" ht="12">
      <c r="A129" s="14"/>
      <c r="B129" s="258"/>
      <c r="C129" s="259"/>
      <c r="D129" s="200" t="s">
        <v>621</v>
      </c>
      <c r="E129" s="260" t="s">
        <v>19</v>
      </c>
      <c r="F129" s="261" t="s">
        <v>638</v>
      </c>
      <c r="G129" s="259"/>
      <c r="H129" s="262">
        <v>1.8</v>
      </c>
      <c r="I129" s="263"/>
      <c r="J129" s="259"/>
      <c r="K129" s="259"/>
      <c r="L129" s="264"/>
      <c r="M129" s="265"/>
      <c r="N129" s="266"/>
      <c r="O129" s="266"/>
      <c r="P129" s="266"/>
      <c r="Q129" s="266"/>
      <c r="R129" s="266"/>
      <c r="S129" s="266"/>
      <c r="T129" s="267"/>
      <c r="U129" s="14"/>
      <c r="V129" s="14"/>
      <c r="W129" s="14"/>
      <c r="X129" s="14"/>
      <c r="Y129" s="14"/>
      <c r="Z129" s="14"/>
      <c r="AA129" s="14"/>
      <c r="AB129" s="14"/>
      <c r="AC129" s="14"/>
      <c r="AD129" s="14"/>
      <c r="AE129" s="14"/>
      <c r="AT129" s="268" t="s">
        <v>621</v>
      </c>
      <c r="AU129" s="268" t="s">
        <v>84</v>
      </c>
      <c r="AV129" s="14" t="s">
        <v>84</v>
      </c>
      <c r="AW129" s="14" t="s">
        <v>36</v>
      </c>
      <c r="AX129" s="14" t="s">
        <v>75</v>
      </c>
      <c r="AY129" s="268" t="s">
        <v>148</v>
      </c>
    </row>
    <row r="130" spans="1:51" s="15" customFormat="1" ht="12">
      <c r="A130" s="15"/>
      <c r="B130" s="269"/>
      <c r="C130" s="270"/>
      <c r="D130" s="200" t="s">
        <v>621</v>
      </c>
      <c r="E130" s="271" t="s">
        <v>19</v>
      </c>
      <c r="F130" s="272" t="s">
        <v>626</v>
      </c>
      <c r="G130" s="270"/>
      <c r="H130" s="273">
        <v>10.003</v>
      </c>
      <c r="I130" s="274"/>
      <c r="J130" s="270"/>
      <c r="K130" s="270"/>
      <c r="L130" s="275"/>
      <c r="M130" s="276"/>
      <c r="N130" s="277"/>
      <c r="O130" s="277"/>
      <c r="P130" s="277"/>
      <c r="Q130" s="277"/>
      <c r="R130" s="277"/>
      <c r="S130" s="277"/>
      <c r="T130" s="278"/>
      <c r="U130" s="15"/>
      <c r="V130" s="15"/>
      <c r="W130" s="15"/>
      <c r="X130" s="15"/>
      <c r="Y130" s="15"/>
      <c r="Z130" s="15"/>
      <c r="AA130" s="15"/>
      <c r="AB130" s="15"/>
      <c r="AC130" s="15"/>
      <c r="AD130" s="15"/>
      <c r="AE130" s="15"/>
      <c r="AT130" s="279" t="s">
        <v>621</v>
      </c>
      <c r="AU130" s="279" t="s">
        <v>84</v>
      </c>
      <c r="AV130" s="15" t="s">
        <v>167</v>
      </c>
      <c r="AW130" s="15" t="s">
        <v>36</v>
      </c>
      <c r="AX130" s="15" t="s">
        <v>82</v>
      </c>
      <c r="AY130" s="279" t="s">
        <v>148</v>
      </c>
    </row>
    <row r="131" spans="1:65" s="2" customFormat="1" ht="16.5" customHeight="1">
      <c r="A131" s="39"/>
      <c r="B131" s="40"/>
      <c r="C131" s="205" t="s">
        <v>167</v>
      </c>
      <c r="D131" s="205" t="s">
        <v>152</v>
      </c>
      <c r="E131" s="206" t="s">
        <v>639</v>
      </c>
      <c r="F131" s="207" t="s">
        <v>640</v>
      </c>
      <c r="G131" s="208" t="s">
        <v>618</v>
      </c>
      <c r="H131" s="209">
        <v>8.203</v>
      </c>
      <c r="I131" s="210"/>
      <c r="J131" s="211">
        <f>ROUND(I131*H131,2)</f>
        <v>0</v>
      </c>
      <c r="K131" s="207" t="s">
        <v>156</v>
      </c>
      <c r="L131" s="45"/>
      <c r="M131" s="212" t="s">
        <v>19</v>
      </c>
      <c r="N131" s="213" t="s">
        <v>46</v>
      </c>
      <c r="O131" s="85"/>
      <c r="P131" s="196">
        <f>O131*H131</f>
        <v>0</v>
      </c>
      <c r="Q131" s="196">
        <v>0</v>
      </c>
      <c r="R131" s="196">
        <f>Q131*H131</f>
        <v>0</v>
      </c>
      <c r="S131" s="196">
        <v>0</v>
      </c>
      <c r="T131" s="197">
        <f>S131*H131</f>
        <v>0</v>
      </c>
      <c r="U131" s="39"/>
      <c r="V131" s="39"/>
      <c r="W131" s="39"/>
      <c r="X131" s="39"/>
      <c r="Y131" s="39"/>
      <c r="Z131" s="39"/>
      <c r="AA131" s="39"/>
      <c r="AB131" s="39"/>
      <c r="AC131" s="39"/>
      <c r="AD131" s="39"/>
      <c r="AE131" s="39"/>
      <c r="AR131" s="198" t="s">
        <v>167</v>
      </c>
      <c r="AT131" s="198" t="s">
        <v>152</v>
      </c>
      <c r="AU131" s="198" t="s">
        <v>84</v>
      </c>
      <c r="AY131" s="18" t="s">
        <v>148</v>
      </c>
      <c r="BE131" s="199">
        <f>IF(N131="základní",J131,0)</f>
        <v>0</v>
      </c>
      <c r="BF131" s="199">
        <f>IF(N131="snížená",J131,0)</f>
        <v>0</v>
      </c>
      <c r="BG131" s="199">
        <f>IF(N131="zákl. přenesená",J131,0)</f>
        <v>0</v>
      </c>
      <c r="BH131" s="199">
        <f>IF(N131="sníž. přenesená",J131,0)</f>
        <v>0</v>
      </c>
      <c r="BI131" s="199">
        <f>IF(N131="nulová",J131,0)</f>
        <v>0</v>
      </c>
      <c r="BJ131" s="18" t="s">
        <v>82</v>
      </c>
      <c r="BK131" s="199">
        <f>ROUND(I131*H131,2)</f>
        <v>0</v>
      </c>
      <c r="BL131" s="18" t="s">
        <v>167</v>
      </c>
      <c r="BM131" s="198" t="s">
        <v>641</v>
      </c>
    </row>
    <row r="132" spans="1:47" s="2" customFormat="1" ht="12">
      <c r="A132" s="39"/>
      <c r="B132" s="40"/>
      <c r="C132" s="41"/>
      <c r="D132" s="200" t="s">
        <v>150</v>
      </c>
      <c r="E132" s="41"/>
      <c r="F132" s="201" t="s">
        <v>640</v>
      </c>
      <c r="G132" s="41"/>
      <c r="H132" s="41"/>
      <c r="I132" s="202"/>
      <c r="J132" s="41"/>
      <c r="K132" s="41"/>
      <c r="L132" s="45"/>
      <c r="M132" s="203"/>
      <c r="N132" s="204"/>
      <c r="O132" s="85"/>
      <c r="P132" s="85"/>
      <c r="Q132" s="85"/>
      <c r="R132" s="85"/>
      <c r="S132" s="85"/>
      <c r="T132" s="86"/>
      <c r="U132" s="39"/>
      <c r="V132" s="39"/>
      <c r="W132" s="39"/>
      <c r="X132" s="39"/>
      <c r="Y132" s="39"/>
      <c r="Z132" s="39"/>
      <c r="AA132" s="39"/>
      <c r="AB132" s="39"/>
      <c r="AC132" s="39"/>
      <c r="AD132" s="39"/>
      <c r="AE132" s="39"/>
      <c r="AT132" s="18" t="s">
        <v>150</v>
      </c>
      <c r="AU132" s="18" t="s">
        <v>84</v>
      </c>
    </row>
    <row r="133" spans="1:47" s="2" customFormat="1" ht="12">
      <c r="A133" s="39"/>
      <c r="B133" s="40"/>
      <c r="C133" s="41"/>
      <c r="D133" s="214" t="s">
        <v>159</v>
      </c>
      <c r="E133" s="41"/>
      <c r="F133" s="215" t="s">
        <v>642</v>
      </c>
      <c r="G133" s="41"/>
      <c r="H133" s="41"/>
      <c r="I133" s="202"/>
      <c r="J133" s="41"/>
      <c r="K133" s="41"/>
      <c r="L133" s="45"/>
      <c r="M133" s="203"/>
      <c r="N133" s="204"/>
      <c r="O133" s="85"/>
      <c r="P133" s="85"/>
      <c r="Q133" s="85"/>
      <c r="R133" s="85"/>
      <c r="S133" s="85"/>
      <c r="T133" s="86"/>
      <c r="U133" s="39"/>
      <c r="V133" s="39"/>
      <c r="W133" s="39"/>
      <c r="X133" s="39"/>
      <c r="Y133" s="39"/>
      <c r="Z133" s="39"/>
      <c r="AA133" s="39"/>
      <c r="AB133" s="39"/>
      <c r="AC133" s="39"/>
      <c r="AD133" s="39"/>
      <c r="AE133" s="39"/>
      <c r="AT133" s="18" t="s">
        <v>159</v>
      </c>
      <c r="AU133" s="18" t="s">
        <v>84</v>
      </c>
    </row>
    <row r="134" spans="1:51" s="13" customFormat="1" ht="12">
      <c r="A134" s="13"/>
      <c r="B134" s="248"/>
      <c r="C134" s="249"/>
      <c r="D134" s="200" t="s">
        <v>621</v>
      </c>
      <c r="E134" s="250" t="s">
        <v>19</v>
      </c>
      <c r="F134" s="251" t="s">
        <v>643</v>
      </c>
      <c r="G134" s="249"/>
      <c r="H134" s="250" t="s">
        <v>19</v>
      </c>
      <c r="I134" s="252"/>
      <c r="J134" s="249"/>
      <c r="K134" s="249"/>
      <c r="L134" s="253"/>
      <c r="M134" s="254"/>
      <c r="N134" s="255"/>
      <c r="O134" s="255"/>
      <c r="P134" s="255"/>
      <c r="Q134" s="255"/>
      <c r="R134" s="255"/>
      <c r="S134" s="255"/>
      <c r="T134" s="256"/>
      <c r="U134" s="13"/>
      <c r="V134" s="13"/>
      <c r="W134" s="13"/>
      <c r="X134" s="13"/>
      <c r="Y134" s="13"/>
      <c r="Z134" s="13"/>
      <c r="AA134" s="13"/>
      <c r="AB134" s="13"/>
      <c r="AC134" s="13"/>
      <c r="AD134" s="13"/>
      <c r="AE134" s="13"/>
      <c r="AT134" s="257" t="s">
        <v>621</v>
      </c>
      <c r="AU134" s="257" t="s">
        <v>84</v>
      </c>
      <c r="AV134" s="13" t="s">
        <v>82</v>
      </c>
      <c r="AW134" s="13" t="s">
        <v>36</v>
      </c>
      <c r="AX134" s="13" t="s">
        <v>75</v>
      </c>
      <c r="AY134" s="257" t="s">
        <v>148</v>
      </c>
    </row>
    <row r="135" spans="1:51" s="13" customFormat="1" ht="12">
      <c r="A135" s="13"/>
      <c r="B135" s="248"/>
      <c r="C135" s="249"/>
      <c r="D135" s="200" t="s">
        <v>621</v>
      </c>
      <c r="E135" s="250" t="s">
        <v>19</v>
      </c>
      <c r="F135" s="251" t="s">
        <v>622</v>
      </c>
      <c r="G135" s="249"/>
      <c r="H135" s="250" t="s">
        <v>19</v>
      </c>
      <c r="I135" s="252"/>
      <c r="J135" s="249"/>
      <c r="K135" s="249"/>
      <c r="L135" s="253"/>
      <c r="M135" s="254"/>
      <c r="N135" s="255"/>
      <c r="O135" s="255"/>
      <c r="P135" s="255"/>
      <c r="Q135" s="255"/>
      <c r="R135" s="255"/>
      <c r="S135" s="255"/>
      <c r="T135" s="256"/>
      <c r="U135" s="13"/>
      <c r="V135" s="13"/>
      <c r="W135" s="13"/>
      <c r="X135" s="13"/>
      <c r="Y135" s="13"/>
      <c r="Z135" s="13"/>
      <c r="AA135" s="13"/>
      <c r="AB135" s="13"/>
      <c r="AC135" s="13"/>
      <c r="AD135" s="13"/>
      <c r="AE135" s="13"/>
      <c r="AT135" s="257" t="s">
        <v>621</v>
      </c>
      <c r="AU135" s="257" t="s">
        <v>84</v>
      </c>
      <c r="AV135" s="13" t="s">
        <v>82</v>
      </c>
      <c r="AW135" s="13" t="s">
        <v>36</v>
      </c>
      <c r="AX135" s="13" t="s">
        <v>75</v>
      </c>
      <c r="AY135" s="257" t="s">
        <v>148</v>
      </c>
    </row>
    <row r="136" spans="1:51" s="14" customFormat="1" ht="12">
      <c r="A136" s="14"/>
      <c r="B136" s="258"/>
      <c r="C136" s="259"/>
      <c r="D136" s="200" t="s">
        <v>621</v>
      </c>
      <c r="E136" s="260" t="s">
        <v>19</v>
      </c>
      <c r="F136" s="261" t="s">
        <v>644</v>
      </c>
      <c r="G136" s="259"/>
      <c r="H136" s="262">
        <v>10.331</v>
      </c>
      <c r="I136" s="263"/>
      <c r="J136" s="259"/>
      <c r="K136" s="259"/>
      <c r="L136" s="264"/>
      <c r="M136" s="265"/>
      <c r="N136" s="266"/>
      <c r="O136" s="266"/>
      <c r="P136" s="266"/>
      <c r="Q136" s="266"/>
      <c r="R136" s="266"/>
      <c r="S136" s="266"/>
      <c r="T136" s="267"/>
      <c r="U136" s="14"/>
      <c r="V136" s="14"/>
      <c r="W136" s="14"/>
      <c r="X136" s="14"/>
      <c r="Y136" s="14"/>
      <c r="Z136" s="14"/>
      <c r="AA136" s="14"/>
      <c r="AB136" s="14"/>
      <c r="AC136" s="14"/>
      <c r="AD136" s="14"/>
      <c r="AE136" s="14"/>
      <c r="AT136" s="268" t="s">
        <v>621</v>
      </c>
      <c r="AU136" s="268" t="s">
        <v>84</v>
      </c>
      <c r="AV136" s="14" t="s">
        <v>84</v>
      </c>
      <c r="AW136" s="14" t="s">
        <v>36</v>
      </c>
      <c r="AX136" s="14" t="s">
        <v>75</v>
      </c>
      <c r="AY136" s="268" t="s">
        <v>148</v>
      </c>
    </row>
    <row r="137" spans="1:51" s="14" customFormat="1" ht="12">
      <c r="A137" s="14"/>
      <c r="B137" s="258"/>
      <c r="C137" s="259"/>
      <c r="D137" s="200" t="s">
        <v>621</v>
      </c>
      <c r="E137" s="260" t="s">
        <v>19</v>
      </c>
      <c r="F137" s="261" t="s">
        <v>624</v>
      </c>
      <c r="G137" s="259"/>
      <c r="H137" s="262">
        <v>-2.128</v>
      </c>
      <c r="I137" s="263"/>
      <c r="J137" s="259"/>
      <c r="K137" s="259"/>
      <c r="L137" s="264"/>
      <c r="M137" s="265"/>
      <c r="N137" s="266"/>
      <c r="O137" s="266"/>
      <c r="P137" s="266"/>
      <c r="Q137" s="266"/>
      <c r="R137" s="266"/>
      <c r="S137" s="266"/>
      <c r="T137" s="267"/>
      <c r="U137" s="14"/>
      <c r="V137" s="14"/>
      <c r="W137" s="14"/>
      <c r="X137" s="14"/>
      <c r="Y137" s="14"/>
      <c r="Z137" s="14"/>
      <c r="AA137" s="14"/>
      <c r="AB137" s="14"/>
      <c r="AC137" s="14"/>
      <c r="AD137" s="14"/>
      <c r="AE137" s="14"/>
      <c r="AT137" s="268" t="s">
        <v>621</v>
      </c>
      <c r="AU137" s="268" t="s">
        <v>84</v>
      </c>
      <c r="AV137" s="14" t="s">
        <v>84</v>
      </c>
      <c r="AW137" s="14" t="s">
        <v>36</v>
      </c>
      <c r="AX137" s="14" t="s">
        <v>75</v>
      </c>
      <c r="AY137" s="268" t="s">
        <v>148</v>
      </c>
    </row>
    <row r="138" spans="1:51" s="14" customFormat="1" ht="12">
      <c r="A138" s="14"/>
      <c r="B138" s="258"/>
      <c r="C138" s="259"/>
      <c r="D138" s="200" t="s">
        <v>621</v>
      </c>
      <c r="E138" s="260" t="s">
        <v>19</v>
      </c>
      <c r="F138" s="261" t="s">
        <v>638</v>
      </c>
      <c r="G138" s="259"/>
      <c r="H138" s="262">
        <v>1.8</v>
      </c>
      <c r="I138" s="263"/>
      <c r="J138" s="259"/>
      <c r="K138" s="259"/>
      <c r="L138" s="264"/>
      <c r="M138" s="265"/>
      <c r="N138" s="266"/>
      <c r="O138" s="266"/>
      <c r="P138" s="266"/>
      <c r="Q138" s="266"/>
      <c r="R138" s="266"/>
      <c r="S138" s="266"/>
      <c r="T138" s="267"/>
      <c r="U138" s="14"/>
      <c r="V138" s="14"/>
      <c r="W138" s="14"/>
      <c r="X138" s="14"/>
      <c r="Y138" s="14"/>
      <c r="Z138" s="14"/>
      <c r="AA138" s="14"/>
      <c r="AB138" s="14"/>
      <c r="AC138" s="14"/>
      <c r="AD138" s="14"/>
      <c r="AE138" s="14"/>
      <c r="AT138" s="268" t="s">
        <v>621</v>
      </c>
      <c r="AU138" s="268" t="s">
        <v>84</v>
      </c>
      <c r="AV138" s="14" t="s">
        <v>84</v>
      </c>
      <c r="AW138" s="14" t="s">
        <v>36</v>
      </c>
      <c r="AX138" s="14" t="s">
        <v>75</v>
      </c>
      <c r="AY138" s="268" t="s">
        <v>148</v>
      </c>
    </row>
    <row r="139" spans="1:51" s="14" customFormat="1" ht="12">
      <c r="A139" s="14"/>
      <c r="B139" s="258"/>
      <c r="C139" s="259"/>
      <c r="D139" s="200" t="s">
        <v>621</v>
      </c>
      <c r="E139" s="260" t="s">
        <v>19</v>
      </c>
      <c r="F139" s="261" t="s">
        <v>645</v>
      </c>
      <c r="G139" s="259"/>
      <c r="H139" s="262">
        <v>-1.8</v>
      </c>
      <c r="I139" s="263"/>
      <c r="J139" s="259"/>
      <c r="K139" s="259"/>
      <c r="L139" s="264"/>
      <c r="M139" s="265"/>
      <c r="N139" s="266"/>
      <c r="O139" s="266"/>
      <c r="P139" s="266"/>
      <c r="Q139" s="266"/>
      <c r="R139" s="266"/>
      <c r="S139" s="266"/>
      <c r="T139" s="267"/>
      <c r="U139" s="14"/>
      <c r="V139" s="14"/>
      <c r="W139" s="14"/>
      <c r="X139" s="14"/>
      <c r="Y139" s="14"/>
      <c r="Z139" s="14"/>
      <c r="AA139" s="14"/>
      <c r="AB139" s="14"/>
      <c r="AC139" s="14"/>
      <c r="AD139" s="14"/>
      <c r="AE139" s="14"/>
      <c r="AT139" s="268" t="s">
        <v>621</v>
      </c>
      <c r="AU139" s="268" t="s">
        <v>84</v>
      </c>
      <c r="AV139" s="14" t="s">
        <v>84</v>
      </c>
      <c r="AW139" s="14" t="s">
        <v>36</v>
      </c>
      <c r="AX139" s="14" t="s">
        <v>75</v>
      </c>
      <c r="AY139" s="268" t="s">
        <v>148</v>
      </c>
    </row>
    <row r="140" spans="1:51" s="15" customFormat="1" ht="12">
      <c r="A140" s="15"/>
      <c r="B140" s="269"/>
      <c r="C140" s="270"/>
      <c r="D140" s="200" t="s">
        <v>621</v>
      </c>
      <c r="E140" s="271" t="s">
        <v>19</v>
      </c>
      <c r="F140" s="272" t="s">
        <v>626</v>
      </c>
      <c r="G140" s="270"/>
      <c r="H140" s="273">
        <v>8.203</v>
      </c>
      <c r="I140" s="274"/>
      <c r="J140" s="270"/>
      <c r="K140" s="270"/>
      <c r="L140" s="275"/>
      <c r="M140" s="276"/>
      <c r="N140" s="277"/>
      <c r="O140" s="277"/>
      <c r="P140" s="277"/>
      <c r="Q140" s="277"/>
      <c r="R140" s="277"/>
      <c r="S140" s="277"/>
      <c r="T140" s="278"/>
      <c r="U140" s="15"/>
      <c r="V140" s="15"/>
      <c r="W140" s="15"/>
      <c r="X140" s="15"/>
      <c r="Y140" s="15"/>
      <c r="Z140" s="15"/>
      <c r="AA140" s="15"/>
      <c r="AB140" s="15"/>
      <c r="AC140" s="15"/>
      <c r="AD140" s="15"/>
      <c r="AE140" s="15"/>
      <c r="AT140" s="279" t="s">
        <v>621</v>
      </c>
      <c r="AU140" s="279" t="s">
        <v>84</v>
      </c>
      <c r="AV140" s="15" t="s">
        <v>167</v>
      </c>
      <c r="AW140" s="15" t="s">
        <v>36</v>
      </c>
      <c r="AX140" s="15" t="s">
        <v>82</v>
      </c>
      <c r="AY140" s="279" t="s">
        <v>148</v>
      </c>
    </row>
    <row r="141" spans="1:65" s="2" customFormat="1" ht="24.15" customHeight="1">
      <c r="A141" s="39"/>
      <c r="B141" s="40"/>
      <c r="C141" s="205" t="s">
        <v>173</v>
      </c>
      <c r="D141" s="205" t="s">
        <v>152</v>
      </c>
      <c r="E141" s="206" t="s">
        <v>646</v>
      </c>
      <c r="F141" s="207" t="s">
        <v>647</v>
      </c>
      <c r="G141" s="208" t="s">
        <v>618</v>
      </c>
      <c r="H141" s="209">
        <v>41.015</v>
      </c>
      <c r="I141" s="210"/>
      <c r="J141" s="211">
        <f>ROUND(I141*H141,2)</f>
        <v>0</v>
      </c>
      <c r="K141" s="207" t="s">
        <v>156</v>
      </c>
      <c r="L141" s="45"/>
      <c r="M141" s="212" t="s">
        <v>19</v>
      </c>
      <c r="N141" s="213" t="s">
        <v>46</v>
      </c>
      <c r="O141" s="85"/>
      <c r="P141" s="196">
        <f>O141*H141</f>
        <v>0</v>
      </c>
      <c r="Q141" s="196">
        <v>0</v>
      </c>
      <c r="R141" s="196">
        <f>Q141*H141</f>
        <v>0</v>
      </c>
      <c r="S141" s="196">
        <v>0</v>
      </c>
      <c r="T141" s="197">
        <f>S141*H141</f>
        <v>0</v>
      </c>
      <c r="U141" s="39"/>
      <c r="V141" s="39"/>
      <c r="W141" s="39"/>
      <c r="X141" s="39"/>
      <c r="Y141" s="39"/>
      <c r="Z141" s="39"/>
      <c r="AA141" s="39"/>
      <c r="AB141" s="39"/>
      <c r="AC141" s="39"/>
      <c r="AD141" s="39"/>
      <c r="AE141" s="39"/>
      <c r="AR141" s="198" t="s">
        <v>167</v>
      </c>
      <c r="AT141" s="198" t="s">
        <v>152</v>
      </c>
      <c r="AU141" s="198" t="s">
        <v>84</v>
      </c>
      <c r="AY141" s="18" t="s">
        <v>148</v>
      </c>
      <c r="BE141" s="199">
        <f>IF(N141="základní",J141,0)</f>
        <v>0</v>
      </c>
      <c r="BF141" s="199">
        <f>IF(N141="snížená",J141,0)</f>
        <v>0</v>
      </c>
      <c r="BG141" s="199">
        <f>IF(N141="zákl. přenesená",J141,0)</f>
        <v>0</v>
      </c>
      <c r="BH141" s="199">
        <f>IF(N141="sníž. přenesená",J141,0)</f>
        <v>0</v>
      </c>
      <c r="BI141" s="199">
        <f>IF(N141="nulová",J141,0)</f>
        <v>0</v>
      </c>
      <c r="BJ141" s="18" t="s">
        <v>82</v>
      </c>
      <c r="BK141" s="199">
        <f>ROUND(I141*H141,2)</f>
        <v>0</v>
      </c>
      <c r="BL141" s="18" t="s">
        <v>167</v>
      </c>
      <c r="BM141" s="198" t="s">
        <v>648</v>
      </c>
    </row>
    <row r="142" spans="1:47" s="2" customFormat="1" ht="12">
      <c r="A142" s="39"/>
      <c r="B142" s="40"/>
      <c r="C142" s="41"/>
      <c r="D142" s="200" t="s">
        <v>150</v>
      </c>
      <c r="E142" s="41"/>
      <c r="F142" s="201" t="s">
        <v>647</v>
      </c>
      <c r="G142" s="41"/>
      <c r="H142" s="41"/>
      <c r="I142" s="202"/>
      <c r="J142" s="41"/>
      <c r="K142" s="41"/>
      <c r="L142" s="45"/>
      <c r="M142" s="203"/>
      <c r="N142" s="204"/>
      <c r="O142" s="85"/>
      <c r="P142" s="85"/>
      <c r="Q142" s="85"/>
      <c r="R142" s="85"/>
      <c r="S142" s="85"/>
      <c r="T142" s="86"/>
      <c r="U142" s="39"/>
      <c r="V142" s="39"/>
      <c r="W142" s="39"/>
      <c r="X142" s="39"/>
      <c r="Y142" s="39"/>
      <c r="Z142" s="39"/>
      <c r="AA142" s="39"/>
      <c r="AB142" s="39"/>
      <c r="AC142" s="39"/>
      <c r="AD142" s="39"/>
      <c r="AE142" s="39"/>
      <c r="AT142" s="18" t="s">
        <v>150</v>
      </c>
      <c r="AU142" s="18" t="s">
        <v>84</v>
      </c>
    </row>
    <row r="143" spans="1:47" s="2" customFormat="1" ht="12">
      <c r="A143" s="39"/>
      <c r="B143" s="40"/>
      <c r="C143" s="41"/>
      <c r="D143" s="214" t="s">
        <v>159</v>
      </c>
      <c r="E143" s="41"/>
      <c r="F143" s="215" t="s">
        <v>649</v>
      </c>
      <c r="G143" s="41"/>
      <c r="H143" s="41"/>
      <c r="I143" s="202"/>
      <c r="J143" s="41"/>
      <c r="K143" s="41"/>
      <c r="L143" s="45"/>
      <c r="M143" s="203"/>
      <c r="N143" s="204"/>
      <c r="O143" s="85"/>
      <c r="P143" s="85"/>
      <c r="Q143" s="85"/>
      <c r="R143" s="85"/>
      <c r="S143" s="85"/>
      <c r="T143" s="86"/>
      <c r="U143" s="39"/>
      <c r="V143" s="39"/>
      <c r="W143" s="39"/>
      <c r="X143" s="39"/>
      <c r="Y143" s="39"/>
      <c r="Z143" s="39"/>
      <c r="AA143" s="39"/>
      <c r="AB143" s="39"/>
      <c r="AC143" s="39"/>
      <c r="AD143" s="39"/>
      <c r="AE143" s="39"/>
      <c r="AT143" s="18" t="s">
        <v>159</v>
      </c>
      <c r="AU143" s="18" t="s">
        <v>84</v>
      </c>
    </row>
    <row r="144" spans="1:51" s="14" customFormat="1" ht="12">
      <c r="A144" s="14"/>
      <c r="B144" s="258"/>
      <c r="C144" s="259"/>
      <c r="D144" s="200" t="s">
        <v>621</v>
      </c>
      <c r="E144" s="260" t="s">
        <v>19</v>
      </c>
      <c r="F144" s="261" t="s">
        <v>650</v>
      </c>
      <c r="G144" s="259"/>
      <c r="H144" s="262">
        <v>41.015</v>
      </c>
      <c r="I144" s="263"/>
      <c r="J144" s="259"/>
      <c r="K144" s="259"/>
      <c r="L144" s="264"/>
      <c r="M144" s="265"/>
      <c r="N144" s="266"/>
      <c r="O144" s="266"/>
      <c r="P144" s="266"/>
      <c r="Q144" s="266"/>
      <c r="R144" s="266"/>
      <c r="S144" s="266"/>
      <c r="T144" s="267"/>
      <c r="U144" s="14"/>
      <c r="V144" s="14"/>
      <c r="W144" s="14"/>
      <c r="X144" s="14"/>
      <c r="Y144" s="14"/>
      <c r="Z144" s="14"/>
      <c r="AA144" s="14"/>
      <c r="AB144" s="14"/>
      <c r="AC144" s="14"/>
      <c r="AD144" s="14"/>
      <c r="AE144" s="14"/>
      <c r="AT144" s="268" t="s">
        <v>621</v>
      </c>
      <c r="AU144" s="268" t="s">
        <v>84</v>
      </c>
      <c r="AV144" s="14" t="s">
        <v>84</v>
      </c>
      <c r="AW144" s="14" t="s">
        <v>36</v>
      </c>
      <c r="AX144" s="14" t="s">
        <v>75</v>
      </c>
      <c r="AY144" s="268" t="s">
        <v>148</v>
      </c>
    </row>
    <row r="145" spans="1:51" s="15" customFormat="1" ht="12">
      <c r="A145" s="15"/>
      <c r="B145" s="269"/>
      <c r="C145" s="270"/>
      <c r="D145" s="200" t="s">
        <v>621</v>
      </c>
      <c r="E145" s="271" t="s">
        <v>19</v>
      </c>
      <c r="F145" s="272" t="s">
        <v>626</v>
      </c>
      <c r="G145" s="270"/>
      <c r="H145" s="273">
        <v>41.015</v>
      </c>
      <c r="I145" s="274"/>
      <c r="J145" s="270"/>
      <c r="K145" s="270"/>
      <c r="L145" s="275"/>
      <c r="M145" s="276"/>
      <c r="N145" s="277"/>
      <c r="O145" s="277"/>
      <c r="P145" s="277"/>
      <c r="Q145" s="277"/>
      <c r="R145" s="277"/>
      <c r="S145" s="277"/>
      <c r="T145" s="278"/>
      <c r="U145" s="15"/>
      <c r="V145" s="15"/>
      <c r="W145" s="15"/>
      <c r="X145" s="15"/>
      <c r="Y145" s="15"/>
      <c r="Z145" s="15"/>
      <c r="AA145" s="15"/>
      <c r="AB145" s="15"/>
      <c r="AC145" s="15"/>
      <c r="AD145" s="15"/>
      <c r="AE145" s="15"/>
      <c r="AT145" s="279" t="s">
        <v>621</v>
      </c>
      <c r="AU145" s="279" t="s">
        <v>84</v>
      </c>
      <c r="AV145" s="15" t="s">
        <v>167</v>
      </c>
      <c r="AW145" s="15" t="s">
        <v>36</v>
      </c>
      <c r="AX145" s="15" t="s">
        <v>82</v>
      </c>
      <c r="AY145" s="279" t="s">
        <v>148</v>
      </c>
    </row>
    <row r="146" spans="1:65" s="2" customFormat="1" ht="16.5" customHeight="1">
      <c r="A146" s="39"/>
      <c r="B146" s="40"/>
      <c r="C146" s="205" t="s">
        <v>177</v>
      </c>
      <c r="D146" s="205" t="s">
        <v>152</v>
      </c>
      <c r="E146" s="206" t="s">
        <v>651</v>
      </c>
      <c r="F146" s="207" t="s">
        <v>652</v>
      </c>
      <c r="G146" s="208" t="s">
        <v>618</v>
      </c>
      <c r="H146" s="209">
        <v>10.003</v>
      </c>
      <c r="I146" s="210"/>
      <c r="J146" s="211">
        <f>ROUND(I146*H146,2)</f>
        <v>0</v>
      </c>
      <c r="K146" s="207" t="s">
        <v>156</v>
      </c>
      <c r="L146" s="45"/>
      <c r="M146" s="212" t="s">
        <v>19</v>
      </c>
      <c r="N146" s="213" t="s">
        <v>46</v>
      </c>
      <c r="O146" s="85"/>
      <c r="P146" s="196">
        <f>O146*H146</f>
        <v>0</v>
      </c>
      <c r="Q146" s="196">
        <v>0</v>
      </c>
      <c r="R146" s="196">
        <f>Q146*H146</f>
        <v>0</v>
      </c>
      <c r="S146" s="196">
        <v>0</v>
      </c>
      <c r="T146" s="197">
        <f>S146*H146</f>
        <v>0</v>
      </c>
      <c r="U146" s="39"/>
      <c r="V146" s="39"/>
      <c r="W146" s="39"/>
      <c r="X146" s="39"/>
      <c r="Y146" s="39"/>
      <c r="Z146" s="39"/>
      <c r="AA146" s="39"/>
      <c r="AB146" s="39"/>
      <c r="AC146" s="39"/>
      <c r="AD146" s="39"/>
      <c r="AE146" s="39"/>
      <c r="AR146" s="198" t="s">
        <v>167</v>
      </c>
      <c r="AT146" s="198" t="s">
        <v>152</v>
      </c>
      <c r="AU146" s="198" t="s">
        <v>84</v>
      </c>
      <c r="AY146" s="18" t="s">
        <v>148</v>
      </c>
      <c r="BE146" s="199">
        <f>IF(N146="základní",J146,0)</f>
        <v>0</v>
      </c>
      <c r="BF146" s="199">
        <f>IF(N146="snížená",J146,0)</f>
        <v>0</v>
      </c>
      <c r="BG146" s="199">
        <f>IF(N146="zákl. přenesená",J146,0)</f>
        <v>0</v>
      </c>
      <c r="BH146" s="199">
        <f>IF(N146="sníž. přenesená",J146,0)</f>
        <v>0</v>
      </c>
      <c r="BI146" s="199">
        <f>IF(N146="nulová",J146,0)</f>
        <v>0</v>
      </c>
      <c r="BJ146" s="18" t="s">
        <v>82</v>
      </c>
      <c r="BK146" s="199">
        <f>ROUND(I146*H146,2)</f>
        <v>0</v>
      </c>
      <c r="BL146" s="18" t="s">
        <v>167</v>
      </c>
      <c r="BM146" s="198" t="s">
        <v>653</v>
      </c>
    </row>
    <row r="147" spans="1:47" s="2" customFormat="1" ht="12">
      <c r="A147" s="39"/>
      <c r="B147" s="40"/>
      <c r="C147" s="41"/>
      <c r="D147" s="200" t="s">
        <v>150</v>
      </c>
      <c r="E147" s="41"/>
      <c r="F147" s="201" t="s">
        <v>652</v>
      </c>
      <c r="G147" s="41"/>
      <c r="H147" s="41"/>
      <c r="I147" s="202"/>
      <c r="J147" s="41"/>
      <c r="K147" s="41"/>
      <c r="L147" s="45"/>
      <c r="M147" s="203"/>
      <c r="N147" s="204"/>
      <c r="O147" s="85"/>
      <c r="P147" s="85"/>
      <c r="Q147" s="85"/>
      <c r="R147" s="85"/>
      <c r="S147" s="85"/>
      <c r="T147" s="86"/>
      <c r="U147" s="39"/>
      <c r="V147" s="39"/>
      <c r="W147" s="39"/>
      <c r="X147" s="39"/>
      <c r="Y147" s="39"/>
      <c r="Z147" s="39"/>
      <c r="AA147" s="39"/>
      <c r="AB147" s="39"/>
      <c r="AC147" s="39"/>
      <c r="AD147" s="39"/>
      <c r="AE147" s="39"/>
      <c r="AT147" s="18" t="s">
        <v>150</v>
      </c>
      <c r="AU147" s="18" t="s">
        <v>84</v>
      </c>
    </row>
    <row r="148" spans="1:47" s="2" customFormat="1" ht="12">
      <c r="A148" s="39"/>
      <c r="B148" s="40"/>
      <c r="C148" s="41"/>
      <c r="D148" s="214" t="s">
        <v>159</v>
      </c>
      <c r="E148" s="41"/>
      <c r="F148" s="215" t="s">
        <v>654</v>
      </c>
      <c r="G148" s="41"/>
      <c r="H148" s="41"/>
      <c r="I148" s="202"/>
      <c r="J148" s="41"/>
      <c r="K148" s="41"/>
      <c r="L148" s="45"/>
      <c r="M148" s="203"/>
      <c r="N148" s="204"/>
      <c r="O148" s="85"/>
      <c r="P148" s="85"/>
      <c r="Q148" s="85"/>
      <c r="R148" s="85"/>
      <c r="S148" s="85"/>
      <c r="T148" s="86"/>
      <c r="U148" s="39"/>
      <c r="V148" s="39"/>
      <c r="W148" s="39"/>
      <c r="X148" s="39"/>
      <c r="Y148" s="39"/>
      <c r="Z148" s="39"/>
      <c r="AA148" s="39"/>
      <c r="AB148" s="39"/>
      <c r="AC148" s="39"/>
      <c r="AD148" s="39"/>
      <c r="AE148" s="39"/>
      <c r="AT148" s="18" t="s">
        <v>159</v>
      </c>
      <c r="AU148" s="18" t="s">
        <v>84</v>
      </c>
    </row>
    <row r="149" spans="1:51" s="14" customFormat="1" ht="12">
      <c r="A149" s="14"/>
      <c r="B149" s="258"/>
      <c r="C149" s="259"/>
      <c r="D149" s="200" t="s">
        <v>621</v>
      </c>
      <c r="E149" s="260" t="s">
        <v>19</v>
      </c>
      <c r="F149" s="261" t="s">
        <v>655</v>
      </c>
      <c r="G149" s="259"/>
      <c r="H149" s="262">
        <v>10.003</v>
      </c>
      <c r="I149" s="263"/>
      <c r="J149" s="259"/>
      <c r="K149" s="259"/>
      <c r="L149" s="264"/>
      <c r="M149" s="265"/>
      <c r="N149" s="266"/>
      <c r="O149" s="266"/>
      <c r="P149" s="266"/>
      <c r="Q149" s="266"/>
      <c r="R149" s="266"/>
      <c r="S149" s="266"/>
      <c r="T149" s="267"/>
      <c r="U149" s="14"/>
      <c r="V149" s="14"/>
      <c r="W149" s="14"/>
      <c r="X149" s="14"/>
      <c r="Y149" s="14"/>
      <c r="Z149" s="14"/>
      <c r="AA149" s="14"/>
      <c r="AB149" s="14"/>
      <c r="AC149" s="14"/>
      <c r="AD149" s="14"/>
      <c r="AE149" s="14"/>
      <c r="AT149" s="268" t="s">
        <v>621</v>
      </c>
      <c r="AU149" s="268" t="s">
        <v>84</v>
      </c>
      <c r="AV149" s="14" t="s">
        <v>84</v>
      </c>
      <c r="AW149" s="14" t="s">
        <v>36</v>
      </c>
      <c r="AX149" s="14" t="s">
        <v>75</v>
      </c>
      <c r="AY149" s="268" t="s">
        <v>148</v>
      </c>
    </row>
    <row r="150" spans="1:51" s="15" customFormat="1" ht="12">
      <c r="A150" s="15"/>
      <c r="B150" s="269"/>
      <c r="C150" s="270"/>
      <c r="D150" s="200" t="s">
        <v>621</v>
      </c>
      <c r="E150" s="271" t="s">
        <v>19</v>
      </c>
      <c r="F150" s="272" t="s">
        <v>626</v>
      </c>
      <c r="G150" s="270"/>
      <c r="H150" s="273">
        <v>10.003</v>
      </c>
      <c r="I150" s="274"/>
      <c r="J150" s="270"/>
      <c r="K150" s="270"/>
      <c r="L150" s="275"/>
      <c r="M150" s="276"/>
      <c r="N150" s="277"/>
      <c r="O150" s="277"/>
      <c r="P150" s="277"/>
      <c r="Q150" s="277"/>
      <c r="R150" s="277"/>
      <c r="S150" s="277"/>
      <c r="T150" s="278"/>
      <c r="U150" s="15"/>
      <c r="V150" s="15"/>
      <c r="W150" s="15"/>
      <c r="X150" s="15"/>
      <c r="Y150" s="15"/>
      <c r="Z150" s="15"/>
      <c r="AA150" s="15"/>
      <c r="AB150" s="15"/>
      <c r="AC150" s="15"/>
      <c r="AD150" s="15"/>
      <c r="AE150" s="15"/>
      <c r="AT150" s="279" t="s">
        <v>621</v>
      </c>
      <c r="AU150" s="279" t="s">
        <v>84</v>
      </c>
      <c r="AV150" s="15" t="s">
        <v>167</v>
      </c>
      <c r="AW150" s="15" t="s">
        <v>36</v>
      </c>
      <c r="AX150" s="15" t="s">
        <v>82</v>
      </c>
      <c r="AY150" s="279" t="s">
        <v>148</v>
      </c>
    </row>
    <row r="151" spans="1:65" s="2" customFormat="1" ht="16.5" customHeight="1">
      <c r="A151" s="39"/>
      <c r="B151" s="40"/>
      <c r="C151" s="205" t="s">
        <v>182</v>
      </c>
      <c r="D151" s="205" t="s">
        <v>152</v>
      </c>
      <c r="E151" s="206" t="s">
        <v>656</v>
      </c>
      <c r="F151" s="207" t="s">
        <v>657</v>
      </c>
      <c r="G151" s="208" t="s">
        <v>462</v>
      </c>
      <c r="H151" s="209">
        <v>14.765</v>
      </c>
      <c r="I151" s="210"/>
      <c r="J151" s="211">
        <f>ROUND(I151*H151,2)</f>
        <v>0</v>
      </c>
      <c r="K151" s="207" t="s">
        <v>156</v>
      </c>
      <c r="L151" s="45"/>
      <c r="M151" s="212" t="s">
        <v>19</v>
      </c>
      <c r="N151" s="213" t="s">
        <v>46</v>
      </c>
      <c r="O151" s="85"/>
      <c r="P151" s="196">
        <f>O151*H151</f>
        <v>0</v>
      </c>
      <c r="Q151" s="196">
        <v>0</v>
      </c>
      <c r="R151" s="196">
        <f>Q151*H151</f>
        <v>0</v>
      </c>
      <c r="S151" s="196">
        <v>0</v>
      </c>
      <c r="T151" s="197">
        <f>S151*H151</f>
        <v>0</v>
      </c>
      <c r="U151" s="39"/>
      <c r="V151" s="39"/>
      <c r="W151" s="39"/>
      <c r="X151" s="39"/>
      <c r="Y151" s="39"/>
      <c r="Z151" s="39"/>
      <c r="AA151" s="39"/>
      <c r="AB151" s="39"/>
      <c r="AC151" s="39"/>
      <c r="AD151" s="39"/>
      <c r="AE151" s="39"/>
      <c r="AR151" s="198" t="s">
        <v>167</v>
      </c>
      <c r="AT151" s="198" t="s">
        <v>152</v>
      </c>
      <c r="AU151" s="198" t="s">
        <v>84</v>
      </c>
      <c r="AY151" s="18" t="s">
        <v>148</v>
      </c>
      <c r="BE151" s="199">
        <f>IF(N151="základní",J151,0)</f>
        <v>0</v>
      </c>
      <c r="BF151" s="199">
        <f>IF(N151="snížená",J151,0)</f>
        <v>0</v>
      </c>
      <c r="BG151" s="199">
        <f>IF(N151="zákl. přenesená",J151,0)</f>
        <v>0</v>
      </c>
      <c r="BH151" s="199">
        <f>IF(N151="sníž. přenesená",J151,0)</f>
        <v>0</v>
      </c>
      <c r="BI151" s="199">
        <f>IF(N151="nulová",J151,0)</f>
        <v>0</v>
      </c>
      <c r="BJ151" s="18" t="s">
        <v>82</v>
      </c>
      <c r="BK151" s="199">
        <f>ROUND(I151*H151,2)</f>
        <v>0</v>
      </c>
      <c r="BL151" s="18" t="s">
        <v>167</v>
      </c>
      <c r="BM151" s="198" t="s">
        <v>658</v>
      </c>
    </row>
    <row r="152" spans="1:47" s="2" customFormat="1" ht="12">
      <c r="A152" s="39"/>
      <c r="B152" s="40"/>
      <c r="C152" s="41"/>
      <c r="D152" s="200" t="s">
        <v>150</v>
      </c>
      <c r="E152" s="41"/>
      <c r="F152" s="201" t="s">
        <v>657</v>
      </c>
      <c r="G152" s="41"/>
      <c r="H152" s="41"/>
      <c r="I152" s="202"/>
      <c r="J152" s="41"/>
      <c r="K152" s="41"/>
      <c r="L152" s="45"/>
      <c r="M152" s="203"/>
      <c r="N152" s="204"/>
      <c r="O152" s="85"/>
      <c r="P152" s="85"/>
      <c r="Q152" s="85"/>
      <c r="R152" s="85"/>
      <c r="S152" s="85"/>
      <c r="T152" s="86"/>
      <c r="U152" s="39"/>
      <c r="V152" s="39"/>
      <c r="W152" s="39"/>
      <c r="X152" s="39"/>
      <c r="Y152" s="39"/>
      <c r="Z152" s="39"/>
      <c r="AA152" s="39"/>
      <c r="AB152" s="39"/>
      <c r="AC152" s="39"/>
      <c r="AD152" s="39"/>
      <c r="AE152" s="39"/>
      <c r="AT152" s="18" t="s">
        <v>150</v>
      </c>
      <c r="AU152" s="18" t="s">
        <v>84</v>
      </c>
    </row>
    <row r="153" spans="1:47" s="2" customFormat="1" ht="12">
      <c r="A153" s="39"/>
      <c r="B153" s="40"/>
      <c r="C153" s="41"/>
      <c r="D153" s="214" t="s">
        <v>159</v>
      </c>
      <c r="E153" s="41"/>
      <c r="F153" s="215" t="s">
        <v>659</v>
      </c>
      <c r="G153" s="41"/>
      <c r="H153" s="41"/>
      <c r="I153" s="202"/>
      <c r="J153" s="41"/>
      <c r="K153" s="41"/>
      <c r="L153" s="45"/>
      <c r="M153" s="203"/>
      <c r="N153" s="204"/>
      <c r="O153" s="85"/>
      <c r="P153" s="85"/>
      <c r="Q153" s="85"/>
      <c r="R153" s="85"/>
      <c r="S153" s="85"/>
      <c r="T153" s="86"/>
      <c r="U153" s="39"/>
      <c r="V153" s="39"/>
      <c r="W153" s="39"/>
      <c r="X153" s="39"/>
      <c r="Y153" s="39"/>
      <c r="Z153" s="39"/>
      <c r="AA153" s="39"/>
      <c r="AB153" s="39"/>
      <c r="AC153" s="39"/>
      <c r="AD153" s="39"/>
      <c r="AE153" s="39"/>
      <c r="AT153" s="18" t="s">
        <v>159</v>
      </c>
      <c r="AU153" s="18" t="s">
        <v>84</v>
      </c>
    </row>
    <row r="154" spans="1:51" s="14" customFormat="1" ht="12">
      <c r="A154" s="14"/>
      <c r="B154" s="258"/>
      <c r="C154" s="259"/>
      <c r="D154" s="200" t="s">
        <v>621</v>
      </c>
      <c r="E154" s="260" t="s">
        <v>19</v>
      </c>
      <c r="F154" s="261" t="s">
        <v>660</v>
      </c>
      <c r="G154" s="259"/>
      <c r="H154" s="262">
        <v>14.765</v>
      </c>
      <c r="I154" s="263"/>
      <c r="J154" s="259"/>
      <c r="K154" s="259"/>
      <c r="L154" s="264"/>
      <c r="M154" s="265"/>
      <c r="N154" s="266"/>
      <c r="O154" s="266"/>
      <c r="P154" s="266"/>
      <c r="Q154" s="266"/>
      <c r="R154" s="266"/>
      <c r="S154" s="266"/>
      <c r="T154" s="267"/>
      <c r="U154" s="14"/>
      <c r="V154" s="14"/>
      <c r="W154" s="14"/>
      <c r="X154" s="14"/>
      <c r="Y154" s="14"/>
      <c r="Z154" s="14"/>
      <c r="AA154" s="14"/>
      <c r="AB154" s="14"/>
      <c r="AC154" s="14"/>
      <c r="AD154" s="14"/>
      <c r="AE154" s="14"/>
      <c r="AT154" s="268" t="s">
        <v>621</v>
      </c>
      <c r="AU154" s="268" t="s">
        <v>84</v>
      </c>
      <c r="AV154" s="14" t="s">
        <v>84</v>
      </c>
      <c r="AW154" s="14" t="s">
        <v>36</v>
      </c>
      <c r="AX154" s="14" t="s">
        <v>75</v>
      </c>
      <c r="AY154" s="268" t="s">
        <v>148</v>
      </c>
    </row>
    <row r="155" spans="1:51" s="15" customFormat="1" ht="12">
      <c r="A155" s="15"/>
      <c r="B155" s="269"/>
      <c r="C155" s="270"/>
      <c r="D155" s="200" t="s">
        <v>621</v>
      </c>
      <c r="E155" s="271" t="s">
        <v>19</v>
      </c>
      <c r="F155" s="272" t="s">
        <v>626</v>
      </c>
      <c r="G155" s="270"/>
      <c r="H155" s="273">
        <v>14.765</v>
      </c>
      <c r="I155" s="274"/>
      <c r="J155" s="270"/>
      <c r="K155" s="270"/>
      <c r="L155" s="275"/>
      <c r="M155" s="276"/>
      <c r="N155" s="277"/>
      <c r="O155" s="277"/>
      <c r="P155" s="277"/>
      <c r="Q155" s="277"/>
      <c r="R155" s="277"/>
      <c r="S155" s="277"/>
      <c r="T155" s="278"/>
      <c r="U155" s="15"/>
      <c r="V155" s="15"/>
      <c r="W155" s="15"/>
      <c r="X155" s="15"/>
      <c r="Y155" s="15"/>
      <c r="Z155" s="15"/>
      <c r="AA155" s="15"/>
      <c r="AB155" s="15"/>
      <c r="AC155" s="15"/>
      <c r="AD155" s="15"/>
      <c r="AE155" s="15"/>
      <c r="AT155" s="279" t="s">
        <v>621</v>
      </c>
      <c r="AU155" s="279" t="s">
        <v>84</v>
      </c>
      <c r="AV155" s="15" t="s">
        <v>167</v>
      </c>
      <c r="AW155" s="15" t="s">
        <v>36</v>
      </c>
      <c r="AX155" s="15" t="s">
        <v>82</v>
      </c>
      <c r="AY155" s="279" t="s">
        <v>148</v>
      </c>
    </row>
    <row r="156" spans="1:65" s="2" customFormat="1" ht="16.5" customHeight="1">
      <c r="A156" s="39"/>
      <c r="B156" s="40"/>
      <c r="C156" s="205" t="s">
        <v>180</v>
      </c>
      <c r="D156" s="205" t="s">
        <v>152</v>
      </c>
      <c r="E156" s="206" t="s">
        <v>661</v>
      </c>
      <c r="F156" s="207" t="s">
        <v>662</v>
      </c>
      <c r="G156" s="208" t="s">
        <v>618</v>
      </c>
      <c r="H156" s="209">
        <v>1.8</v>
      </c>
      <c r="I156" s="210"/>
      <c r="J156" s="211">
        <f>ROUND(I156*H156,2)</f>
        <v>0</v>
      </c>
      <c r="K156" s="207" t="s">
        <v>156</v>
      </c>
      <c r="L156" s="45"/>
      <c r="M156" s="212" t="s">
        <v>19</v>
      </c>
      <c r="N156" s="213" t="s">
        <v>46</v>
      </c>
      <c r="O156" s="85"/>
      <c r="P156" s="196">
        <f>O156*H156</f>
        <v>0</v>
      </c>
      <c r="Q156" s="196">
        <v>0</v>
      </c>
      <c r="R156" s="196">
        <f>Q156*H156</f>
        <v>0</v>
      </c>
      <c r="S156" s="196">
        <v>0</v>
      </c>
      <c r="T156" s="197">
        <f>S156*H156</f>
        <v>0</v>
      </c>
      <c r="U156" s="39"/>
      <c r="V156" s="39"/>
      <c r="W156" s="39"/>
      <c r="X156" s="39"/>
      <c r="Y156" s="39"/>
      <c r="Z156" s="39"/>
      <c r="AA156" s="39"/>
      <c r="AB156" s="39"/>
      <c r="AC156" s="39"/>
      <c r="AD156" s="39"/>
      <c r="AE156" s="39"/>
      <c r="AR156" s="198" t="s">
        <v>167</v>
      </c>
      <c r="AT156" s="198" t="s">
        <v>152</v>
      </c>
      <c r="AU156" s="198" t="s">
        <v>84</v>
      </c>
      <c r="AY156" s="18" t="s">
        <v>148</v>
      </c>
      <c r="BE156" s="199">
        <f>IF(N156="základní",J156,0)</f>
        <v>0</v>
      </c>
      <c r="BF156" s="199">
        <f>IF(N156="snížená",J156,0)</f>
        <v>0</v>
      </c>
      <c r="BG156" s="199">
        <f>IF(N156="zákl. přenesená",J156,0)</f>
        <v>0</v>
      </c>
      <c r="BH156" s="199">
        <f>IF(N156="sníž. přenesená",J156,0)</f>
        <v>0</v>
      </c>
      <c r="BI156" s="199">
        <f>IF(N156="nulová",J156,0)</f>
        <v>0</v>
      </c>
      <c r="BJ156" s="18" t="s">
        <v>82</v>
      </c>
      <c r="BK156" s="199">
        <f>ROUND(I156*H156,2)</f>
        <v>0</v>
      </c>
      <c r="BL156" s="18" t="s">
        <v>167</v>
      </c>
      <c r="BM156" s="198" t="s">
        <v>663</v>
      </c>
    </row>
    <row r="157" spans="1:47" s="2" customFormat="1" ht="12">
      <c r="A157" s="39"/>
      <c r="B157" s="40"/>
      <c r="C157" s="41"/>
      <c r="D157" s="200" t="s">
        <v>150</v>
      </c>
      <c r="E157" s="41"/>
      <c r="F157" s="201" t="s">
        <v>662</v>
      </c>
      <c r="G157" s="41"/>
      <c r="H157" s="41"/>
      <c r="I157" s="202"/>
      <c r="J157" s="41"/>
      <c r="K157" s="41"/>
      <c r="L157" s="45"/>
      <c r="M157" s="203"/>
      <c r="N157" s="204"/>
      <c r="O157" s="85"/>
      <c r="P157" s="85"/>
      <c r="Q157" s="85"/>
      <c r="R157" s="85"/>
      <c r="S157" s="85"/>
      <c r="T157" s="86"/>
      <c r="U157" s="39"/>
      <c r="V157" s="39"/>
      <c r="W157" s="39"/>
      <c r="X157" s="39"/>
      <c r="Y157" s="39"/>
      <c r="Z157" s="39"/>
      <c r="AA157" s="39"/>
      <c r="AB157" s="39"/>
      <c r="AC157" s="39"/>
      <c r="AD157" s="39"/>
      <c r="AE157" s="39"/>
      <c r="AT157" s="18" t="s">
        <v>150</v>
      </c>
      <c r="AU157" s="18" t="s">
        <v>84</v>
      </c>
    </row>
    <row r="158" spans="1:47" s="2" customFormat="1" ht="12">
      <c r="A158" s="39"/>
      <c r="B158" s="40"/>
      <c r="C158" s="41"/>
      <c r="D158" s="214" t="s">
        <v>159</v>
      </c>
      <c r="E158" s="41"/>
      <c r="F158" s="215" t="s">
        <v>664</v>
      </c>
      <c r="G158" s="41"/>
      <c r="H158" s="41"/>
      <c r="I158" s="202"/>
      <c r="J158" s="41"/>
      <c r="K158" s="41"/>
      <c r="L158" s="45"/>
      <c r="M158" s="203"/>
      <c r="N158" s="204"/>
      <c r="O158" s="85"/>
      <c r="P158" s="85"/>
      <c r="Q158" s="85"/>
      <c r="R158" s="85"/>
      <c r="S158" s="85"/>
      <c r="T158" s="86"/>
      <c r="U158" s="39"/>
      <c r="V158" s="39"/>
      <c r="W158" s="39"/>
      <c r="X158" s="39"/>
      <c r="Y158" s="39"/>
      <c r="Z158" s="39"/>
      <c r="AA158" s="39"/>
      <c r="AB158" s="39"/>
      <c r="AC158" s="39"/>
      <c r="AD158" s="39"/>
      <c r="AE158" s="39"/>
      <c r="AT158" s="18" t="s">
        <v>159</v>
      </c>
      <c r="AU158" s="18" t="s">
        <v>84</v>
      </c>
    </row>
    <row r="159" spans="1:51" s="14" customFormat="1" ht="12">
      <c r="A159" s="14"/>
      <c r="B159" s="258"/>
      <c r="C159" s="259"/>
      <c r="D159" s="200" t="s">
        <v>621</v>
      </c>
      <c r="E159" s="260" t="s">
        <v>19</v>
      </c>
      <c r="F159" s="261" t="s">
        <v>665</v>
      </c>
      <c r="G159" s="259"/>
      <c r="H159" s="262">
        <v>1.8</v>
      </c>
      <c r="I159" s="263"/>
      <c r="J159" s="259"/>
      <c r="K159" s="259"/>
      <c r="L159" s="264"/>
      <c r="M159" s="265"/>
      <c r="N159" s="266"/>
      <c r="O159" s="266"/>
      <c r="P159" s="266"/>
      <c r="Q159" s="266"/>
      <c r="R159" s="266"/>
      <c r="S159" s="266"/>
      <c r="T159" s="267"/>
      <c r="U159" s="14"/>
      <c r="V159" s="14"/>
      <c r="W159" s="14"/>
      <c r="X159" s="14"/>
      <c r="Y159" s="14"/>
      <c r="Z159" s="14"/>
      <c r="AA159" s="14"/>
      <c r="AB159" s="14"/>
      <c r="AC159" s="14"/>
      <c r="AD159" s="14"/>
      <c r="AE159" s="14"/>
      <c r="AT159" s="268" t="s">
        <v>621</v>
      </c>
      <c r="AU159" s="268" t="s">
        <v>84</v>
      </c>
      <c r="AV159" s="14" t="s">
        <v>84</v>
      </c>
      <c r="AW159" s="14" t="s">
        <v>36</v>
      </c>
      <c r="AX159" s="14" t="s">
        <v>75</v>
      </c>
      <c r="AY159" s="268" t="s">
        <v>148</v>
      </c>
    </row>
    <row r="160" spans="1:51" s="15" customFormat="1" ht="12">
      <c r="A160" s="15"/>
      <c r="B160" s="269"/>
      <c r="C160" s="270"/>
      <c r="D160" s="200" t="s">
        <v>621</v>
      </c>
      <c r="E160" s="271" t="s">
        <v>19</v>
      </c>
      <c r="F160" s="272" t="s">
        <v>626</v>
      </c>
      <c r="G160" s="270"/>
      <c r="H160" s="273">
        <v>1.8</v>
      </c>
      <c r="I160" s="274"/>
      <c r="J160" s="270"/>
      <c r="K160" s="270"/>
      <c r="L160" s="275"/>
      <c r="M160" s="276"/>
      <c r="N160" s="277"/>
      <c r="O160" s="277"/>
      <c r="P160" s="277"/>
      <c r="Q160" s="277"/>
      <c r="R160" s="277"/>
      <c r="S160" s="277"/>
      <c r="T160" s="278"/>
      <c r="U160" s="15"/>
      <c r="V160" s="15"/>
      <c r="W160" s="15"/>
      <c r="X160" s="15"/>
      <c r="Y160" s="15"/>
      <c r="Z160" s="15"/>
      <c r="AA160" s="15"/>
      <c r="AB160" s="15"/>
      <c r="AC160" s="15"/>
      <c r="AD160" s="15"/>
      <c r="AE160" s="15"/>
      <c r="AT160" s="279" t="s">
        <v>621</v>
      </c>
      <c r="AU160" s="279" t="s">
        <v>84</v>
      </c>
      <c r="AV160" s="15" t="s">
        <v>167</v>
      </c>
      <c r="AW160" s="15" t="s">
        <v>36</v>
      </c>
      <c r="AX160" s="15" t="s">
        <v>82</v>
      </c>
      <c r="AY160" s="279" t="s">
        <v>148</v>
      </c>
    </row>
    <row r="161" spans="1:65" s="2" customFormat="1" ht="16.5" customHeight="1">
      <c r="A161" s="39"/>
      <c r="B161" s="40"/>
      <c r="C161" s="205" t="s">
        <v>190</v>
      </c>
      <c r="D161" s="205" t="s">
        <v>152</v>
      </c>
      <c r="E161" s="206" t="s">
        <v>666</v>
      </c>
      <c r="F161" s="207" t="s">
        <v>667</v>
      </c>
      <c r="G161" s="208" t="s">
        <v>353</v>
      </c>
      <c r="H161" s="209">
        <v>9.585</v>
      </c>
      <c r="I161" s="210"/>
      <c r="J161" s="211">
        <f>ROUND(I161*H161,2)</f>
        <v>0</v>
      </c>
      <c r="K161" s="207" t="s">
        <v>156</v>
      </c>
      <c r="L161" s="45"/>
      <c r="M161" s="212" t="s">
        <v>19</v>
      </c>
      <c r="N161" s="213" t="s">
        <v>46</v>
      </c>
      <c r="O161" s="85"/>
      <c r="P161" s="196">
        <f>O161*H161</f>
        <v>0</v>
      </c>
      <c r="Q161" s="196">
        <v>0</v>
      </c>
      <c r="R161" s="196">
        <f>Q161*H161</f>
        <v>0</v>
      </c>
      <c r="S161" s="196">
        <v>0</v>
      </c>
      <c r="T161" s="197">
        <f>S161*H161</f>
        <v>0</v>
      </c>
      <c r="U161" s="39"/>
      <c r="V161" s="39"/>
      <c r="W161" s="39"/>
      <c r="X161" s="39"/>
      <c r="Y161" s="39"/>
      <c r="Z161" s="39"/>
      <c r="AA161" s="39"/>
      <c r="AB161" s="39"/>
      <c r="AC161" s="39"/>
      <c r="AD161" s="39"/>
      <c r="AE161" s="39"/>
      <c r="AR161" s="198" t="s">
        <v>167</v>
      </c>
      <c r="AT161" s="198" t="s">
        <v>152</v>
      </c>
      <c r="AU161" s="198" t="s">
        <v>84</v>
      </c>
      <c r="AY161" s="18" t="s">
        <v>148</v>
      </c>
      <c r="BE161" s="199">
        <f>IF(N161="základní",J161,0)</f>
        <v>0</v>
      </c>
      <c r="BF161" s="199">
        <f>IF(N161="snížená",J161,0)</f>
        <v>0</v>
      </c>
      <c r="BG161" s="199">
        <f>IF(N161="zákl. přenesená",J161,0)</f>
        <v>0</v>
      </c>
      <c r="BH161" s="199">
        <f>IF(N161="sníž. přenesená",J161,0)</f>
        <v>0</v>
      </c>
      <c r="BI161" s="199">
        <f>IF(N161="nulová",J161,0)</f>
        <v>0</v>
      </c>
      <c r="BJ161" s="18" t="s">
        <v>82</v>
      </c>
      <c r="BK161" s="199">
        <f>ROUND(I161*H161,2)</f>
        <v>0</v>
      </c>
      <c r="BL161" s="18" t="s">
        <v>167</v>
      </c>
      <c r="BM161" s="198" t="s">
        <v>668</v>
      </c>
    </row>
    <row r="162" spans="1:47" s="2" customFormat="1" ht="12">
      <c r="A162" s="39"/>
      <c r="B162" s="40"/>
      <c r="C162" s="41"/>
      <c r="D162" s="200" t="s">
        <v>150</v>
      </c>
      <c r="E162" s="41"/>
      <c r="F162" s="201" t="s">
        <v>667</v>
      </c>
      <c r="G162" s="41"/>
      <c r="H162" s="41"/>
      <c r="I162" s="202"/>
      <c r="J162" s="41"/>
      <c r="K162" s="41"/>
      <c r="L162" s="45"/>
      <c r="M162" s="203"/>
      <c r="N162" s="204"/>
      <c r="O162" s="85"/>
      <c r="P162" s="85"/>
      <c r="Q162" s="85"/>
      <c r="R162" s="85"/>
      <c r="S162" s="85"/>
      <c r="T162" s="86"/>
      <c r="U162" s="39"/>
      <c r="V162" s="39"/>
      <c r="W162" s="39"/>
      <c r="X162" s="39"/>
      <c r="Y162" s="39"/>
      <c r="Z162" s="39"/>
      <c r="AA162" s="39"/>
      <c r="AB162" s="39"/>
      <c r="AC162" s="39"/>
      <c r="AD162" s="39"/>
      <c r="AE162" s="39"/>
      <c r="AT162" s="18" t="s">
        <v>150</v>
      </c>
      <c r="AU162" s="18" t="s">
        <v>84</v>
      </c>
    </row>
    <row r="163" spans="1:47" s="2" customFormat="1" ht="12">
      <c r="A163" s="39"/>
      <c r="B163" s="40"/>
      <c r="C163" s="41"/>
      <c r="D163" s="214" t="s">
        <v>159</v>
      </c>
      <c r="E163" s="41"/>
      <c r="F163" s="215" t="s">
        <v>669</v>
      </c>
      <c r="G163" s="41"/>
      <c r="H163" s="41"/>
      <c r="I163" s="202"/>
      <c r="J163" s="41"/>
      <c r="K163" s="41"/>
      <c r="L163" s="45"/>
      <c r="M163" s="203"/>
      <c r="N163" s="204"/>
      <c r="O163" s="85"/>
      <c r="P163" s="85"/>
      <c r="Q163" s="85"/>
      <c r="R163" s="85"/>
      <c r="S163" s="85"/>
      <c r="T163" s="86"/>
      <c r="U163" s="39"/>
      <c r="V163" s="39"/>
      <c r="W163" s="39"/>
      <c r="X163" s="39"/>
      <c r="Y163" s="39"/>
      <c r="Z163" s="39"/>
      <c r="AA163" s="39"/>
      <c r="AB163" s="39"/>
      <c r="AC163" s="39"/>
      <c r="AD163" s="39"/>
      <c r="AE163" s="39"/>
      <c r="AT163" s="18" t="s">
        <v>159</v>
      </c>
      <c r="AU163" s="18" t="s">
        <v>84</v>
      </c>
    </row>
    <row r="164" spans="1:51" s="14" customFormat="1" ht="12">
      <c r="A164" s="14"/>
      <c r="B164" s="258"/>
      <c r="C164" s="259"/>
      <c r="D164" s="200" t="s">
        <v>621</v>
      </c>
      <c r="E164" s="260" t="s">
        <v>19</v>
      </c>
      <c r="F164" s="261" t="s">
        <v>670</v>
      </c>
      <c r="G164" s="259"/>
      <c r="H164" s="262">
        <v>9.585</v>
      </c>
      <c r="I164" s="263"/>
      <c r="J164" s="259"/>
      <c r="K164" s="259"/>
      <c r="L164" s="264"/>
      <c r="M164" s="265"/>
      <c r="N164" s="266"/>
      <c r="O164" s="266"/>
      <c r="P164" s="266"/>
      <c r="Q164" s="266"/>
      <c r="R164" s="266"/>
      <c r="S164" s="266"/>
      <c r="T164" s="267"/>
      <c r="U164" s="14"/>
      <c r="V164" s="14"/>
      <c r="W164" s="14"/>
      <c r="X164" s="14"/>
      <c r="Y164" s="14"/>
      <c r="Z164" s="14"/>
      <c r="AA164" s="14"/>
      <c r="AB164" s="14"/>
      <c r="AC164" s="14"/>
      <c r="AD164" s="14"/>
      <c r="AE164" s="14"/>
      <c r="AT164" s="268" t="s">
        <v>621</v>
      </c>
      <c r="AU164" s="268" t="s">
        <v>84</v>
      </c>
      <c r="AV164" s="14" t="s">
        <v>84</v>
      </c>
      <c r="AW164" s="14" t="s">
        <v>36</v>
      </c>
      <c r="AX164" s="14" t="s">
        <v>75</v>
      </c>
      <c r="AY164" s="268" t="s">
        <v>148</v>
      </c>
    </row>
    <row r="165" spans="1:51" s="15" customFormat="1" ht="12">
      <c r="A165" s="15"/>
      <c r="B165" s="269"/>
      <c r="C165" s="270"/>
      <c r="D165" s="200" t="s">
        <v>621</v>
      </c>
      <c r="E165" s="271" t="s">
        <v>19</v>
      </c>
      <c r="F165" s="272" t="s">
        <v>626</v>
      </c>
      <c r="G165" s="270"/>
      <c r="H165" s="273">
        <v>9.585</v>
      </c>
      <c r="I165" s="274"/>
      <c r="J165" s="270"/>
      <c r="K165" s="270"/>
      <c r="L165" s="275"/>
      <c r="M165" s="276"/>
      <c r="N165" s="277"/>
      <c r="O165" s="277"/>
      <c r="P165" s="277"/>
      <c r="Q165" s="277"/>
      <c r="R165" s="277"/>
      <c r="S165" s="277"/>
      <c r="T165" s="278"/>
      <c r="U165" s="15"/>
      <c r="V165" s="15"/>
      <c r="W165" s="15"/>
      <c r="X165" s="15"/>
      <c r="Y165" s="15"/>
      <c r="Z165" s="15"/>
      <c r="AA165" s="15"/>
      <c r="AB165" s="15"/>
      <c r="AC165" s="15"/>
      <c r="AD165" s="15"/>
      <c r="AE165" s="15"/>
      <c r="AT165" s="279" t="s">
        <v>621</v>
      </c>
      <c r="AU165" s="279" t="s">
        <v>84</v>
      </c>
      <c r="AV165" s="15" t="s">
        <v>167</v>
      </c>
      <c r="AW165" s="15" t="s">
        <v>36</v>
      </c>
      <c r="AX165" s="15" t="s">
        <v>82</v>
      </c>
      <c r="AY165" s="279" t="s">
        <v>148</v>
      </c>
    </row>
    <row r="166" spans="1:65" s="2" customFormat="1" ht="16.5" customHeight="1">
      <c r="A166" s="39"/>
      <c r="B166" s="40"/>
      <c r="C166" s="205" t="s">
        <v>197</v>
      </c>
      <c r="D166" s="205" t="s">
        <v>152</v>
      </c>
      <c r="E166" s="206" t="s">
        <v>666</v>
      </c>
      <c r="F166" s="207" t="s">
        <v>667</v>
      </c>
      <c r="G166" s="208" t="s">
        <v>353</v>
      </c>
      <c r="H166" s="209">
        <v>2</v>
      </c>
      <c r="I166" s="210"/>
      <c r="J166" s="211">
        <f>ROUND(I166*H166,2)</f>
        <v>0</v>
      </c>
      <c r="K166" s="207" t="s">
        <v>156</v>
      </c>
      <c r="L166" s="45"/>
      <c r="M166" s="212" t="s">
        <v>19</v>
      </c>
      <c r="N166" s="213" t="s">
        <v>46</v>
      </c>
      <c r="O166" s="85"/>
      <c r="P166" s="196">
        <f>O166*H166</f>
        <v>0</v>
      </c>
      <c r="Q166" s="196">
        <v>0</v>
      </c>
      <c r="R166" s="196">
        <f>Q166*H166</f>
        <v>0</v>
      </c>
      <c r="S166" s="196">
        <v>0</v>
      </c>
      <c r="T166" s="197">
        <f>S166*H166</f>
        <v>0</v>
      </c>
      <c r="U166" s="39"/>
      <c r="V166" s="39"/>
      <c r="W166" s="39"/>
      <c r="X166" s="39"/>
      <c r="Y166" s="39"/>
      <c r="Z166" s="39"/>
      <c r="AA166" s="39"/>
      <c r="AB166" s="39"/>
      <c r="AC166" s="39"/>
      <c r="AD166" s="39"/>
      <c r="AE166" s="39"/>
      <c r="AR166" s="198" t="s">
        <v>167</v>
      </c>
      <c r="AT166" s="198" t="s">
        <v>152</v>
      </c>
      <c r="AU166" s="198" t="s">
        <v>84</v>
      </c>
      <c r="AY166" s="18" t="s">
        <v>148</v>
      </c>
      <c r="BE166" s="199">
        <f>IF(N166="základní",J166,0)</f>
        <v>0</v>
      </c>
      <c r="BF166" s="199">
        <f>IF(N166="snížená",J166,0)</f>
        <v>0</v>
      </c>
      <c r="BG166" s="199">
        <f>IF(N166="zákl. přenesená",J166,0)</f>
        <v>0</v>
      </c>
      <c r="BH166" s="199">
        <f>IF(N166="sníž. přenesená",J166,0)</f>
        <v>0</v>
      </c>
      <c r="BI166" s="199">
        <f>IF(N166="nulová",J166,0)</f>
        <v>0</v>
      </c>
      <c r="BJ166" s="18" t="s">
        <v>82</v>
      </c>
      <c r="BK166" s="199">
        <f>ROUND(I166*H166,2)</f>
        <v>0</v>
      </c>
      <c r="BL166" s="18" t="s">
        <v>167</v>
      </c>
      <c r="BM166" s="198" t="s">
        <v>671</v>
      </c>
    </row>
    <row r="167" spans="1:47" s="2" customFormat="1" ht="12">
      <c r="A167" s="39"/>
      <c r="B167" s="40"/>
      <c r="C167" s="41"/>
      <c r="D167" s="200" t="s">
        <v>150</v>
      </c>
      <c r="E167" s="41"/>
      <c r="F167" s="201" t="s">
        <v>667</v>
      </c>
      <c r="G167" s="41"/>
      <c r="H167" s="41"/>
      <c r="I167" s="202"/>
      <c r="J167" s="41"/>
      <c r="K167" s="41"/>
      <c r="L167" s="45"/>
      <c r="M167" s="203"/>
      <c r="N167" s="204"/>
      <c r="O167" s="85"/>
      <c r="P167" s="85"/>
      <c r="Q167" s="85"/>
      <c r="R167" s="85"/>
      <c r="S167" s="85"/>
      <c r="T167" s="86"/>
      <c r="U167" s="39"/>
      <c r="V167" s="39"/>
      <c r="W167" s="39"/>
      <c r="X167" s="39"/>
      <c r="Y167" s="39"/>
      <c r="Z167" s="39"/>
      <c r="AA167" s="39"/>
      <c r="AB167" s="39"/>
      <c r="AC167" s="39"/>
      <c r="AD167" s="39"/>
      <c r="AE167" s="39"/>
      <c r="AT167" s="18" t="s">
        <v>150</v>
      </c>
      <c r="AU167" s="18" t="s">
        <v>84</v>
      </c>
    </row>
    <row r="168" spans="1:47" s="2" customFormat="1" ht="12">
      <c r="A168" s="39"/>
      <c r="B168" s="40"/>
      <c r="C168" s="41"/>
      <c r="D168" s="214" t="s">
        <v>159</v>
      </c>
      <c r="E168" s="41"/>
      <c r="F168" s="215" t="s">
        <v>669</v>
      </c>
      <c r="G168" s="41"/>
      <c r="H168" s="41"/>
      <c r="I168" s="202"/>
      <c r="J168" s="41"/>
      <c r="K168" s="41"/>
      <c r="L168" s="45"/>
      <c r="M168" s="203"/>
      <c r="N168" s="204"/>
      <c r="O168" s="85"/>
      <c r="P168" s="85"/>
      <c r="Q168" s="85"/>
      <c r="R168" s="85"/>
      <c r="S168" s="85"/>
      <c r="T168" s="86"/>
      <c r="U168" s="39"/>
      <c r="V168" s="39"/>
      <c r="W168" s="39"/>
      <c r="X168" s="39"/>
      <c r="Y168" s="39"/>
      <c r="Z168" s="39"/>
      <c r="AA168" s="39"/>
      <c r="AB168" s="39"/>
      <c r="AC168" s="39"/>
      <c r="AD168" s="39"/>
      <c r="AE168" s="39"/>
      <c r="AT168" s="18" t="s">
        <v>159</v>
      </c>
      <c r="AU168" s="18" t="s">
        <v>84</v>
      </c>
    </row>
    <row r="169" spans="1:51" s="14" customFormat="1" ht="12">
      <c r="A169" s="14"/>
      <c r="B169" s="258"/>
      <c r="C169" s="259"/>
      <c r="D169" s="200" t="s">
        <v>621</v>
      </c>
      <c r="E169" s="260" t="s">
        <v>19</v>
      </c>
      <c r="F169" s="261" t="s">
        <v>672</v>
      </c>
      <c r="G169" s="259"/>
      <c r="H169" s="262">
        <v>2</v>
      </c>
      <c r="I169" s="263"/>
      <c r="J169" s="259"/>
      <c r="K169" s="259"/>
      <c r="L169" s="264"/>
      <c r="M169" s="265"/>
      <c r="N169" s="266"/>
      <c r="O169" s="266"/>
      <c r="P169" s="266"/>
      <c r="Q169" s="266"/>
      <c r="R169" s="266"/>
      <c r="S169" s="266"/>
      <c r="T169" s="267"/>
      <c r="U169" s="14"/>
      <c r="V169" s="14"/>
      <c r="W169" s="14"/>
      <c r="X169" s="14"/>
      <c r="Y169" s="14"/>
      <c r="Z169" s="14"/>
      <c r="AA169" s="14"/>
      <c r="AB169" s="14"/>
      <c r="AC169" s="14"/>
      <c r="AD169" s="14"/>
      <c r="AE169" s="14"/>
      <c r="AT169" s="268" t="s">
        <v>621</v>
      </c>
      <c r="AU169" s="268" t="s">
        <v>84</v>
      </c>
      <c r="AV169" s="14" t="s">
        <v>84</v>
      </c>
      <c r="AW169" s="14" t="s">
        <v>36</v>
      </c>
      <c r="AX169" s="14" t="s">
        <v>75</v>
      </c>
      <c r="AY169" s="268" t="s">
        <v>148</v>
      </c>
    </row>
    <row r="170" spans="1:51" s="15" customFormat="1" ht="12">
      <c r="A170" s="15"/>
      <c r="B170" s="269"/>
      <c r="C170" s="270"/>
      <c r="D170" s="200" t="s">
        <v>621</v>
      </c>
      <c r="E170" s="271" t="s">
        <v>19</v>
      </c>
      <c r="F170" s="272" t="s">
        <v>626</v>
      </c>
      <c r="G170" s="270"/>
      <c r="H170" s="273">
        <v>2</v>
      </c>
      <c r="I170" s="274"/>
      <c r="J170" s="270"/>
      <c r="K170" s="270"/>
      <c r="L170" s="275"/>
      <c r="M170" s="276"/>
      <c r="N170" s="277"/>
      <c r="O170" s="277"/>
      <c r="P170" s="277"/>
      <c r="Q170" s="277"/>
      <c r="R170" s="277"/>
      <c r="S170" s="277"/>
      <c r="T170" s="278"/>
      <c r="U170" s="15"/>
      <c r="V170" s="15"/>
      <c r="W170" s="15"/>
      <c r="X170" s="15"/>
      <c r="Y170" s="15"/>
      <c r="Z170" s="15"/>
      <c r="AA170" s="15"/>
      <c r="AB170" s="15"/>
      <c r="AC170" s="15"/>
      <c r="AD170" s="15"/>
      <c r="AE170" s="15"/>
      <c r="AT170" s="279" t="s">
        <v>621</v>
      </c>
      <c r="AU170" s="279" t="s">
        <v>84</v>
      </c>
      <c r="AV170" s="15" t="s">
        <v>167</v>
      </c>
      <c r="AW170" s="15" t="s">
        <v>36</v>
      </c>
      <c r="AX170" s="15" t="s">
        <v>82</v>
      </c>
      <c r="AY170" s="279" t="s">
        <v>148</v>
      </c>
    </row>
    <row r="171" spans="1:63" s="12" customFormat="1" ht="25.9" customHeight="1">
      <c r="A171" s="12"/>
      <c r="B171" s="232"/>
      <c r="C171" s="233"/>
      <c r="D171" s="234" t="s">
        <v>74</v>
      </c>
      <c r="E171" s="235" t="s">
        <v>673</v>
      </c>
      <c r="F171" s="235" t="s">
        <v>674</v>
      </c>
      <c r="G171" s="233"/>
      <c r="H171" s="233"/>
      <c r="I171" s="236"/>
      <c r="J171" s="237">
        <f>BK171</f>
        <v>0</v>
      </c>
      <c r="K171" s="233"/>
      <c r="L171" s="238"/>
      <c r="M171" s="239"/>
      <c r="N171" s="240"/>
      <c r="O171" s="240"/>
      <c r="P171" s="241">
        <f>P172+P217+P223+P254+P285+P321+P328+P337+P355+P361+P408+P429+P433+P443+P454+P503</f>
        <v>0</v>
      </c>
      <c r="Q171" s="240"/>
      <c r="R171" s="241">
        <f>R172+R217+R223+R254+R285+R321+R328+R337+R355+R361+R408+R429+R433+R443+R454+R503</f>
        <v>0.1528719</v>
      </c>
      <c r="S171" s="240"/>
      <c r="T171" s="242">
        <f>T172+T217+T223+T254+T285+T321+T328+T337+T355+T361+T408+T429+T433+T443+T454+T503</f>
        <v>0</v>
      </c>
      <c r="U171" s="12"/>
      <c r="V171" s="12"/>
      <c r="W171" s="12"/>
      <c r="X171" s="12"/>
      <c r="Y171" s="12"/>
      <c r="Z171" s="12"/>
      <c r="AA171" s="12"/>
      <c r="AB171" s="12"/>
      <c r="AC171" s="12"/>
      <c r="AD171" s="12"/>
      <c r="AE171" s="12"/>
      <c r="AR171" s="243" t="s">
        <v>84</v>
      </c>
      <c r="AT171" s="244" t="s">
        <v>74</v>
      </c>
      <c r="AU171" s="244" t="s">
        <v>75</v>
      </c>
      <c r="AY171" s="243" t="s">
        <v>148</v>
      </c>
      <c r="BK171" s="245">
        <f>BK172+BK217+BK223+BK254+BK285+BK321+BK328+BK337+BK355+BK361+BK408+BK429+BK433+BK443+BK454+BK503</f>
        <v>0</v>
      </c>
    </row>
    <row r="172" spans="1:63" s="12" customFormat="1" ht="22.8" customHeight="1">
      <c r="A172" s="12"/>
      <c r="B172" s="232"/>
      <c r="C172" s="233"/>
      <c r="D172" s="234" t="s">
        <v>74</v>
      </c>
      <c r="E172" s="246" t="s">
        <v>675</v>
      </c>
      <c r="F172" s="246" t="s">
        <v>676</v>
      </c>
      <c r="G172" s="233"/>
      <c r="H172" s="233"/>
      <c r="I172" s="236"/>
      <c r="J172" s="247">
        <f>BK172</f>
        <v>0</v>
      </c>
      <c r="K172" s="233"/>
      <c r="L172" s="238"/>
      <c r="M172" s="239"/>
      <c r="N172" s="240"/>
      <c r="O172" s="240"/>
      <c r="P172" s="241">
        <f>SUM(P173:P216)</f>
        <v>0</v>
      </c>
      <c r="Q172" s="240"/>
      <c r="R172" s="241">
        <f>SUM(R173:R216)</f>
        <v>0.1528719</v>
      </c>
      <c r="S172" s="240"/>
      <c r="T172" s="242">
        <f>SUM(T173:T216)</f>
        <v>0</v>
      </c>
      <c r="U172" s="12"/>
      <c r="V172" s="12"/>
      <c r="W172" s="12"/>
      <c r="X172" s="12"/>
      <c r="Y172" s="12"/>
      <c r="Z172" s="12"/>
      <c r="AA172" s="12"/>
      <c r="AB172" s="12"/>
      <c r="AC172" s="12"/>
      <c r="AD172" s="12"/>
      <c r="AE172" s="12"/>
      <c r="AR172" s="243" t="s">
        <v>84</v>
      </c>
      <c r="AT172" s="244" t="s">
        <v>74</v>
      </c>
      <c r="AU172" s="244" t="s">
        <v>82</v>
      </c>
      <c r="AY172" s="243" t="s">
        <v>148</v>
      </c>
      <c r="BK172" s="245">
        <f>SUM(BK173:BK216)</f>
        <v>0</v>
      </c>
    </row>
    <row r="173" spans="1:65" s="2" customFormat="1" ht="16.5" customHeight="1">
      <c r="A173" s="39"/>
      <c r="B173" s="40"/>
      <c r="C173" s="205" t="s">
        <v>418</v>
      </c>
      <c r="D173" s="205" t="s">
        <v>152</v>
      </c>
      <c r="E173" s="206" t="s">
        <v>677</v>
      </c>
      <c r="F173" s="207" t="s">
        <v>678</v>
      </c>
      <c r="G173" s="208" t="s">
        <v>353</v>
      </c>
      <c r="H173" s="209">
        <v>9.585</v>
      </c>
      <c r="I173" s="210"/>
      <c r="J173" s="211">
        <f>ROUND(I173*H173,2)</f>
        <v>0</v>
      </c>
      <c r="K173" s="207" t="s">
        <v>156</v>
      </c>
      <c r="L173" s="45"/>
      <c r="M173" s="212" t="s">
        <v>19</v>
      </c>
      <c r="N173" s="213" t="s">
        <v>46</v>
      </c>
      <c r="O173" s="85"/>
      <c r="P173" s="196">
        <f>O173*H173</f>
        <v>0</v>
      </c>
      <c r="Q173" s="196">
        <v>0</v>
      </c>
      <c r="R173" s="196">
        <f>Q173*H173</f>
        <v>0</v>
      </c>
      <c r="S173" s="196">
        <v>0</v>
      </c>
      <c r="T173" s="197">
        <f>S173*H173</f>
        <v>0</v>
      </c>
      <c r="U173" s="39"/>
      <c r="V173" s="39"/>
      <c r="W173" s="39"/>
      <c r="X173" s="39"/>
      <c r="Y173" s="39"/>
      <c r="Z173" s="39"/>
      <c r="AA173" s="39"/>
      <c r="AB173" s="39"/>
      <c r="AC173" s="39"/>
      <c r="AD173" s="39"/>
      <c r="AE173" s="39"/>
      <c r="AR173" s="198" t="s">
        <v>230</v>
      </c>
      <c r="AT173" s="198" t="s">
        <v>152</v>
      </c>
      <c r="AU173" s="198" t="s">
        <v>84</v>
      </c>
      <c r="AY173" s="18" t="s">
        <v>148</v>
      </c>
      <c r="BE173" s="199">
        <f>IF(N173="základní",J173,0)</f>
        <v>0</v>
      </c>
      <c r="BF173" s="199">
        <f>IF(N173="snížená",J173,0)</f>
        <v>0</v>
      </c>
      <c r="BG173" s="199">
        <f>IF(N173="zákl. přenesená",J173,0)</f>
        <v>0</v>
      </c>
      <c r="BH173" s="199">
        <f>IF(N173="sníž. přenesená",J173,0)</f>
        <v>0</v>
      </c>
      <c r="BI173" s="199">
        <f>IF(N173="nulová",J173,0)</f>
        <v>0</v>
      </c>
      <c r="BJ173" s="18" t="s">
        <v>82</v>
      </c>
      <c r="BK173" s="199">
        <f>ROUND(I173*H173,2)</f>
        <v>0</v>
      </c>
      <c r="BL173" s="18" t="s">
        <v>230</v>
      </c>
      <c r="BM173" s="198" t="s">
        <v>679</v>
      </c>
    </row>
    <row r="174" spans="1:47" s="2" customFormat="1" ht="12">
      <c r="A174" s="39"/>
      <c r="B174" s="40"/>
      <c r="C174" s="41"/>
      <c r="D174" s="200" t="s">
        <v>150</v>
      </c>
      <c r="E174" s="41"/>
      <c r="F174" s="201" t="s">
        <v>678</v>
      </c>
      <c r="G174" s="41"/>
      <c r="H174" s="41"/>
      <c r="I174" s="202"/>
      <c r="J174" s="41"/>
      <c r="K174" s="41"/>
      <c r="L174" s="45"/>
      <c r="M174" s="203"/>
      <c r="N174" s="204"/>
      <c r="O174" s="85"/>
      <c r="P174" s="85"/>
      <c r="Q174" s="85"/>
      <c r="R174" s="85"/>
      <c r="S174" s="85"/>
      <c r="T174" s="86"/>
      <c r="U174" s="39"/>
      <c r="V174" s="39"/>
      <c r="W174" s="39"/>
      <c r="X174" s="39"/>
      <c r="Y174" s="39"/>
      <c r="Z174" s="39"/>
      <c r="AA174" s="39"/>
      <c r="AB174" s="39"/>
      <c r="AC174" s="39"/>
      <c r="AD174" s="39"/>
      <c r="AE174" s="39"/>
      <c r="AT174" s="18" t="s">
        <v>150</v>
      </c>
      <c r="AU174" s="18" t="s">
        <v>84</v>
      </c>
    </row>
    <row r="175" spans="1:47" s="2" customFormat="1" ht="12">
      <c r="A175" s="39"/>
      <c r="B175" s="40"/>
      <c r="C175" s="41"/>
      <c r="D175" s="214" t="s">
        <v>159</v>
      </c>
      <c r="E175" s="41"/>
      <c r="F175" s="215" t="s">
        <v>680</v>
      </c>
      <c r="G175" s="41"/>
      <c r="H175" s="41"/>
      <c r="I175" s="202"/>
      <c r="J175" s="41"/>
      <c r="K175" s="41"/>
      <c r="L175" s="45"/>
      <c r="M175" s="203"/>
      <c r="N175" s="204"/>
      <c r="O175" s="85"/>
      <c r="P175" s="85"/>
      <c r="Q175" s="85"/>
      <c r="R175" s="85"/>
      <c r="S175" s="85"/>
      <c r="T175" s="86"/>
      <c r="U175" s="39"/>
      <c r="V175" s="39"/>
      <c r="W175" s="39"/>
      <c r="X175" s="39"/>
      <c r="Y175" s="39"/>
      <c r="Z175" s="39"/>
      <c r="AA175" s="39"/>
      <c r="AB175" s="39"/>
      <c r="AC175" s="39"/>
      <c r="AD175" s="39"/>
      <c r="AE175" s="39"/>
      <c r="AT175" s="18" t="s">
        <v>159</v>
      </c>
      <c r="AU175" s="18" t="s">
        <v>84</v>
      </c>
    </row>
    <row r="176" spans="1:51" s="14" customFormat="1" ht="12">
      <c r="A176" s="14"/>
      <c r="B176" s="258"/>
      <c r="C176" s="259"/>
      <c r="D176" s="200" t="s">
        <v>621</v>
      </c>
      <c r="E176" s="260" t="s">
        <v>19</v>
      </c>
      <c r="F176" s="261" t="s">
        <v>681</v>
      </c>
      <c r="G176" s="259"/>
      <c r="H176" s="262">
        <v>9.585</v>
      </c>
      <c r="I176" s="263"/>
      <c r="J176" s="259"/>
      <c r="K176" s="259"/>
      <c r="L176" s="264"/>
      <c r="M176" s="265"/>
      <c r="N176" s="266"/>
      <c r="O176" s="266"/>
      <c r="P176" s="266"/>
      <c r="Q176" s="266"/>
      <c r="R176" s="266"/>
      <c r="S176" s="266"/>
      <c r="T176" s="267"/>
      <c r="U176" s="14"/>
      <c r="V176" s="14"/>
      <c r="W176" s="14"/>
      <c r="X176" s="14"/>
      <c r="Y176" s="14"/>
      <c r="Z176" s="14"/>
      <c r="AA176" s="14"/>
      <c r="AB176" s="14"/>
      <c r="AC176" s="14"/>
      <c r="AD176" s="14"/>
      <c r="AE176" s="14"/>
      <c r="AT176" s="268" t="s">
        <v>621</v>
      </c>
      <c r="AU176" s="268" t="s">
        <v>84</v>
      </c>
      <c r="AV176" s="14" t="s">
        <v>84</v>
      </c>
      <c r="AW176" s="14" t="s">
        <v>36</v>
      </c>
      <c r="AX176" s="14" t="s">
        <v>75</v>
      </c>
      <c r="AY176" s="268" t="s">
        <v>148</v>
      </c>
    </row>
    <row r="177" spans="1:51" s="15" customFormat="1" ht="12">
      <c r="A177" s="15"/>
      <c r="B177" s="269"/>
      <c r="C177" s="270"/>
      <c r="D177" s="200" t="s">
        <v>621</v>
      </c>
      <c r="E177" s="271" t="s">
        <v>19</v>
      </c>
      <c r="F177" s="272" t="s">
        <v>626</v>
      </c>
      <c r="G177" s="270"/>
      <c r="H177" s="273">
        <v>9.585</v>
      </c>
      <c r="I177" s="274"/>
      <c r="J177" s="270"/>
      <c r="K177" s="270"/>
      <c r="L177" s="275"/>
      <c r="M177" s="276"/>
      <c r="N177" s="277"/>
      <c r="O177" s="277"/>
      <c r="P177" s="277"/>
      <c r="Q177" s="277"/>
      <c r="R177" s="277"/>
      <c r="S177" s="277"/>
      <c r="T177" s="278"/>
      <c r="U177" s="15"/>
      <c r="V177" s="15"/>
      <c r="W177" s="15"/>
      <c r="X177" s="15"/>
      <c r="Y177" s="15"/>
      <c r="Z177" s="15"/>
      <c r="AA177" s="15"/>
      <c r="AB177" s="15"/>
      <c r="AC177" s="15"/>
      <c r="AD177" s="15"/>
      <c r="AE177" s="15"/>
      <c r="AT177" s="279" t="s">
        <v>621</v>
      </c>
      <c r="AU177" s="279" t="s">
        <v>84</v>
      </c>
      <c r="AV177" s="15" t="s">
        <v>167</v>
      </c>
      <c r="AW177" s="15" t="s">
        <v>36</v>
      </c>
      <c r="AX177" s="15" t="s">
        <v>82</v>
      </c>
      <c r="AY177" s="279" t="s">
        <v>148</v>
      </c>
    </row>
    <row r="178" spans="1:65" s="2" customFormat="1" ht="16.5" customHeight="1">
      <c r="A178" s="39"/>
      <c r="B178" s="40"/>
      <c r="C178" s="205" t="s">
        <v>423</v>
      </c>
      <c r="D178" s="205" t="s">
        <v>152</v>
      </c>
      <c r="E178" s="206" t="s">
        <v>682</v>
      </c>
      <c r="F178" s="207" t="s">
        <v>683</v>
      </c>
      <c r="G178" s="208" t="s">
        <v>353</v>
      </c>
      <c r="H178" s="209">
        <v>13.75</v>
      </c>
      <c r="I178" s="210"/>
      <c r="J178" s="211">
        <f>ROUND(I178*H178,2)</f>
        <v>0</v>
      </c>
      <c r="K178" s="207" t="s">
        <v>156</v>
      </c>
      <c r="L178" s="45"/>
      <c r="M178" s="212" t="s">
        <v>19</v>
      </c>
      <c r="N178" s="213" t="s">
        <v>46</v>
      </c>
      <c r="O178" s="85"/>
      <c r="P178" s="196">
        <f>O178*H178</f>
        <v>0</v>
      </c>
      <c r="Q178" s="196">
        <v>0</v>
      </c>
      <c r="R178" s="196">
        <f>Q178*H178</f>
        <v>0</v>
      </c>
      <c r="S178" s="196">
        <v>0</v>
      </c>
      <c r="T178" s="197">
        <f>S178*H178</f>
        <v>0</v>
      </c>
      <c r="U178" s="39"/>
      <c r="V178" s="39"/>
      <c r="W178" s="39"/>
      <c r="X178" s="39"/>
      <c r="Y178" s="39"/>
      <c r="Z178" s="39"/>
      <c r="AA178" s="39"/>
      <c r="AB178" s="39"/>
      <c r="AC178" s="39"/>
      <c r="AD178" s="39"/>
      <c r="AE178" s="39"/>
      <c r="AR178" s="198" t="s">
        <v>230</v>
      </c>
      <c r="AT178" s="198" t="s">
        <v>152</v>
      </c>
      <c r="AU178" s="198" t="s">
        <v>84</v>
      </c>
      <c r="AY178" s="18" t="s">
        <v>148</v>
      </c>
      <c r="BE178" s="199">
        <f>IF(N178="základní",J178,0)</f>
        <v>0</v>
      </c>
      <c r="BF178" s="199">
        <f>IF(N178="snížená",J178,0)</f>
        <v>0</v>
      </c>
      <c r="BG178" s="199">
        <f>IF(N178="zákl. přenesená",J178,0)</f>
        <v>0</v>
      </c>
      <c r="BH178" s="199">
        <f>IF(N178="sníž. přenesená",J178,0)</f>
        <v>0</v>
      </c>
      <c r="BI178" s="199">
        <f>IF(N178="nulová",J178,0)</f>
        <v>0</v>
      </c>
      <c r="BJ178" s="18" t="s">
        <v>82</v>
      </c>
      <c r="BK178" s="199">
        <f>ROUND(I178*H178,2)</f>
        <v>0</v>
      </c>
      <c r="BL178" s="18" t="s">
        <v>230</v>
      </c>
      <c r="BM178" s="198" t="s">
        <v>684</v>
      </c>
    </row>
    <row r="179" spans="1:47" s="2" customFormat="1" ht="12">
      <c r="A179" s="39"/>
      <c r="B179" s="40"/>
      <c r="C179" s="41"/>
      <c r="D179" s="200" t="s">
        <v>150</v>
      </c>
      <c r="E179" s="41"/>
      <c r="F179" s="201" t="s">
        <v>683</v>
      </c>
      <c r="G179" s="41"/>
      <c r="H179" s="41"/>
      <c r="I179" s="202"/>
      <c r="J179" s="41"/>
      <c r="K179" s="41"/>
      <c r="L179" s="45"/>
      <c r="M179" s="203"/>
      <c r="N179" s="204"/>
      <c r="O179" s="85"/>
      <c r="P179" s="85"/>
      <c r="Q179" s="85"/>
      <c r="R179" s="85"/>
      <c r="S179" s="85"/>
      <c r="T179" s="86"/>
      <c r="U179" s="39"/>
      <c r="V179" s="39"/>
      <c r="W179" s="39"/>
      <c r="X179" s="39"/>
      <c r="Y179" s="39"/>
      <c r="Z179" s="39"/>
      <c r="AA179" s="39"/>
      <c r="AB179" s="39"/>
      <c r="AC179" s="39"/>
      <c r="AD179" s="39"/>
      <c r="AE179" s="39"/>
      <c r="AT179" s="18" t="s">
        <v>150</v>
      </c>
      <c r="AU179" s="18" t="s">
        <v>84</v>
      </c>
    </row>
    <row r="180" spans="1:47" s="2" customFormat="1" ht="12">
      <c r="A180" s="39"/>
      <c r="B180" s="40"/>
      <c r="C180" s="41"/>
      <c r="D180" s="214" t="s">
        <v>159</v>
      </c>
      <c r="E180" s="41"/>
      <c r="F180" s="215" t="s">
        <v>685</v>
      </c>
      <c r="G180" s="41"/>
      <c r="H180" s="41"/>
      <c r="I180" s="202"/>
      <c r="J180" s="41"/>
      <c r="K180" s="41"/>
      <c r="L180" s="45"/>
      <c r="M180" s="203"/>
      <c r="N180" s="204"/>
      <c r="O180" s="85"/>
      <c r="P180" s="85"/>
      <c r="Q180" s="85"/>
      <c r="R180" s="85"/>
      <c r="S180" s="85"/>
      <c r="T180" s="86"/>
      <c r="U180" s="39"/>
      <c r="V180" s="39"/>
      <c r="W180" s="39"/>
      <c r="X180" s="39"/>
      <c r="Y180" s="39"/>
      <c r="Z180" s="39"/>
      <c r="AA180" s="39"/>
      <c r="AB180" s="39"/>
      <c r="AC180" s="39"/>
      <c r="AD180" s="39"/>
      <c r="AE180" s="39"/>
      <c r="AT180" s="18" t="s">
        <v>159</v>
      </c>
      <c r="AU180" s="18" t="s">
        <v>84</v>
      </c>
    </row>
    <row r="181" spans="1:51" s="14" customFormat="1" ht="12">
      <c r="A181" s="14"/>
      <c r="B181" s="258"/>
      <c r="C181" s="259"/>
      <c r="D181" s="200" t="s">
        <v>621</v>
      </c>
      <c r="E181" s="260" t="s">
        <v>19</v>
      </c>
      <c r="F181" s="261" t="s">
        <v>686</v>
      </c>
      <c r="G181" s="259"/>
      <c r="H181" s="262">
        <v>13.75</v>
      </c>
      <c r="I181" s="263"/>
      <c r="J181" s="259"/>
      <c r="K181" s="259"/>
      <c r="L181" s="264"/>
      <c r="M181" s="265"/>
      <c r="N181" s="266"/>
      <c r="O181" s="266"/>
      <c r="P181" s="266"/>
      <c r="Q181" s="266"/>
      <c r="R181" s="266"/>
      <c r="S181" s="266"/>
      <c r="T181" s="267"/>
      <c r="U181" s="14"/>
      <c r="V181" s="14"/>
      <c r="W181" s="14"/>
      <c r="X181" s="14"/>
      <c r="Y181" s="14"/>
      <c r="Z181" s="14"/>
      <c r="AA181" s="14"/>
      <c r="AB181" s="14"/>
      <c r="AC181" s="14"/>
      <c r="AD181" s="14"/>
      <c r="AE181" s="14"/>
      <c r="AT181" s="268" t="s">
        <v>621</v>
      </c>
      <c r="AU181" s="268" t="s">
        <v>84</v>
      </c>
      <c r="AV181" s="14" t="s">
        <v>84</v>
      </c>
      <c r="AW181" s="14" t="s">
        <v>36</v>
      </c>
      <c r="AX181" s="14" t="s">
        <v>75</v>
      </c>
      <c r="AY181" s="268" t="s">
        <v>148</v>
      </c>
    </row>
    <row r="182" spans="1:51" s="15" customFormat="1" ht="12">
      <c r="A182" s="15"/>
      <c r="B182" s="269"/>
      <c r="C182" s="270"/>
      <c r="D182" s="200" t="s">
        <v>621</v>
      </c>
      <c r="E182" s="271" t="s">
        <v>19</v>
      </c>
      <c r="F182" s="272" t="s">
        <v>626</v>
      </c>
      <c r="G182" s="270"/>
      <c r="H182" s="273">
        <v>13.75</v>
      </c>
      <c r="I182" s="274"/>
      <c r="J182" s="270"/>
      <c r="K182" s="270"/>
      <c r="L182" s="275"/>
      <c r="M182" s="276"/>
      <c r="N182" s="277"/>
      <c r="O182" s="277"/>
      <c r="P182" s="277"/>
      <c r="Q182" s="277"/>
      <c r="R182" s="277"/>
      <c r="S182" s="277"/>
      <c r="T182" s="278"/>
      <c r="U182" s="15"/>
      <c r="V182" s="15"/>
      <c r="W182" s="15"/>
      <c r="X182" s="15"/>
      <c r="Y182" s="15"/>
      <c r="Z182" s="15"/>
      <c r="AA182" s="15"/>
      <c r="AB182" s="15"/>
      <c r="AC182" s="15"/>
      <c r="AD182" s="15"/>
      <c r="AE182" s="15"/>
      <c r="AT182" s="279" t="s">
        <v>621</v>
      </c>
      <c r="AU182" s="279" t="s">
        <v>84</v>
      </c>
      <c r="AV182" s="15" t="s">
        <v>167</v>
      </c>
      <c r="AW182" s="15" t="s">
        <v>36</v>
      </c>
      <c r="AX182" s="15" t="s">
        <v>82</v>
      </c>
      <c r="AY182" s="279" t="s">
        <v>148</v>
      </c>
    </row>
    <row r="183" spans="1:65" s="2" customFormat="1" ht="16.5" customHeight="1">
      <c r="A183" s="39"/>
      <c r="B183" s="40"/>
      <c r="C183" s="186" t="s">
        <v>427</v>
      </c>
      <c r="D183" s="186" t="s">
        <v>143</v>
      </c>
      <c r="E183" s="187" t="s">
        <v>687</v>
      </c>
      <c r="F183" s="188" t="s">
        <v>688</v>
      </c>
      <c r="G183" s="189" t="s">
        <v>462</v>
      </c>
      <c r="H183" s="190">
        <v>0.007</v>
      </c>
      <c r="I183" s="191"/>
      <c r="J183" s="192">
        <f>ROUND(I183*H183,2)</f>
        <v>0</v>
      </c>
      <c r="K183" s="188" t="s">
        <v>156</v>
      </c>
      <c r="L183" s="193"/>
      <c r="M183" s="194" t="s">
        <v>19</v>
      </c>
      <c r="N183" s="195" t="s">
        <v>46</v>
      </c>
      <c r="O183" s="85"/>
      <c r="P183" s="196">
        <f>O183*H183</f>
        <v>0</v>
      </c>
      <c r="Q183" s="196">
        <v>1</v>
      </c>
      <c r="R183" s="196">
        <f>Q183*H183</f>
        <v>0.007</v>
      </c>
      <c r="S183" s="196">
        <v>0</v>
      </c>
      <c r="T183" s="197">
        <f>S183*H183</f>
        <v>0</v>
      </c>
      <c r="U183" s="39"/>
      <c r="V183" s="39"/>
      <c r="W183" s="39"/>
      <c r="X183" s="39"/>
      <c r="Y183" s="39"/>
      <c r="Z183" s="39"/>
      <c r="AA183" s="39"/>
      <c r="AB183" s="39"/>
      <c r="AC183" s="39"/>
      <c r="AD183" s="39"/>
      <c r="AE183" s="39"/>
      <c r="AR183" s="198" t="s">
        <v>318</v>
      </c>
      <c r="AT183" s="198" t="s">
        <v>143</v>
      </c>
      <c r="AU183" s="198" t="s">
        <v>84</v>
      </c>
      <c r="AY183" s="18" t="s">
        <v>148</v>
      </c>
      <c r="BE183" s="199">
        <f>IF(N183="základní",J183,0)</f>
        <v>0</v>
      </c>
      <c r="BF183" s="199">
        <f>IF(N183="snížená",J183,0)</f>
        <v>0</v>
      </c>
      <c r="BG183" s="199">
        <f>IF(N183="zákl. přenesená",J183,0)</f>
        <v>0</v>
      </c>
      <c r="BH183" s="199">
        <f>IF(N183="sníž. přenesená",J183,0)</f>
        <v>0</v>
      </c>
      <c r="BI183" s="199">
        <f>IF(N183="nulová",J183,0)</f>
        <v>0</v>
      </c>
      <c r="BJ183" s="18" t="s">
        <v>82</v>
      </c>
      <c r="BK183" s="199">
        <f>ROUND(I183*H183,2)</f>
        <v>0</v>
      </c>
      <c r="BL183" s="18" t="s">
        <v>230</v>
      </c>
      <c r="BM183" s="198" t="s">
        <v>689</v>
      </c>
    </row>
    <row r="184" spans="1:47" s="2" customFormat="1" ht="12">
      <c r="A184" s="39"/>
      <c r="B184" s="40"/>
      <c r="C184" s="41"/>
      <c r="D184" s="200" t="s">
        <v>150</v>
      </c>
      <c r="E184" s="41"/>
      <c r="F184" s="201" t="s">
        <v>688</v>
      </c>
      <c r="G184" s="41"/>
      <c r="H184" s="41"/>
      <c r="I184" s="202"/>
      <c r="J184" s="41"/>
      <c r="K184" s="41"/>
      <c r="L184" s="45"/>
      <c r="M184" s="203"/>
      <c r="N184" s="204"/>
      <c r="O184" s="85"/>
      <c r="P184" s="85"/>
      <c r="Q184" s="85"/>
      <c r="R184" s="85"/>
      <c r="S184" s="85"/>
      <c r="T184" s="86"/>
      <c r="U184" s="39"/>
      <c r="V184" s="39"/>
      <c r="W184" s="39"/>
      <c r="X184" s="39"/>
      <c r="Y184" s="39"/>
      <c r="Z184" s="39"/>
      <c r="AA184" s="39"/>
      <c r="AB184" s="39"/>
      <c r="AC184" s="39"/>
      <c r="AD184" s="39"/>
      <c r="AE184" s="39"/>
      <c r="AT184" s="18" t="s">
        <v>150</v>
      </c>
      <c r="AU184" s="18" t="s">
        <v>84</v>
      </c>
    </row>
    <row r="185" spans="1:47" s="2" customFormat="1" ht="12">
      <c r="A185" s="39"/>
      <c r="B185" s="40"/>
      <c r="C185" s="41"/>
      <c r="D185" s="214" t="s">
        <v>159</v>
      </c>
      <c r="E185" s="41"/>
      <c r="F185" s="215" t="s">
        <v>690</v>
      </c>
      <c r="G185" s="41"/>
      <c r="H185" s="41"/>
      <c r="I185" s="202"/>
      <c r="J185" s="41"/>
      <c r="K185" s="41"/>
      <c r="L185" s="45"/>
      <c r="M185" s="203"/>
      <c r="N185" s="204"/>
      <c r="O185" s="85"/>
      <c r="P185" s="85"/>
      <c r="Q185" s="85"/>
      <c r="R185" s="85"/>
      <c r="S185" s="85"/>
      <c r="T185" s="86"/>
      <c r="U185" s="39"/>
      <c r="V185" s="39"/>
      <c r="W185" s="39"/>
      <c r="X185" s="39"/>
      <c r="Y185" s="39"/>
      <c r="Z185" s="39"/>
      <c r="AA185" s="39"/>
      <c r="AB185" s="39"/>
      <c r="AC185" s="39"/>
      <c r="AD185" s="39"/>
      <c r="AE185" s="39"/>
      <c r="AT185" s="18" t="s">
        <v>159</v>
      </c>
      <c r="AU185" s="18" t="s">
        <v>84</v>
      </c>
    </row>
    <row r="186" spans="1:51" s="14" customFormat="1" ht="12">
      <c r="A186" s="14"/>
      <c r="B186" s="258"/>
      <c r="C186" s="259"/>
      <c r="D186" s="200" t="s">
        <v>621</v>
      </c>
      <c r="E186" s="260" t="s">
        <v>19</v>
      </c>
      <c r="F186" s="261" t="s">
        <v>691</v>
      </c>
      <c r="G186" s="259"/>
      <c r="H186" s="262">
        <v>0.007</v>
      </c>
      <c r="I186" s="263"/>
      <c r="J186" s="259"/>
      <c r="K186" s="259"/>
      <c r="L186" s="264"/>
      <c r="M186" s="265"/>
      <c r="N186" s="266"/>
      <c r="O186" s="266"/>
      <c r="P186" s="266"/>
      <c r="Q186" s="266"/>
      <c r="R186" s="266"/>
      <c r="S186" s="266"/>
      <c r="T186" s="267"/>
      <c r="U186" s="14"/>
      <c r="V186" s="14"/>
      <c r="W186" s="14"/>
      <c r="X186" s="14"/>
      <c r="Y186" s="14"/>
      <c r="Z186" s="14"/>
      <c r="AA186" s="14"/>
      <c r="AB186" s="14"/>
      <c r="AC186" s="14"/>
      <c r="AD186" s="14"/>
      <c r="AE186" s="14"/>
      <c r="AT186" s="268" t="s">
        <v>621</v>
      </c>
      <c r="AU186" s="268" t="s">
        <v>84</v>
      </c>
      <c r="AV186" s="14" t="s">
        <v>84</v>
      </c>
      <c r="AW186" s="14" t="s">
        <v>36</v>
      </c>
      <c r="AX186" s="14" t="s">
        <v>75</v>
      </c>
      <c r="AY186" s="268" t="s">
        <v>148</v>
      </c>
    </row>
    <row r="187" spans="1:51" s="15" customFormat="1" ht="12">
      <c r="A187" s="15"/>
      <c r="B187" s="269"/>
      <c r="C187" s="270"/>
      <c r="D187" s="200" t="s">
        <v>621</v>
      </c>
      <c r="E187" s="271" t="s">
        <v>19</v>
      </c>
      <c r="F187" s="272" t="s">
        <v>626</v>
      </c>
      <c r="G187" s="270"/>
      <c r="H187" s="273">
        <v>0.007</v>
      </c>
      <c r="I187" s="274"/>
      <c r="J187" s="270"/>
      <c r="K187" s="270"/>
      <c r="L187" s="275"/>
      <c r="M187" s="276"/>
      <c r="N187" s="277"/>
      <c r="O187" s="277"/>
      <c r="P187" s="277"/>
      <c r="Q187" s="277"/>
      <c r="R187" s="277"/>
      <c r="S187" s="277"/>
      <c r="T187" s="278"/>
      <c r="U187" s="15"/>
      <c r="V187" s="15"/>
      <c r="W187" s="15"/>
      <c r="X187" s="15"/>
      <c r="Y187" s="15"/>
      <c r="Z187" s="15"/>
      <c r="AA187" s="15"/>
      <c r="AB187" s="15"/>
      <c r="AC187" s="15"/>
      <c r="AD187" s="15"/>
      <c r="AE187" s="15"/>
      <c r="AT187" s="279" t="s">
        <v>621</v>
      </c>
      <c r="AU187" s="279" t="s">
        <v>84</v>
      </c>
      <c r="AV187" s="15" t="s">
        <v>167</v>
      </c>
      <c r="AW187" s="15" t="s">
        <v>36</v>
      </c>
      <c r="AX187" s="15" t="s">
        <v>82</v>
      </c>
      <c r="AY187" s="279" t="s">
        <v>148</v>
      </c>
    </row>
    <row r="188" spans="1:65" s="2" customFormat="1" ht="16.5" customHeight="1">
      <c r="A188" s="39"/>
      <c r="B188" s="40"/>
      <c r="C188" s="205" t="s">
        <v>431</v>
      </c>
      <c r="D188" s="205" t="s">
        <v>152</v>
      </c>
      <c r="E188" s="206" t="s">
        <v>692</v>
      </c>
      <c r="F188" s="207" t="s">
        <v>693</v>
      </c>
      <c r="G188" s="208" t="s">
        <v>353</v>
      </c>
      <c r="H188" s="209">
        <v>9.585</v>
      </c>
      <c r="I188" s="210"/>
      <c r="J188" s="211">
        <f>ROUND(I188*H188,2)</f>
        <v>0</v>
      </c>
      <c r="K188" s="207" t="s">
        <v>156</v>
      </c>
      <c r="L188" s="45"/>
      <c r="M188" s="212" t="s">
        <v>19</v>
      </c>
      <c r="N188" s="213" t="s">
        <v>46</v>
      </c>
      <c r="O188" s="85"/>
      <c r="P188" s="196">
        <f>O188*H188</f>
        <v>0</v>
      </c>
      <c r="Q188" s="196">
        <v>0</v>
      </c>
      <c r="R188" s="196">
        <f>Q188*H188</f>
        <v>0</v>
      </c>
      <c r="S188" s="196">
        <v>0</v>
      </c>
      <c r="T188" s="197">
        <f>S188*H188</f>
        <v>0</v>
      </c>
      <c r="U188" s="39"/>
      <c r="V188" s="39"/>
      <c r="W188" s="39"/>
      <c r="X188" s="39"/>
      <c r="Y188" s="39"/>
      <c r="Z188" s="39"/>
      <c r="AA188" s="39"/>
      <c r="AB188" s="39"/>
      <c r="AC188" s="39"/>
      <c r="AD188" s="39"/>
      <c r="AE188" s="39"/>
      <c r="AR188" s="198" t="s">
        <v>230</v>
      </c>
      <c r="AT188" s="198" t="s">
        <v>152</v>
      </c>
      <c r="AU188" s="198" t="s">
        <v>84</v>
      </c>
      <c r="AY188" s="18" t="s">
        <v>148</v>
      </c>
      <c r="BE188" s="199">
        <f>IF(N188="základní",J188,0)</f>
        <v>0</v>
      </c>
      <c r="BF188" s="199">
        <f>IF(N188="snížená",J188,0)</f>
        <v>0</v>
      </c>
      <c r="BG188" s="199">
        <f>IF(N188="zákl. přenesená",J188,0)</f>
        <v>0</v>
      </c>
      <c r="BH188" s="199">
        <f>IF(N188="sníž. přenesená",J188,0)</f>
        <v>0</v>
      </c>
      <c r="BI188" s="199">
        <f>IF(N188="nulová",J188,0)</f>
        <v>0</v>
      </c>
      <c r="BJ188" s="18" t="s">
        <v>82</v>
      </c>
      <c r="BK188" s="199">
        <f>ROUND(I188*H188,2)</f>
        <v>0</v>
      </c>
      <c r="BL188" s="18" t="s">
        <v>230</v>
      </c>
      <c r="BM188" s="198" t="s">
        <v>694</v>
      </c>
    </row>
    <row r="189" spans="1:47" s="2" customFormat="1" ht="12">
      <c r="A189" s="39"/>
      <c r="B189" s="40"/>
      <c r="C189" s="41"/>
      <c r="D189" s="200" t="s">
        <v>150</v>
      </c>
      <c r="E189" s="41"/>
      <c r="F189" s="201" t="s">
        <v>693</v>
      </c>
      <c r="G189" s="41"/>
      <c r="H189" s="41"/>
      <c r="I189" s="202"/>
      <c r="J189" s="41"/>
      <c r="K189" s="41"/>
      <c r="L189" s="45"/>
      <c r="M189" s="203"/>
      <c r="N189" s="204"/>
      <c r="O189" s="85"/>
      <c r="P189" s="85"/>
      <c r="Q189" s="85"/>
      <c r="R189" s="85"/>
      <c r="S189" s="85"/>
      <c r="T189" s="86"/>
      <c r="U189" s="39"/>
      <c r="V189" s="39"/>
      <c r="W189" s="39"/>
      <c r="X189" s="39"/>
      <c r="Y189" s="39"/>
      <c r="Z189" s="39"/>
      <c r="AA189" s="39"/>
      <c r="AB189" s="39"/>
      <c r="AC189" s="39"/>
      <c r="AD189" s="39"/>
      <c r="AE189" s="39"/>
      <c r="AT189" s="18" t="s">
        <v>150</v>
      </c>
      <c r="AU189" s="18" t="s">
        <v>84</v>
      </c>
    </row>
    <row r="190" spans="1:47" s="2" customFormat="1" ht="12">
      <c r="A190" s="39"/>
      <c r="B190" s="40"/>
      <c r="C190" s="41"/>
      <c r="D190" s="214" t="s">
        <v>159</v>
      </c>
      <c r="E190" s="41"/>
      <c r="F190" s="215" t="s">
        <v>695</v>
      </c>
      <c r="G190" s="41"/>
      <c r="H190" s="41"/>
      <c r="I190" s="202"/>
      <c r="J190" s="41"/>
      <c r="K190" s="41"/>
      <c r="L190" s="45"/>
      <c r="M190" s="203"/>
      <c r="N190" s="204"/>
      <c r="O190" s="85"/>
      <c r="P190" s="85"/>
      <c r="Q190" s="85"/>
      <c r="R190" s="85"/>
      <c r="S190" s="85"/>
      <c r="T190" s="86"/>
      <c r="U190" s="39"/>
      <c r="V190" s="39"/>
      <c r="W190" s="39"/>
      <c r="X190" s="39"/>
      <c r="Y190" s="39"/>
      <c r="Z190" s="39"/>
      <c r="AA190" s="39"/>
      <c r="AB190" s="39"/>
      <c r="AC190" s="39"/>
      <c r="AD190" s="39"/>
      <c r="AE190" s="39"/>
      <c r="AT190" s="18" t="s">
        <v>159</v>
      </c>
      <c r="AU190" s="18" t="s">
        <v>84</v>
      </c>
    </row>
    <row r="191" spans="1:51" s="14" customFormat="1" ht="12">
      <c r="A191" s="14"/>
      <c r="B191" s="258"/>
      <c r="C191" s="259"/>
      <c r="D191" s="200" t="s">
        <v>621</v>
      </c>
      <c r="E191" s="260" t="s">
        <v>19</v>
      </c>
      <c r="F191" s="261" t="s">
        <v>681</v>
      </c>
      <c r="G191" s="259"/>
      <c r="H191" s="262">
        <v>9.585</v>
      </c>
      <c r="I191" s="263"/>
      <c r="J191" s="259"/>
      <c r="K191" s="259"/>
      <c r="L191" s="264"/>
      <c r="M191" s="265"/>
      <c r="N191" s="266"/>
      <c r="O191" s="266"/>
      <c r="P191" s="266"/>
      <c r="Q191" s="266"/>
      <c r="R191" s="266"/>
      <c r="S191" s="266"/>
      <c r="T191" s="267"/>
      <c r="U191" s="14"/>
      <c r="V191" s="14"/>
      <c r="W191" s="14"/>
      <c r="X191" s="14"/>
      <c r="Y191" s="14"/>
      <c r="Z191" s="14"/>
      <c r="AA191" s="14"/>
      <c r="AB191" s="14"/>
      <c r="AC191" s="14"/>
      <c r="AD191" s="14"/>
      <c r="AE191" s="14"/>
      <c r="AT191" s="268" t="s">
        <v>621</v>
      </c>
      <c r="AU191" s="268" t="s">
        <v>84</v>
      </c>
      <c r="AV191" s="14" t="s">
        <v>84</v>
      </c>
      <c r="AW191" s="14" t="s">
        <v>36</v>
      </c>
      <c r="AX191" s="14" t="s">
        <v>75</v>
      </c>
      <c r="AY191" s="268" t="s">
        <v>148</v>
      </c>
    </row>
    <row r="192" spans="1:51" s="15" customFormat="1" ht="12">
      <c r="A192" s="15"/>
      <c r="B192" s="269"/>
      <c r="C192" s="270"/>
      <c r="D192" s="200" t="s">
        <v>621</v>
      </c>
      <c r="E192" s="271" t="s">
        <v>19</v>
      </c>
      <c r="F192" s="272" t="s">
        <v>626</v>
      </c>
      <c r="G192" s="270"/>
      <c r="H192" s="273">
        <v>9.585</v>
      </c>
      <c r="I192" s="274"/>
      <c r="J192" s="270"/>
      <c r="K192" s="270"/>
      <c r="L192" s="275"/>
      <c r="M192" s="276"/>
      <c r="N192" s="277"/>
      <c r="O192" s="277"/>
      <c r="P192" s="277"/>
      <c r="Q192" s="277"/>
      <c r="R192" s="277"/>
      <c r="S192" s="277"/>
      <c r="T192" s="278"/>
      <c r="U192" s="15"/>
      <c r="V192" s="15"/>
      <c r="W192" s="15"/>
      <c r="X192" s="15"/>
      <c r="Y192" s="15"/>
      <c r="Z192" s="15"/>
      <c r="AA192" s="15"/>
      <c r="AB192" s="15"/>
      <c r="AC192" s="15"/>
      <c r="AD192" s="15"/>
      <c r="AE192" s="15"/>
      <c r="AT192" s="279" t="s">
        <v>621</v>
      </c>
      <c r="AU192" s="279" t="s">
        <v>84</v>
      </c>
      <c r="AV192" s="15" t="s">
        <v>167</v>
      </c>
      <c r="AW192" s="15" t="s">
        <v>36</v>
      </c>
      <c r="AX192" s="15" t="s">
        <v>82</v>
      </c>
      <c r="AY192" s="279" t="s">
        <v>148</v>
      </c>
    </row>
    <row r="193" spans="1:65" s="2" customFormat="1" ht="16.5" customHeight="1">
      <c r="A193" s="39"/>
      <c r="B193" s="40"/>
      <c r="C193" s="205" t="s">
        <v>435</v>
      </c>
      <c r="D193" s="205" t="s">
        <v>152</v>
      </c>
      <c r="E193" s="206" t="s">
        <v>696</v>
      </c>
      <c r="F193" s="207" t="s">
        <v>697</v>
      </c>
      <c r="G193" s="208" t="s">
        <v>353</v>
      </c>
      <c r="H193" s="209">
        <v>13.75</v>
      </c>
      <c r="I193" s="210"/>
      <c r="J193" s="211">
        <f>ROUND(I193*H193,2)</f>
        <v>0</v>
      </c>
      <c r="K193" s="207" t="s">
        <v>156</v>
      </c>
      <c r="L193" s="45"/>
      <c r="M193" s="212" t="s">
        <v>19</v>
      </c>
      <c r="N193" s="213" t="s">
        <v>46</v>
      </c>
      <c r="O193" s="85"/>
      <c r="P193" s="196">
        <f>O193*H193</f>
        <v>0</v>
      </c>
      <c r="Q193" s="196">
        <v>0</v>
      </c>
      <c r="R193" s="196">
        <f>Q193*H193</f>
        <v>0</v>
      </c>
      <c r="S193" s="196">
        <v>0</v>
      </c>
      <c r="T193" s="197">
        <f>S193*H193</f>
        <v>0</v>
      </c>
      <c r="U193" s="39"/>
      <c r="V193" s="39"/>
      <c r="W193" s="39"/>
      <c r="X193" s="39"/>
      <c r="Y193" s="39"/>
      <c r="Z193" s="39"/>
      <c r="AA193" s="39"/>
      <c r="AB193" s="39"/>
      <c r="AC193" s="39"/>
      <c r="AD193" s="39"/>
      <c r="AE193" s="39"/>
      <c r="AR193" s="198" t="s">
        <v>230</v>
      </c>
      <c r="AT193" s="198" t="s">
        <v>152</v>
      </c>
      <c r="AU193" s="198" t="s">
        <v>84</v>
      </c>
      <c r="AY193" s="18" t="s">
        <v>148</v>
      </c>
      <c r="BE193" s="199">
        <f>IF(N193="základní",J193,0)</f>
        <v>0</v>
      </c>
      <c r="BF193" s="199">
        <f>IF(N193="snížená",J193,0)</f>
        <v>0</v>
      </c>
      <c r="BG193" s="199">
        <f>IF(N193="zákl. přenesená",J193,0)</f>
        <v>0</v>
      </c>
      <c r="BH193" s="199">
        <f>IF(N193="sníž. přenesená",J193,0)</f>
        <v>0</v>
      </c>
      <c r="BI193" s="199">
        <f>IF(N193="nulová",J193,0)</f>
        <v>0</v>
      </c>
      <c r="BJ193" s="18" t="s">
        <v>82</v>
      </c>
      <c r="BK193" s="199">
        <f>ROUND(I193*H193,2)</f>
        <v>0</v>
      </c>
      <c r="BL193" s="18" t="s">
        <v>230</v>
      </c>
      <c r="BM193" s="198" t="s">
        <v>698</v>
      </c>
    </row>
    <row r="194" spans="1:47" s="2" customFormat="1" ht="12">
      <c r="A194" s="39"/>
      <c r="B194" s="40"/>
      <c r="C194" s="41"/>
      <c r="D194" s="200" t="s">
        <v>150</v>
      </c>
      <c r="E194" s="41"/>
      <c r="F194" s="201" t="s">
        <v>697</v>
      </c>
      <c r="G194" s="41"/>
      <c r="H194" s="41"/>
      <c r="I194" s="202"/>
      <c r="J194" s="41"/>
      <c r="K194" s="41"/>
      <c r="L194" s="45"/>
      <c r="M194" s="203"/>
      <c r="N194" s="204"/>
      <c r="O194" s="85"/>
      <c r="P194" s="85"/>
      <c r="Q194" s="85"/>
      <c r="R194" s="85"/>
      <c r="S194" s="85"/>
      <c r="T194" s="86"/>
      <c r="U194" s="39"/>
      <c r="V194" s="39"/>
      <c r="W194" s="39"/>
      <c r="X194" s="39"/>
      <c r="Y194" s="39"/>
      <c r="Z194" s="39"/>
      <c r="AA194" s="39"/>
      <c r="AB194" s="39"/>
      <c r="AC194" s="39"/>
      <c r="AD194" s="39"/>
      <c r="AE194" s="39"/>
      <c r="AT194" s="18" t="s">
        <v>150</v>
      </c>
      <c r="AU194" s="18" t="s">
        <v>84</v>
      </c>
    </row>
    <row r="195" spans="1:47" s="2" customFormat="1" ht="12">
      <c r="A195" s="39"/>
      <c r="B195" s="40"/>
      <c r="C195" s="41"/>
      <c r="D195" s="214" t="s">
        <v>159</v>
      </c>
      <c r="E195" s="41"/>
      <c r="F195" s="215" t="s">
        <v>699</v>
      </c>
      <c r="G195" s="41"/>
      <c r="H195" s="41"/>
      <c r="I195" s="202"/>
      <c r="J195" s="41"/>
      <c r="K195" s="41"/>
      <c r="L195" s="45"/>
      <c r="M195" s="203"/>
      <c r="N195" s="204"/>
      <c r="O195" s="85"/>
      <c r="P195" s="85"/>
      <c r="Q195" s="85"/>
      <c r="R195" s="85"/>
      <c r="S195" s="85"/>
      <c r="T195" s="86"/>
      <c r="U195" s="39"/>
      <c r="V195" s="39"/>
      <c r="W195" s="39"/>
      <c r="X195" s="39"/>
      <c r="Y195" s="39"/>
      <c r="Z195" s="39"/>
      <c r="AA195" s="39"/>
      <c r="AB195" s="39"/>
      <c r="AC195" s="39"/>
      <c r="AD195" s="39"/>
      <c r="AE195" s="39"/>
      <c r="AT195" s="18" t="s">
        <v>159</v>
      </c>
      <c r="AU195" s="18" t="s">
        <v>84</v>
      </c>
    </row>
    <row r="196" spans="1:51" s="14" customFormat="1" ht="12">
      <c r="A196" s="14"/>
      <c r="B196" s="258"/>
      <c r="C196" s="259"/>
      <c r="D196" s="200" t="s">
        <v>621</v>
      </c>
      <c r="E196" s="260" t="s">
        <v>19</v>
      </c>
      <c r="F196" s="261" t="s">
        <v>686</v>
      </c>
      <c r="G196" s="259"/>
      <c r="H196" s="262">
        <v>13.75</v>
      </c>
      <c r="I196" s="263"/>
      <c r="J196" s="259"/>
      <c r="K196" s="259"/>
      <c r="L196" s="264"/>
      <c r="M196" s="265"/>
      <c r="N196" s="266"/>
      <c r="O196" s="266"/>
      <c r="P196" s="266"/>
      <c r="Q196" s="266"/>
      <c r="R196" s="266"/>
      <c r="S196" s="266"/>
      <c r="T196" s="267"/>
      <c r="U196" s="14"/>
      <c r="V196" s="14"/>
      <c r="W196" s="14"/>
      <c r="X196" s="14"/>
      <c r="Y196" s="14"/>
      <c r="Z196" s="14"/>
      <c r="AA196" s="14"/>
      <c r="AB196" s="14"/>
      <c r="AC196" s="14"/>
      <c r="AD196" s="14"/>
      <c r="AE196" s="14"/>
      <c r="AT196" s="268" t="s">
        <v>621</v>
      </c>
      <c r="AU196" s="268" t="s">
        <v>84</v>
      </c>
      <c r="AV196" s="14" t="s">
        <v>84</v>
      </c>
      <c r="AW196" s="14" t="s">
        <v>36</v>
      </c>
      <c r="AX196" s="14" t="s">
        <v>75</v>
      </c>
      <c r="AY196" s="268" t="s">
        <v>148</v>
      </c>
    </row>
    <row r="197" spans="1:51" s="15" customFormat="1" ht="12">
      <c r="A197" s="15"/>
      <c r="B197" s="269"/>
      <c r="C197" s="270"/>
      <c r="D197" s="200" t="s">
        <v>621</v>
      </c>
      <c r="E197" s="271" t="s">
        <v>19</v>
      </c>
      <c r="F197" s="272" t="s">
        <v>626</v>
      </c>
      <c r="G197" s="270"/>
      <c r="H197" s="273">
        <v>13.75</v>
      </c>
      <c r="I197" s="274"/>
      <c r="J197" s="270"/>
      <c r="K197" s="270"/>
      <c r="L197" s="275"/>
      <c r="M197" s="276"/>
      <c r="N197" s="277"/>
      <c r="O197" s="277"/>
      <c r="P197" s="277"/>
      <c r="Q197" s="277"/>
      <c r="R197" s="277"/>
      <c r="S197" s="277"/>
      <c r="T197" s="278"/>
      <c r="U197" s="15"/>
      <c r="V197" s="15"/>
      <c r="W197" s="15"/>
      <c r="X197" s="15"/>
      <c r="Y197" s="15"/>
      <c r="Z197" s="15"/>
      <c r="AA197" s="15"/>
      <c r="AB197" s="15"/>
      <c r="AC197" s="15"/>
      <c r="AD197" s="15"/>
      <c r="AE197" s="15"/>
      <c r="AT197" s="279" t="s">
        <v>621</v>
      </c>
      <c r="AU197" s="279" t="s">
        <v>84</v>
      </c>
      <c r="AV197" s="15" t="s">
        <v>167</v>
      </c>
      <c r="AW197" s="15" t="s">
        <v>36</v>
      </c>
      <c r="AX197" s="15" t="s">
        <v>82</v>
      </c>
      <c r="AY197" s="279" t="s">
        <v>148</v>
      </c>
    </row>
    <row r="198" spans="1:65" s="2" customFormat="1" ht="16.5" customHeight="1">
      <c r="A198" s="39"/>
      <c r="B198" s="40"/>
      <c r="C198" s="205" t="s">
        <v>440</v>
      </c>
      <c r="D198" s="205" t="s">
        <v>152</v>
      </c>
      <c r="E198" s="206" t="s">
        <v>700</v>
      </c>
      <c r="F198" s="207" t="s">
        <v>701</v>
      </c>
      <c r="G198" s="208" t="s">
        <v>155</v>
      </c>
      <c r="H198" s="209">
        <v>6</v>
      </c>
      <c r="I198" s="210"/>
      <c r="J198" s="211">
        <f>ROUND(I198*H198,2)</f>
        <v>0</v>
      </c>
      <c r="K198" s="207" t="s">
        <v>156</v>
      </c>
      <c r="L198" s="45"/>
      <c r="M198" s="212" t="s">
        <v>19</v>
      </c>
      <c r="N198" s="213" t="s">
        <v>46</v>
      </c>
      <c r="O198" s="85"/>
      <c r="P198" s="196">
        <f>O198*H198</f>
        <v>0</v>
      </c>
      <c r="Q198" s="196">
        <v>0</v>
      </c>
      <c r="R198" s="196">
        <f>Q198*H198</f>
        <v>0</v>
      </c>
      <c r="S198" s="196">
        <v>0</v>
      </c>
      <c r="T198" s="197">
        <f>S198*H198</f>
        <v>0</v>
      </c>
      <c r="U198" s="39"/>
      <c r="V198" s="39"/>
      <c r="W198" s="39"/>
      <c r="X198" s="39"/>
      <c r="Y198" s="39"/>
      <c r="Z198" s="39"/>
      <c r="AA198" s="39"/>
      <c r="AB198" s="39"/>
      <c r="AC198" s="39"/>
      <c r="AD198" s="39"/>
      <c r="AE198" s="39"/>
      <c r="AR198" s="198" t="s">
        <v>230</v>
      </c>
      <c r="AT198" s="198" t="s">
        <v>152</v>
      </c>
      <c r="AU198" s="198" t="s">
        <v>84</v>
      </c>
      <c r="AY198" s="18" t="s">
        <v>148</v>
      </c>
      <c r="BE198" s="199">
        <f>IF(N198="základní",J198,0)</f>
        <v>0</v>
      </c>
      <c r="BF198" s="199">
        <f>IF(N198="snížená",J198,0)</f>
        <v>0</v>
      </c>
      <c r="BG198" s="199">
        <f>IF(N198="zákl. přenesená",J198,0)</f>
        <v>0</v>
      </c>
      <c r="BH198" s="199">
        <f>IF(N198="sníž. přenesená",J198,0)</f>
        <v>0</v>
      </c>
      <c r="BI198" s="199">
        <f>IF(N198="nulová",J198,0)</f>
        <v>0</v>
      </c>
      <c r="BJ198" s="18" t="s">
        <v>82</v>
      </c>
      <c r="BK198" s="199">
        <f>ROUND(I198*H198,2)</f>
        <v>0</v>
      </c>
      <c r="BL198" s="18" t="s">
        <v>230</v>
      </c>
      <c r="BM198" s="198" t="s">
        <v>702</v>
      </c>
    </row>
    <row r="199" spans="1:47" s="2" customFormat="1" ht="12">
      <c r="A199" s="39"/>
      <c r="B199" s="40"/>
      <c r="C199" s="41"/>
      <c r="D199" s="200" t="s">
        <v>150</v>
      </c>
      <c r="E199" s="41"/>
      <c r="F199" s="201" t="s">
        <v>701</v>
      </c>
      <c r="G199" s="41"/>
      <c r="H199" s="41"/>
      <c r="I199" s="202"/>
      <c r="J199" s="41"/>
      <c r="K199" s="41"/>
      <c r="L199" s="45"/>
      <c r="M199" s="203"/>
      <c r="N199" s="204"/>
      <c r="O199" s="85"/>
      <c r="P199" s="85"/>
      <c r="Q199" s="85"/>
      <c r="R199" s="85"/>
      <c r="S199" s="85"/>
      <c r="T199" s="86"/>
      <c r="U199" s="39"/>
      <c r="V199" s="39"/>
      <c r="W199" s="39"/>
      <c r="X199" s="39"/>
      <c r="Y199" s="39"/>
      <c r="Z199" s="39"/>
      <c r="AA199" s="39"/>
      <c r="AB199" s="39"/>
      <c r="AC199" s="39"/>
      <c r="AD199" s="39"/>
      <c r="AE199" s="39"/>
      <c r="AT199" s="18" t="s">
        <v>150</v>
      </c>
      <c r="AU199" s="18" t="s">
        <v>84</v>
      </c>
    </row>
    <row r="200" spans="1:47" s="2" customFormat="1" ht="12">
      <c r="A200" s="39"/>
      <c r="B200" s="40"/>
      <c r="C200" s="41"/>
      <c r="D200" s="214" t="s">
        <v>159</v>
      </c>
      <c r="E200" s="41"/>
      <c r="F200" s="215" t="s">
        <v>703</v>
      </c>
      <c r="G200" s="41"/>
      <c r="H200" s="41"/>
      <c r="I200" s="202"/>
      <c r="J200" s="41"/>
      <c r="K200" s="41"/>
      <c r="L200" s="45"/>
      <c r="M200" s="203"/>
      <c r="N200" s="204"/>
      <c r="O200" s="85"/>
      <c r="P200" s="85"/>
      <c r="Q200" s="85"/>
      <c r="R200" s="85"/>
      <c r="S200" s="85"/>
      <c r="T200" s="86"/>
      <c r="U200" s="39"/>
      <c r="V200" s="39"/>
      <c r="W200" s="39"/>
      <c r="X200" s="39"/>
      <c r="Y200" s="39"/>
      <c r="Z200" s="39"/>
      <c r="AA200" s="39"/>
      <c r="AB200" s="39"/>
      <c r="AC200" s="39"/>
      <c r="AD200" s="39"/>
      <c r="AE200" s="39"/>
      <c r="AT200" s="18" t="s">
        <v>159</v>
      </c>
      <c r="AU200" s="18" t="s">
        <v>84</v>
      </c>
    </row>
    <row r="201" spans="1:51" s="14" customFormat="1" ht="12">
      <c r="A201" s="14"/>
      <c r="B201" s="258"/>
      <c r="C201" s="259"/>
      <c r="D201" s="200" t="s">
        <v>621</v>
      </c>
      <c r="E201" s="260" t="s">
        <v>19</v>
      </c>
      <c r="F201" s="261" t="s">
        <v>704</v>
      </c>
      <c r="G201" s="259"/>
      <c r="H201" s="262">
        <v>6</v>
      </c>
      <c r="I201" s="263"/>
      <c r="J201" s="259"/>
      <c r="K201" s="259"/>
      <c r="L201" s="264"/>
      <c r="M201" s="265"/>
      <c r="N201" s="266"/>
      <c r="O201" s="266"/>
      <c r="P201" s="266"/>
      <c r="Q201" s="266"/>
      <c r="R201" s="266"/>
      <c r="S201" s="266"/>
      <c r="T201" s="267"/>
      <c r="U201" s="14"/>
      <c r="V201" s="14"/>
      <c r="W201" s="14"/>
      <c r="X201" s="14"/>
      <c r="Y201" s="14"/>
      <c r="Z201" s="14"/>
      <c r="AA201" s="14"/>
      <c r="AB201" s="14"/>
      <c r="AC201" s="14"/>
      <c r="AD201" s="14"/>
      <c r="AE201" s="14"/>
      <c r="AT201" s="268" t="s">
        <v>621</v>
      </c>
      <c r="AU201" s="268" t="s">
        <v>84</v>
      </c>
      <c r="AV201" s="14" t="s">
        <v>84</v>
      </c>
      <c r="AW201" s="14" t="s">
        <v>36</v>
      </c>
      <c r="AX201" s="14" t="s">
        <v>75</v>
      </c>
      <c r="AY201" s="268" t="s">
        <v>148</v>
      </c>
    </row>
    <row r="202" spans="1:51" s="15" customFormat="1" ht="12">
      <c r="A202" s="15"/>
      <c r="B202" s="269"/>
      <c r="C202" s="270"/>
      <c r="D202" s="200" t="s">
        <v>621</v>
      </c>
      <c r="E202" s="271" t="s">
        <v>19</v>
      </c>
      <c r="F202" s="272" t="s">
        <v>626</v>
      </c>
      <c r="G202" s="270"/>
      <c r="H202" s="273">
        <v>6</v>
      </c>
      <c r="I202" s="274"/>
      <c r="J202" s="270"/>
      <c r="K202" s="270"/>
      <c r="L202" s="275"/>
      <c r="M202" s="276"/>
      <c r="N202" s="277"/>
      <c r="O202" s="277"/>
      <c r="P202" s="277"/>
      <c r="Q202" s="277"/>
      <c r="R202" s="277"/>
      <c r="S202" s="277"/>
      <c r="T202" s="278"/>
      <c r="U202" s="15"/>
      <c r="V202" s="15"/>
      <c r="W202" s="15"/>
      <c r="X202" s="15"/>
      <c r="Y202" s="15"/>
      <c r="Z202" s="15"/>
      <c r="AA202" s="15"/>
      <c r="AB202" s="15"/>
      <c r="AC202" s="15"/>
      <c r="AD202" s="15"/>
      <c r="AE202" s="15"/>
      <c r="AT202" s="279" t="s">
        <v>621</v>
      </c>
      <c r="AU202" s="279" t="s">
        <v>84</v>
      </c>
      <c r="AV202" s="15" t="s">
        <v>167</v>
      </c>
      <c r="AW202" s="15" t="s">
        <v>36</v>
      </c>
      <c r="AX202" s="15" t="s">
        <v>82</v>
      </c>
      <c r="AY202" s="279" t="s">
        <v>148</v>
      </c>
    </row>
    <row r="203" spans="1:65" s="2" customFormat="1" ht="16.5" customHeight="1">
      <c r="A203" s="39"/>
      <c r="B203" s="40"/>
      <c r="C203" s="205" t="s">
        <v>455</v>
      </c>
      <c r="D203" s="205" t="s">
        <v>152</v>
      </c>
      <c r="E203" s="206" t="s">
        <v>705</v>
      </c>
      <c r="F203" s="207" t="s">
        <v>706</v>
      </c>
      <c r="G203" s="208" t="s">
        <v>462</v>
      </c>
      <c r="H203" s="209">
        <v>0.15</v>
      </c>
      <c r="I203" s="210"/>
      <c r="J203" s="211">
        <f>ROUND(I203*H203,2)</f>
        <v>0</v>
      </c>
      <c r="K203" s="207" t="s">
        <v>156</v>
      </c>
      <c r="L203" s="45"/>
      <c r="M203" s="212" t="s">
        <v>19</v>
      </c>
      <c r="N203" s="213" t="s">
        <v>46</v>
      </c>
      <c r="O203" s="85"/>
      <c r="P203" s="196">
        <f>O203*H203</f>
        <v>0</v>
      </c>
      <c r="Q203" s="196">
        <v>0</v>
      </c>
      <c r="R203" s="196">
        <f>Q203*H203</f>
        <v>0</v>
      </c>
      <c r="S203" s="196">
        <v>0</v>
      </c>
      <c r="T203" s="197">
        <f>S203*H203</f>
        <v>0</v>
      </c>
      <c r="U203" s="39"/>
      <c r="V203" s="39"/>
      <c r="W203" s="39"/>
      <c r="X203" s="39"/>
      <c r="Y203" s="39"/>
      <c r="Z203" s="39"/>
      <c r="AA203" s="39"/>
      <c r="AB203" s="39"/>
      <c r="AC203" s="39"/>
      <c r="AD203" s="39"/>
      <c r="AE203" s="39"/>
      <c r="AR203" s="198" t="s">
        <v>230</v>
      </c>
      <c r="AT203" s="198" t="s">
        <v>152</v>
      </c>
      <c r="AU203" s="198" t="s">
        <v>84</v>
      </c>
      <c r="AY203" s="18" t="s">
        <v>148</v>
      </c>
      <c r="BE203" s="199">
        <f>IF(N203="základní",J203,0)</f>
        <v>0</v>
      </c>
      <c r="BF203" s="199">
        <f>IF(N203="snížená",J203,0)</f>
        <v>0</v>
      </c>
      <c r="BG203" s="199">
        <f>IF(N203="zákl. přenesená",J203,0)</f>
        <v>0</v>
      </c>
      <c r="BH203" s="199">
        <f>IF(N203="sníž. přenesená",J203,0)</f>
        <v>0</v>
      </c>
      <c r="BI203" s="199">
        <f>IF(N203="nulová",J203,0)</f>
        <v>0</v>
      </c>
      <c r="BJ203" s="18" t="s">
        <v>82</v>
      </c>
      <c r="BK203" s="199">
        <f>ROUND(I203*H203,2)</f>
        <v>0</v>
      </c>
      <c r="BL203" s="18" t="s">
        <v>230</v>
      </c>
      <c r="BM203" s="198" t="s">
        <v>707</v>
      </c>
    </row>
    <row r="204" spans="1:47" s="2" customFormat="1" ht="12">
      <c r="A204" s="39"/>
      <c r="B204" s="40"/>
      <c r="C204" s="41"/>
      <c r="D204" s="200" t="s">
        <v>150</v>
      </c>
      <c r="E204" s="41"/>
      <c r="F204" s="201" t="s">
        <v>706</v>
      </c>
      <c r="G204" s="41"/>
      <c r="H204" s="41"/>
      <c r="I204" s="202"/>
      <c r="J204" s="41"/>
      <c r="K204" s="41"/>
      <c r="L204" s="45"/>
      <c r="M204" s="203"/>
      <c r="N204" s="204"/>
      <c r="O204" s="85"/>
      <c r="P204" s="85"/>
      <c r="Q204" s="85"/>
      <c r="R204" s="85"/>
      <c r="S204" s="85"/>
      <c r="T204" s="86"/>
      <c r="U204" s="39"/>
      <c r="V204" s="39"/>
      <c r="W204" s="39"/>
      <c r="X204" s="39"/>
      <c r="Y204" s="39"/>
      <c r="Z204" s="39"/>
      <c r="AA204" s="39"/>
      <c r="AB204" s="39"/>
      <c r="AC204" s="39"/>
      <c r="AD204" s="39"/>
      <c r="AE204" s="39"/>
      <c r="AT204" s="18" t="s">
        <v>150</v>
      </c>
      <c r="AU204" s="18" t="s">
        <v>84</v>
      </c>
    </row>
    <row r="205" spans="1:47" s="2" customFormat="1" ht="12">
      <c r="A205" s="39"/>
      <c r="B205" s="40"/>
      <c r="C205" s="41"/>
      <c r="D205" s="214" t="s">
        <v>159</v>
      </c>
      <c r="E205" s="41"/>
      <c r="F205" s="215" t="s">
        <v>708</v>
      </c>
      <c r="G205" s="41"/>
      <c r="H205" s="41"/>
      <c r="I205" s="202"/>
      <c r="J205" s="41"/>
      <c r="K205" s="41"/>
      <c r="L205" s="45"/>
      <c r="M205" s="203"/>
      <c r="N205" s="204"/>
      <c r="O205" s="85"/>
      <c r="P205" s="85"/>
      <c r="Q205" s="85"/>
      <c r="R205" s="85"/>
      <c r="S205" s="85"/>
      <c r="T205" s="86"/>
      <c r="U205" s="39"/>
      <c r="V205" s="39"/>
      <c r="W205" s="39"/>
      <c r="X205" s="39"/>
      <c r="Y205" s="39"/>
      <c r="Z205" s="39"/>
      <c r="AA205" s="39"/>
      <c r="AB205" s="39"/>
      <c r="AC205" s="39"/>
      <c r="AD205" s="39"/>
      <c r="AE205" s="39"/>
      <c r="AT205" s="18" t="s">
        <v>159</v>
      </c>
      <c r="AU205" s="18" t="s">
        <v>84</v>
      </c>
    </row>
    <row r="206" spans="1:65" s="2" customFormat="1" ht="16.5" customHeight="1">
      <c r="A206" s="39"/>
      <c r="B206" s="40"/>
      <c r="C206" s="205" t="s">
        <v>445</v>
      </c>
      <c r="D206" s="205" t="s">
        <v>152</v>
      </c>
      <c r="E206" s="206" t="s">
        <v>709</v>
      </c>
      <c r="F206" s="207" t="s">
        <v>710</v>
      </c>
      <c r="G206" s="208" t="s">
        <v>187</v>
      </c>
      <c r="H206" s="209">
        <v>12.5</v>
      </c>
      <c r="I206" s="210"/>
      <c r="J206" s="211">
        <f>ROUND(I206*H206,2)</f>
        <v>0</v>
      </c>
      <c r="K206" s="207" t="s">
        <v>156</v>
      </c>
      <c r="L206" s="45"/>
      <c r="M206" s="212" t="s">
        <v>19</v>
      </c>
      <c r="N206" s="213" t="s">
        <v>46</v>
      </c>
      <c r="O206" s="85"/>
      <c r="P206" s="196">
        <f>O206*H206</f>
        <v>0</v>
      </c>
      <c r="Q206" s="196">
        <v>0</v>
      </c>
      <c r="R206" s="196">
        <f>Q206*H206</f>
        <v>0</v>
      </c>
      <c r="S206" s="196">
        <v>0</v>
      </c>
      <c r="T206" s="197">
        <f>S206*H206</f>
        <v>0</v>
      </c>
      <c r="U206" s="39"/>
      <c r="V206" s="39"/>
      <c r="W206" s="39"/>
      <c r="X206" s="39"/>
      <c r="Y206" s="39"/>
      <c r="Z206" s="39"/>
      <c r="AA206" s="39"/>
      <c r="AB206" s="39"/>
      <c r="AC206" s="39"/>
      <c r="AD206" s="39"/>
      <c r="AE206" s="39"/>
      <c r="AR206" s="198" t="s">
        <v>230</v>
      </c>
      <c r="AT206" s="198" t="s">
        <v>152</v>
      </c>
      <c r="AU206" s="198" t="s">
        <v>84</v>
      </c>
      <c r="AY206" s="18" t="s">
        <v>148</v>
      </c>
      <c r="BE206" s="199">
        <f>IF(N206="základní",J206,0)</f>
        <v>0</v>
      </c>
      <c r="BF206" s="199">
        <f>IF(N206="snížená",J206,0)</f>
        <v>0</v>
      </c>
      <c r="BG206" s="199">
        <f>IF(N206="zákl. přenesená",J206,0)</f>
        <v>0</v>
      </c>
      <c r="BH206" s="199">
        <f>IF(N206="sníž. přenesená",J206,0)</f>
        <v>0</v>
      </c>
      <c r="BI206" s="199">
        <f>IF(N206="nulová",J206,0)</f>
        <v>0</v>
      </c>
      <c r="BJ206" s="18" t="s">
        <v>82</v>
      </c>
      <c r="BK206" s="199">
        <f>ROUND(I206*H206,2)</f>
        <v>0</v>
      </c>
      <c r="BL206" s="18" t="s">
        <v>230</v>
      </c>
      <c r="BM206" s="198" t="s">
        <v>711</v>
      </c>
    </row>
    <row r="207" spans="1:47" s="2" customFormat="1" ht="12">
      <c r="A207" s="39"/>
      <c r="B207" s="40"/>
      <c r="C207" s="41"/>
      <c r="D207" s="200" t="s">
        <v>150</v>
      </c>
      <c r="E207" s="41"/>
      <c r="F207" s="201" t="s">
        <v>710</v>
      </c>
      <c r="G207" s="41"/>
      <c r="H207" s="41"/>
      <c r="I207" s="202"/>
      <c r="J207" s="41"/>
      <c r="K207" s="41"/>
      <c r="L207" s="45"/>
      <c r="M207" s="203"/>
      <c r="N207" s="204"/>
      <c r="O207" s="85"/>
      <c r="P207" s="85"/>
      <c r="Q207" s="85"/>
      <c r="R207" s="85"/>
      <c r="S207" s="85"/>
      <c r="T207" s="86"/>
      <c r="U207" s="39"/>
      <c r="V207" s="39"/>
      <c r="W207" s="39"/>
      <c r="X207" s="39"/>
      <c r="Y207" s="39"/>
      <c r="Z207" s="39"/>
      <c r="AA207" s="39"/>
      <c r="AB207" s="39"/>
      <c r="AC207" s="39"/>
      <c r="AD207" s="39"/>
      <c r="AE207" s="39"/>
      <c r="AT207" s="18" t="s">
        <v>150</v>
      </c>
      <c r="AU207" s="18" t="s">
        <v>84</v>
      </c>
    </row>
    <row r="208" spans="1:47" s="2" customFormat="1" ht="12">
      <c r="A208" s="39"/>
      <c r="B208" s="40"/>
      <c r="C208" s="41"/>
      <c r="D208" s="214" t="s">
        <v>159</v>
      </c>
      <c r="E208" s="41"/>
      <c r="F208" s="215" t="s">
        <v>712</v>
      </c>
      <c r="G208" s="41"/>
      <c r="H208" s="41"/>
      <c r="I208" s="202"/>
      <c r="J208" s="41"/>
      <c r="K208" s="41"/>
      <c r="L208" s="45"/>
      <c r="M208" s="203"/>
      <c r="N208" s="204"/>
      <c r="O208" s="85"/>
      <c r="P208" s="85"/>
      <c r="Q208" s="85"/>
      <c r="R208" s="85"/>
      <c r="S208" s="85"/>
      <c r="T208" s="86"/>
      <c r="U208" s="39"/>
      <c r="V208" s="39"/>
      <c r="W208" s="39"/>
      <c r="X208" s="39"/>
      <c r="Y208" s="39"/>
      <c r="Z208" s="39"/>
      <c r="AA208" s="39"/>
      <c r="AB208" s="39"/>
      <c r="AC208" s="39"/>
      <c r="AD208" s="39"/>
      <c r="AE208" s="39"/>
      <c r="AT208" s="18" t="s">
        <v>159</v>
      </c>
      <c r="AU208" s="18" t="s">
        <v>84</v>
      </c>
    </row>
    <row r="209" spans="1:51" s="14" customFormat="1" ht="12">
      <c r="A209" s="14"/>
      <c r="B209" s="258"/>
      <c r="C209" s="259"/>
      <c r="D209" s="200" t="s">
        <v>621</v>
      </c>
      <c r="E209" s="260" t="s">
        <v>19</v>
      </c>
      <c r="F209" s="261" t="s">
        <v>713</v>
      </c>
      <c r="G209" s="259"/>
      <c r="H209" s="262">
        <v>12.5</v>
      </c>
      <c r="I209" s="263"/>
      <c r="J209" s="259"/>
      <c r="K209" s="259"/>
      <c r="L209" s="264"/>
      <c r="M209" s="265"/>
      <c r="N209" s="266"/>
      <c r="O209" s="266"/>
      <c r="P209" s="266"/>
      <c r="Q209" s="266"/>
      <c r="R209" s="266"/>
      <c r="S209" s="266"/>
      <c r="T209" s="267"/>
      <c r="U209" s="14"/>
      <c r="V209" s="14"/>
      <c r="W209" s="14"/>
      <c r="X209" s="14"/>
      <c r="Y209" s="14"/>
      <c r="Z209" s="14"/>
      <c r="AA209" s="14"/>
      <c r="AB209" s="14"/>
      <c r="AC209" s="14"/>
      <c r="AD209" s="14"/>
      <c r="AE209" s="14"/>
      <c r="AT209" s="268" t="s">
        <v>621</v>
      </c>
      <c r="AU209" s="268" t="s">
        <v>84</v>
      </c>
      <c r="AV209" s="14" t="s">
        <v>84</v>
      </c>
      <c r="AW209" s="14" t="s">
        <v>36</v>
      </c>
      <c r="AX209" s="14" t="s">
        <v>75</v>
      </c>
      <c r="AY209" s="268" t="s">
        <v>148</v>
      </c>
    </row>
    <row r="210" spans="1:51" s="15" customFormat="1" ht="12">
      <c r="A210" s="15"/>
      <c r="B210" s="269"/>
      <c r="C210" s="270"/>
      <c r="D210" s="200" t="s">
        <v>621</v>
      </c>
      <c r="E210" s="271" t="s">
        <v>19</v>
      </c>
      <c r="F210" s="272" t="s">
        <v>626</v>
      </c>
      <c r="G210" s="270"/>
      <c r="H210" s="273">
        <v>12.5</v>
      </c>
      <c r="I210" s="274"/>
      <c r="J210" s="270"/>
      <c r="K210" s="270"/>
      <c r="L210" s="275"/>
      <c r="M210" s="276"/>
      <c r="N210" s="277"/>
      <c r="O210" s="277"/>
      <c r="P210" s="277"/>
      <c r="Q210" s="277"/>
      <c r="R210" s="277"/>
      <c r="S210" s="277"/>
      <c r="T210" s="278"/>
      <c r="U210" s="15"/>
      <c r="V210" s="15"/>
      <c r="W210" s="15"/>
      <c r="X210" s="15"/>
      <c r="Y210" s="15"/>
      <c r="Z210" s="15"/>
      <c r="AA210" s="15"/>
      <c r="AB210" s="15"/>
      <c r="AC210" s="15"/>
      <c r="AD210" s="15"/>
      <c r="AE210" s="15"/>
      <c r="AT210" s="279" t="s">
        <v>621</v>
      </c>
      <c r="AU210" s="279" t="s">
        <v>84</v>
      </c>
      <c r="AV210" s="15" t="s">
        <v>167</v>
      </c>
      <c r="AW210" s="15" t="s">
        <v>36</v>
      </c>
      <c r="AX210" s="15" t="s">
        <v>82</v>
      </c>
      <c r="AY210" s="279" t="s">
        <v>148</v>
      </c>
    </row>
    <row r="211" spans="1:65" s="2" customFormat="1" ht="24.15" customHeight="1">
      <c r="A211" s="39"/>
      <c r="B211" s="40"/>
      <c r="C211" s="186" t="s">
        <v>450</v>
      </c>
      <c r="D211" s="186" t="s">
        <v>143</v>
      </c>
      <c r="E211" s="187" t="s">
        <v>714</v>
      </c>
      <c r="F211" s="188" t="s">
        <v>715</v>
      </c>
      <c r="G211" s="189" t="s">
        <v>353</v>
      </c>
      <c r="H211" s="190">
        <v>27.523</v>
      </c>
      <c r="I211" s="191"/>
      <c r="J211" s="192">
        <f>ROUND(I211*H211,2)</f>
        <v>0</v>
      </c>
      <c r="K211" s="188" t="s">
        <v>156</v>
      </c>
      <c r="L211" s="193"/>
      <c r="M211" s="194" t="s">
        <v>19</v>
      </c>
      <c r="N211" s="195" t="s">
        <v>46</v>
      </c>
      <c r="O211" s="85"/>
      <c r="P211" s="196">
        <f>O211*H211</f>
        <v>0</v>
      </c>
      <c r="Q211" s="196">
        <v>0.0053</v>
      </c>
      <c r="R211" s="196">
        <f>Q211*H211</f>
        <v>0.1458719</v>
      </c>
      <c r="S211" s="196">
        <v>0</v>
      </c>
      <c r="T211" s="197">
        <f>S211*H211</f>
        <v>0</v>
      </c>
      <c r="U211" s="39"/>
      <c r="V211" s="39"/>
      <c r="W211" s="39"/>
      <c r="X211" s="39"/>
      <c r="Y211" s="39"/>
      <c r="Z211" s="39"/>
      <c r="AA211" s="39"/>
      <c r="AB211" s="39"/>
      <c r="AC211" s="39"/>
      <c r="AD211" s="39"/>
      <c r="AE211" s="39"/>
      <c r="AR211" s="198" t="s">
        <v>318</v>
      </c>
      <c r="AT211" s="198" t="s">
        <v>143</v>
      </c>
      <c r="AU211" s="198" t="s">
        <v>84</v>
      </c>
      <c r="AY211" s="18" t="s">
        <v>148</v>
      </c>
      <c r="BE211" s="199">
        <f>IF(N211="základní",J211,0)</f>
        <v>0</v>
      </c>
      <c r="BF211" s="199">
        <f>IF(N211="snížená",J211,0)</f>
        <v>0</v>
      </c>
      <c r="BG211" s="199">
        <f>IF(N211="zákl. přenesená",J211,0)</f>
        <v>0</v>
      </c>
      <c r="BH211" s="199">
        <f>IF(N211="sníž. přenesená",J211,0)</f>
        <v>0</v>
      </c>
      <c r="BI211" s="199">
        <f>IF(N211="nulová",J211,0)</f>
        <v>0</v>
      </c>
      <c r="BJ211" s="18" t="s">
        <v>82</v>
      </c>
      <c r="BK211" s="199">
        <f>ROUND(I211*H211,2)</f>
        <v>0</v>
      </c>
      <c r="BL211" s="18" t="s">
        <v>230</v>
      </c>
      <c r="BM211" s="198" t="s">
        <v>716</v>
      </c>
    </row>
    <row r="212" spans="1:47" s="2" customFormat="1" ht="12">
      <c r="A212" s="39"/>
      <c r="B212" s="40"/>
      <c r="C212" s="41"/>
      <c r="D212" s="200" t="s">
        <v>150</v>
      </c>
      <c r="E212" s="41"/>
      <c r="F212" s="201" t="s">
        <v>715</v>
      </c>
      <c r="G212" s="41"/>
      <c r="H212" s="41"/>
      <c r="I212" s="202"/>
      <c r="J212" s="41"/>
      <c r="K212" s="41"/>
      <c r="L212" s="45"/>
      <c r="M212" s="203"/>
      <c r="N212" s="204"/>
      <c r="O212" s="85"/>
      <c r="P212" s="85"/>
      <c r="Q212" s="85"/>
      <c r="R212" s="85"/>
      <c r="S212" s="85"/>
      <c r="T212" s="86"/>
      <c r="U212" s="39"/>
      <c r="V212" s="39"/>
      <c r="W212" s="39"/>
      <c r="X212" s="39"/>
      <c r="Y212" s="39"/>
      <c r="Z212" s="39"/>
      <c r="AA212" s="39"/>
      <c r="AB212" s="39"/>
      <c r="AC212" s="39"/>
      <c r="AD212" s="39"/>
      <c r="AE212" s="39"/>
      <c r="AT212" s="18" t="s">
        <v>150</v>
      </c>
      <c r="AU212" s="18" t="s">
        <v>84</v>
      </c>
    </row>
    <row r="213" spans="1:47" s="2" customFormat="1" ht="12">
      <c r="A213" s="39"/>
      <c r="B213" s="40"/>
      <c r="C213" s="41"/>
      <c r="D213" s="214" t="s">
        <v>159</v>
      </c>
      <c r="E213" s="41"/>
      <c r="F213" s="215" t="s">
        <v>717</v>
      </c>
      <c r="G213" s="41"/>
      <c r="H213" s="41"/>
      <c r="I213" s="202"/>
      <c r="J213" s="41"/>
      <c r="K213" s="41"/>
      <c r="L213" s="45"/>
      <c r="M213" s="203"/>
      <c r="N213" s="204"/>
      <c r="O213" s="85"/>
      <c r="P213" s="85"/>
      <c r="Q213" s="85"/>
      <c r="R213" s="85"/>
      <c r="S213" s="85"/>
      <c r="T213" s="86"/>
      <c r="U213" s="39"/>
      <c r="V213" s="39"/>
      <c r="W213" s="39"/>
      <c r="X213" s="39"/>
      <c r="Y213" s="39"/>
      <c r="Z213" s="39"/>
      <c r="AA213" s="39"/>
      <c r="AB213" s="39"/>
      <c r="AC213" s="39"/>
      <c r="AD213" s="39"/>
      <c r="AE213" s="39"/>
      <c r="AT213" s="18" t="s">
        <v>159</v>
      </c>
      <c r="AU213" s="18" t="s">
        <v>84</v>
      </c>
    </row>
    <row r="214" spans="1:51" s="14" customFormat="1" ht="12">
      <c r="A214" s="14"/>
      <c r="B214" s="258"/>
      <c r="C214" s="259"/>
      <c r="D214" s="200" t="s">
        <v>621</v>
      </c>
      <c r="E214" s="260" t="s">
        <v>19</v>
      </c>
      <c r="F214" s="261" t="s">
        <v>718</v>
      </c>
      <c r="G214" s="259"/>
      <c r="H214" s="262">
        <v>11.023</v>
      </c>
      <c r="I214" s="263"/>
      <c r="J214" s="259"/>
      <c r="K214" s="259"/>
      <c r="L214" s="264"/>
      <c r="M214" s="265"/>
      <c r="N214" s="266"/>
      <c r="O214" s="266"/>
      <c r="P214" s="266"/>
      <c r="Q214" s="266"/>
      <c r="R214" s="266"/>
      <c r="S214" s="266"/>
      <c r="T214" s="267"/>
      <c r="U214" s="14"/>
      <c r="V214" s="14"/>
      <c r="W214" s="14"/>
      <c r="X214" s="14"/>
      <c r="Y214" s="14"/>
      <c r="Z214" s="14"/>
      <c r="AA214" s="14"/>
      <c r="AB214" s="14"/>
      <c r="AC214" s="14"/>
      <c r="AD214" s="14"/>
      <c r="AE214" s="14"/>
      <c r="AT214" s="268" t="s">
        <v>621</v>
      </c>
      <c r="AU214" s="268" t="s">
        <v>84</v>
      </c>
      <c r="AV214" s="14" t="s">
        <v>84</v>
      </c>
      <c r="AW214" s="14" t="s">
        <v>36</v>
      </c>
      <c r="AX214" s="14" t="s">
        <v>75</v>
      </c>
      <c r="AY214" s="268" t="s">
        <v>148</v>
      </c>
    </row>
    <row r="215" spans="1:51" s="14" customFormat="1" ht="12">
      <c r="A215" s="14"/>
      <c r="B215" s="258"/>
      <c r="C215" s="259"/>
      <c r="D215" s="200" t="s">
        <v>621</v>
      </c>
      <c r="E215" s="260" t="s">
        <v>19</v>
      </c>
      <c r="F215" s="261" t="s">
        <v>719</v>
      </c>
      <c r="G215" s="259"/>
      <c r="H215" s="262">
        <v>16.5</v>
      </c>
      <c r="I215" s="263"/>
      <c r="J215" s="259"/>
      <c r="K215" s="259"/>
      <c r="L215" s="264"/>
      <c r="M215" s="265"/>
      <c r="N215" s="266"/>
      <c r="O215" s="266"/>
      <c r="P215" s="266"/>
      <c r="Q215" s="266"/>
      <c r="R215" s="266"/>
      <c r="S215" s="266"/>
      <c r="T215" s="267"/>
      <c r="U215" s="14"/>
      <c r="V215" s="14"/>
      <c r="W215" s="14"/>
      <c r="X215" s="14"/>
      <c r="Y215" s="14"/>
      <c r="Z215" s="14"/>
      <c r="AA215" s="14"/>
      <c r="AB215" s="14"/>
      <c r="AC215" s="14"/>
      <c r="AD215" s="14"/>
      <c r="AE215" s="14"/>
      <c r="AT215" s="268" t="s">
        <v>621</v>
      </c>
      <c r="AU215" s="268" t="s">
        <v>84</v>
      </c>
      <c r="AV215" s="14" t="s">
        <v>84</v>
      </c>
      <c r="AW215" s="14" t="s">
        <v>36</v>
      </c>
      <c r="AX215" s="14" t="s">
        <v>75</v>
      </c>
      <c r="AY215" s="268" t="s">
        <v>148</v>
      </c>
    </row>
    <row r="216" spans="1:51" s="15" customFormat="1" ht="12">
      <c r="A216" s="15"/>
      <c r="B216" s="269"/>
      <c r="C216" s="270"/>
      <c r="D216" s="200" t="s">
        <v>621</v>
      </c>
      <c r="E216" s="271" t="s">
        <v>19</v>
      </c>
      <c r="F216" s="272" t="s">
        <v>626</v>
      </c>
      <c r="G216" s="270"/>
      <c r="H216" s="273">
        <v>27.523</v>
      </c>
      <c r="I216" s="274"/>
      <c r="J216" s="270"/>
      <c r="K216" s="270"/>
      <c r="L216" s="275"/>
      <c r="M216" s="276"/>
      <c r="N216" s="277"/>
      <c r="O216" s="277"/>
      <c r="P216" s="277"/>
      <c r="Q216" s="277"/>
      <c r="R216" s="277"/>
      <c r="S216" s="277"/>
      <c r="T216" s="278"/>
      <c r="U216" s="15"/>
      <c r="V216" s="15"/>
      <c r="W216" s="15"/>
      <c r="X216" s="15"/>
      <c r="Y216" s="15"/>
      <c r="Z216" s="15"/>
      <c r="AA216" s="15"/>
      <c r="AB216" s="15"/>
      <c r="AC216" s="15"/>
      <c r="AD216" s="15"/>
      <c r="AE216" s="15"/>
      <c r="AT216" s="279" t="s">
        <v>621</v>
      </c>
      <c r="AU216" s="279" t="s">
        <v>84</v>
      </c>
      <c r="AV216" s="15" t="s">
        <v>167</v>
      </c>
      <c r="AW216" s="15" t="s">
        <v>36</v>
      </c>
      <c r="AX216" s="15" t="s">
        <v>82</v>
      </c>
      <c r="AY216" s="279" t="s">
        <v>148</v>
      </c>
    </row>
    <row r="217" spans="1:63" s="12" customFormat="1" ht="22.8" customHeight="1">
      <c r="A217" s="12"/>
      <c r="B217" s="232"/>
      <c r="C217" s="233"/>
      <c r="D217" s="234" t="s">
        <v>74</v>
      </c>
      <c r="E217" s="246" t="s">
        <v>84</v>
      </c>
      <c r="F217" s="246" t="s">
        <v>720</v>
      </c>
      <c r="G217" s="233"/>
      <c r="H217" s="233"/>
      <c r="I217" s="236"/>
      <c r="J217" s="247">
        <f>BK217</f>
        <v>0</v>
      </c>
      <c r="K217" s="233"/>
      <c r="L217" s="238"/>
      <c r="M217" s="239"/>
      <c r="N217" s="240"/>
      <c r="O217" s="240"/>
      <c r="P217" s="241">
        <f>SUM(P218:P222)</f>
        <v>0</v>
      </c>
      <c r="Q217" s="240"/>
      <c r="R217" s="241">
        <f>SUM(R218:R222)</f>
        <v>0</v>
      </c>
      <c r="S217" s="240"/>
      <c r="T217" s="242">
        <f>SUM(T218:T222)</f>
        <v>0</v>
      </c>
      <c r="U217" s="12"/>
      <c r="V217" s="12"/>
      <c r="W217" s="12"/>
      <c r="X217" s="12"/>
      <c r="Y217" s="12"/>
      <c r="Z217" s="12"/>
      <c r="AA217" s="12"/>
      <c r="AB217" s="12"/>
      <c r="AC217" s="12"/>
      <c r="AD217" s="12"/>
      <c r="AE217" s="12"/>
      <c r="AR217" s="243" t="s">
        <v>82</v>
      </c>
      <c r="AT217" s="244" t="s">
        <v>74</v>
      </c>
      <c r="AU217" s="244" t="s">
        <v>82</v>
      </c>
      <c r="AY217" s="243" t="s">
        <v>148</v>
      </c>
      <c r="BK217" s="245">
        <f>SUM(BK218:BK222)</f>
        <v>0</v>
      </c>
    </row>
    <row r="218" spans="1:65" s="2" customFormat="1" ht="16.5" customHeight="1">
      <c r="A218" s="39"/>
      <c r="B218" s="40"/>
      <c r="C218" s="205" t="s">
        <v>202</v>
      </c>
      <c r="D218" s="205" t="s">
        <v>152</v>
      </c>
      <c r="E218" s="206" t="s">
        <v>721</v>
      </c>
      <c r="F218" s="207" t="s">
        <v>722</v>
      </c>
      <c r="G218" s="208" t="s">
        <v>618</v>
      </c>
      <c r="H218" s="209">
        <v>0.959</v>
      </c>
      <c r="I218" s="210"/>
      <c r="J218" s="211">
        <f>ROUND(I218*H218,2)</f>
        <v>0</v>
      </c>
      <c r="K218" s="207" t="s">
        <v>156</v>
      </c>
      <c r="L218" s="45"/>
      <c r="M218" s="212" t="s">
        <v>19</v>
      </c>
      <c r="N218" s="213" t="s">
        <v>46</v>
      </c>
      <c r="O218" s="85"/>
      <c r="P218" s="196">
        <f>O218*H218</f>
        <v>0</v>
      </c>
      <c r="Q218" s="196">
        <v>0</v>
      </c>
      <c r="R218" s="196">
        <f>Q218*H218</f>
        <v>0</v>
      </c>
      <c r="S218" s="196">
        <v>0</v>
      </c>
      <c r="T218" s="197">
        <f>S218*H218</f>
        <v>0</v>
      </c>
      <c r="U218" s="39"/>
      <c r="V218" s="39"/>
      <c r="W218" s="39"/>
      <c r="X218" s="39"/>
      <c r="Y218" s="39"/>
      <c r="Z218" s="39"/>
      <c r="AA218" s="39"/>
      <c r="AB218" s="39"/>
      <c r="AC218" s="39"/>
      <c r="AD218" s="39"/>
      <c r="AE218" s="39"/>
      <c r="AR218" s="198" t="s">
        <v>167</v>
      </c>
      <c r="AT218" s="198" t="s">
        <v>152</v>
      </c>
      <c r="AU218" s="198" t="s">
        <v>84</v>
      </c>
      <c r="AY218" s="18" t="s">
        <v>148</v>
      </c>
      <c r="BE218" s="199">
        <f>IF(N218="základní",J218,0)</f>
        <v>0</v>
      </c>
      <c r="BF218" s="199">
        <f>IF(N218="snížená",J218,0)</f>
        <v>0</v>
      </c>
      <c r="BG218" s="199">
        <f>IF(N218="zákl. přenesená",J218,0)</f>
        <v>0</v>
      </c>
      <c r="BH218" s="199">
        <f>IF(N218="sníž. přenesená",J218,0)</f>
        <v>0</v>
      </c>
      <c r="BI218" s="199">
        <f>IF(N218="nulová",J218,0)</f>
        <v>0</v>
      </c>
      <c r="BJ218" s="18" t="s">
        <v>82</v>
      </c>
      <c r="BK218" s="199">
        <f>ROUND(I218*H218,2)</f>
        <v>0</v>
      </c>
      <c r="BL218" s="18" t="s">
        <v>167</v>
      </c>
      <c r="BM218" s="198" t="s">
        <v>723</v>
      </c>
    </row>
    <row r="219" spans="1:47" s="2" customFormat="1" ht="12">
      <c r="A219" s="39"/>
      <c r="B219" s="40"/>
      <c r="C219" s="41"/>
      <c r="D219" s="200" t="s">
        <v>150</v>
      </c>
      <c r="E219" s="41"/>
      <c r="F219" s="201" t="s">
        <v>722</v>
      </c>
      <c r="G219" s="41"/>
      <c r="H219" s="41"/>
      <c r="I219" s="202"/>
      <c r="J219" s="41"/>
      <c r="K219" s="41"/>
      <c r="L219" s="45"/>
      <c r="M219" s="203"/>
      <c r="N219" s="204"/>
      <c r="O219" s="85"/>
      <c r="P219" s="85"/>
      <c r="Q219" s="85"/>
      <c r="R219" s="85"/>
      <c r="S219" s="85"/>
      <c r="T219" s="86"/>
      <c r="U219" s="39"/>
      <c r="V219" s="39"/>
      <c r="W219" s="39"/>
      <c r="X219" s="39"/>
      <c r="Y219" s="39"/>
      <c r="Z219" s="39"/>
      <c r="AA219" s="39"/>
      <c r="AB219" s="39"/>
      <c r="AC219" s="39"/>
      <c r="AD219" s="39"/>
      <c r="AE219" s="39"/>
      <c r="AT219" s="18" t="s">
        <v>150</v>
      </c>
      <c r="AU219" s="18" t="s">
        <v>84</v>
      </c>
    </row>
    <row r="220" spans="1:47" s="2" customFormat="1" ht="12">
      <c r="A220" s="39"/>
      <c r="B220" s="40"/>
      <c r="C220" s="41"/>
      <c r="D220" s="214" t="s">
        <v>159</v>
      </c>
      <c r="E220" s="41"/>
      <c r="F220" s="215" t="s">
        <v>724</v>
      </c>
      <c r="G220" s="41"/>
      <c r="H220" s="41"/>
      <c r="I220" s="202"/>
      <c r="J220" s="41"/>
      <c r="K220" s="41"/>
      <c r="L220" s="45"/>
      <c r="M220" s="203"/>
      <c r="N220" s="204"/>
      <c r="O220" s="85"/>
      <c r="P220" s="85"/>
      <c r="Q220" s="85"/>
      <c r="R220" s="85"/>
      <c r="S220" s="85"/>
      <c r="T220" s="86"/>
      <c r="U220" s="39"/>
      <c r="V220" s="39"/>
      <c r="W220" s="39"/>
      <c r="X220" s="39"/>
      <c r="Y220" s="39"/>
      <c r="Z220" s="39"/>
      <c r="AA220" s="39"/>
      <c r="AB220" s="39"/>
      <c r="AC220" s="39"/>
      <c r="AD220" s="39"/>
      <c r="AE220" s="39"/>
      <c r="AT220" s="18" t="s">
        <v>159</v>
      </c>
      <c r="AU220" s="18" t="s">
        <v>84</v>
      </c>
    </row>
    <row r="221" spans="1:51" s="14" customFormat="1" ht="12">
      <c r="A221" s="14"/>
      <c r="B221" s="258"/>
      <c r="C221" s="259"/>
      <c r="D221" s="200" t="s">
        <v>621</v>
      </c>
      <c r="E221" s="260" t="s">
        <v>19</v>
      </c>
      <c r="F221" s="261" t="s">
        <v>725</v>
      </c>
      <c r="G221" s="259"/>
      <c r="H221" s="262">
        <v>0.959</v>
      </c>
      <c r="I221" s="263"/>
      <c r="J221" s="259"/>
      <c r="K221" s="259"/>
      <c r="L221" s="264"/>
      <c r="M221" s="265"/>
      <c r="N221" s="266"/>
      <c r="O221" s="266"/>
      <c r="P221" s="266"/>
      <c r="Q221" s="266"/>
      <c r="R221" s="266"/>
      <c r="S221" s="266"/>
      <c r="T221" s="267"/>
      <c r="U221" s="14"/>
      <c r="V221" s="14"/>
      <c r="W221" s="14"/>
      <c r="X221" s="14"/>
      <c r="Y221" s="14"/>
      <c r="Z221" s="14"/>
      <c r="AA221" s="14"/>
      <c r="AB221" s="14"/>
      <c r="AC221" s="14"/>
      <c r="AD221" s="14"/>
      <c r="AE221" s="14"/>
      <c r="AT221" s="268" t="s">
        <v>621</v>
      </c>
      <c r="AU221" s="268" t="s">
        <v>84</v>
      </c>
      <c r="AV221" s="14" t="s">
        <v>84</v>
      </c>
      <c r="AW221" s="14" t="s">
        <v>36</v>
      </c>
      <c r="AX221" s="14" t="s">
        <v>75</v>
      </c>
      <c r="AY221" s="268" t="s">
        <v>148</v>
      </c>
    </row>
    <row r="222" spans="1:51" s="15" customFormat="1" ht="12">
      <c r="A222" s="15"/>
      <c r="B222" s="269"/>
      <c r="C222" s="270"/>
      <c r="D222" s="200" t="s">
        <v>621</v>
      </c>
      <c r="E222" s="271" t="s">
        <v>19</v>
      </c>
      <c r="F222" s="272" t="s">
        <v>626</v>
      </c>
      <c r="G222" s="270"/>
      <c r="H222" s="273">
        <v>0.959</v>
      </c>
      <c r="I222" s="274"/>
      <c r="J222" s="270"/>
      <c r="K222" s="270"/>
      <c r="L222" s="275"/>
      <c r="M222" s="276"/>
      <c r="N222" s="277"/>
      <c r="O222" s="277"/>
      <c r="P222" s="277"/>
      <c r="Q222" s="277"/>
      <c r="R222" s="277"/>
      <c r="S222" s="277"/>
      <c r="T222" s="278"/>
      <c r="U222" s="15"/>
      <c r="V222" s="15"/>
      <c r="W222" s="15"/>
      <c r="X222" s="15"/>
      <c r="Y222" s="15"/>
      <c r="Z222" s="15"/>
      <c r="AA222" s="15"/>
      <c r="AB222" s="15"/>
      <c r="AC222" s="15"/>
      <c r="AD222" s="15"/>
      <c r="AE222" s="15"/>
      <c r="AT222" s="279" t="s">
        <v>621</v>
      </c>
      <c r="AU222" s="279" t="s">
        <v>84</v>
      </c>
      <c r="AV222" s="15" t="s">
        <v>167</v>
      </c>
      <c r="AW222" s="15" t="s">
        <v>36</v>
      </c>
      <c r="AX222" s="15" t="s">
        <v>82</v>
      </c>
      <c r="AY222" s="279" t="s">
        <v>148</v>
      </c>
    </row>
    <row r="223" spans="1:63" s="12" customFormat="1" ht="22.8" customHeight="1">
      <c r="A223" s="12"/>
      <c r="B223" s="232"/>
      <c r="C223" s="233"/>
      <c r="D223" s="234" t="s">
        <v>74</v>
      </c>
      <c r="E223" s="246" t="s">
        <v>161</v>
      </c>
      <c r="F223" s="246" t="s">
        <v>726</v>
      </c>
      <c r="G223" s="233"/>
      <c r="H223" s="233"/>
      <c r="I223" s="236"/>
      <c r="J223" s="247">
        <f>BK223</f>
        <v>0</v>
      </c>
      <c r="K223" s="233"/>
      <c r="L223" s="238"/>
      <c r="M223" s="239"/>
      <c r="N223" s="240"/>
      <c r="O223" s="240"/>
      <c r="P223" s="241">
        <f>SUM(P224:P253)</f>
        <v>0</v>
      </c>
      <c r="Q223" s="240"/>
      <c r="R223" s="241">
        <f>SUM(R224:R253)</f>
        <v>0</v>
      </c>
      <c r="S223" s="240"/>
      <c r="T223" s="242">
        <f>SUM(T224:T253)</f>
        <v>0</v>
      </c>
      <c r="U223" s="12"/>
      <c r="V223" s="12"/>
      <c r="W223" s="12"/>
      <c r="X223" s="12"/>
      <c r="Y223" s="12"/>
      <c r="Z223" s="12"/>
      <c r="AA223" s="12"/>
      <c r="AB223" s="12"/>
      <c r="AC223" s="12"/>
      <c r="AD223" s="12"/>
      <c r="AE223" s="12"/>
      <c r="AR223" s="243" t="s">
        <v>82</v>
      </c>
      <c r="AT223" s="244" t="s">
        <v>74</v>
      </c>
      <c r="AU223" s="244" t="s">
        <v>82</v>
      </c>
      <c r="AY223" s="243" t="s">
        <v>148</v>
      </c>
      <c r="BK223" s="245">
        <f>SUM(BK224:BK253)</f>
        <v>0</v>
      </c>
    </row>
    <row r="224" spans="1:65" s="2" customFormat="1" ht="16.5" customHeight="1">
      <c r="A224" s="39"/>
      <c r="B224" s="40"/>
      <c r="C224" s="205" t="s">
        <v>207</v>
      </c>
      <c r="D224" s="205" t="s">
        <v>152</v>
      </c>
      <c r="E224" s="206" t="s">
        <v>727</v>
      </c>
      <c r="F224" s="207" t="s">
        <v>728</v>
      </c>
      <c r="G224" s="208" t="s">
        <v>618</v>
      </c>
      <c r="H224" s="209">
        <v>0.24</v>
      </c>
      <c r="I224" s="210"/>
      <c r="J224" s="211">
        <f>ROUND(I224*H224,2)</f>
        <v>0</v>
      </c>
      <c r="K224" s="207" t="s">
        <v>156</v>
      </c>
      <c r="L224" s="45"/>
      <c r="M224" s="212" t="s">
        <v>19</v>
      </c>
      <c r="N224" s="213" t="s">
        <v>46</v>
      </c>
      <c r="O224" s="85"/>
      <c r="P224" s="196">
        <f>O224*H224</f>
        <v>0</v>
      </c>
      <c r="Q224" s="196">
        <v>0</v>
      </c>
      <c r="R224" s="196">
        <f>Q224*H224</f>
        <v>0</v>
      </c>
      <c r="S224" s="196">
        <v>0</v>
      </c>
      <c r="T224" s="197">
        <f>S224*H224</f>
        <v>0</v>
      </c>
      <c r="U224" s="39"/>
      <c r="V224" s="39"/>
      <c r="W224" s="39"/>
      <c r="X224" s="39"/>
      <c r="Y224" s="39"/>
      <c r="Z224" s="39"/>
      <c r="AA224" s="39"/>
      <c r="AB224" s="39"/>
      <c r="AC224" s="39"/>
      <c r="AD224" s="39"/>
      <c r="AE224" s="39"/>
      <c r="AR224" s="198" t="s">
        <v>167</v>
      </c>
      <c r="AT224" s="198" t="s">
        <v>152</v>
      </c>
      <c r="AU224" s="198" t="s">
        <v>84</v>
      </c>
      <c r="AY224" s="18" t="s">
        <v>148</v>
      </c>
      <c r="BE224" s="199">
        <f>IF(N224="základní",J224,0)</f>
        <v>0</v>
      </c>
      <c r="BF224" s="199">
        <f>IF(N224="snížená",J224,0)</f>
        <v>0</v>
      </c>
      <c r="BG224" s="199">
        <f>IF(N224="zákl. přenesená",J224,0)</f>
        <v>0</v>
      </c>
      <c r="BH224" s="199">
        <f>IF(N224="sníž. přenesená",J224,0)</f>
        <v>0</v>
      </c>
      <c r="BI224" s="199">
        <f>IF(N224="nulová",J224,0)</f>
        <v>0</v>
      </c>
      <c r="BJ224" s="18" t="s">
        <v>82</v>
      </c>
      <c r="BK224" s="199">
        <f>ROUND(I224*H224,2)</f>
        <v>0</v>
      </c>
      <c r="BL224" s="18" t="s">
        <v>167</v>
      </c>
      <c r="BM224" s="198" t="s">
        <v>729</v>
      </c>
    </row>
    <row r="225" spans="1:47" s="2" customFormat="1" ht="12">
      <c r="A225" s="39"/>
      <c r="B225" s="40"/>
      <c r="C225" s="41"/>
      <c r="D225" s="200" t="s">
        <v>150</v>
      </c>
      <c r="E225" s="41"/>
      <c r="F225" s="201" t="s">
        <v>728</v>
      </c>
      <c r="G225" s="41"/>
      <c r="H225" s="41"/>
      <c r="I225" s="202"/>
      <c r="J225" s="41"/>
      <c r="K225" s="41"/>
      <c r="L225" s="45"/>
      <c r="M225" s="203"/>
      <c r="N225" s="204"/>
      <c r="O225" s="85"/>
      <c r="P225" s="85"/>
      <c r="Q225" s="85"/>
      <c r="R225" s="85"/>
      <c r="S225" s="85"/>
      <c r="T225" s="86"/>
      <c r="U225" s="39"/>
      <c r="V225" s="39"/>
      <c r="W225" s="39"/>
      <c r="X225" s="39"/>
      <c r="Y225" s="39"/>
      <c r="Z225" s="39"/>
      <c r="AA225" s="39"/>
      <c r="AB225" s="39"/>
      <c r="AC225" s="39"/>
      <c r="AD225" s="39"/>
      <c r="AE225" s="39"/>
      <c r="AT225" s="18" t="s">
        <v>150</v>
      </c>
      <c r="AU225" s="18" t="s">
        <v>84</v>
      </c>
    </row>
    <row r="226" spans="1:47" s="2" customFormat="1" ht="12">
      <c r="A226" s="39"/>
      <c r="B226" s="40"/>
      <c r="C226" s="41"/>
      <c r="D226" s="214" t="s">
        <v>159</v>
      </c>
      <c r="E226" s="41"/>
      <c r="F226" s="215" t="s">
        <v>730</v>
      </c>
      <c r="G226" s="41"/>
      <c r="H226" s="41"/>
      <c r="I226" s="202"/>
      <c r="J226" s="41"/>
      <c r="K226" s="41"/>
      <c r="L226" s="45"/>
      <c r="M226" s="203"/>
      <c r="N226" s="204"/>
      <c r="O226" s="85"/>
      <c r="P226" s="85"/>
      <c r="Q226" s="85"/>
      <c r="R226" s="85"/>
      <c r="S226" s="85"/>
      <c r="T226" s="86"/>
      <c r="U226" s="39"/>
      <c r="V226" s="39"/>
      <c r="W226" s="39"/>
      <c r="X226" s="39"/>
      <c r="Y226" s="39"/>
      <c r="Z226" s="39"/>
      <c r="AA226" s="39"/>
      <c r="AB226" s="39"/>
      <c r="AC226" s="39"/>
      <c r="AD226" s="39"/>
      <c r="AE226" s="39"/>
      <c r="AT226" s="18" t="s">
        <v>159</v>
      </c>
      <c r="AU226" s="18" t="s">
        <v>84</v>
      </c>
    </row>
    <row r="227" spans="1:51" s="14" customFormat="1" ht="12">
      <c r="A227" s="14"/>
      <c r="B227" s="258"/>
      <c r="C227" s="259"/>
      <c r="D227" s="200" t="s">
        <v>621</v>
      </c>
      <c r="E227" s="260" t="s">
        <v>19</v>
      </c>
      <c r="F227" s="261" t="s">
        <v>731</v>
      </c>
      <c r="G227" s="259"/>
      <c r="H227" s="262">
        <v>0.24</v>
      </c>
      <c r="I227" s="263"/>
      <c r="J227" s="259"/>
      <c r="K227" s="259"/>
      <c r="L227" s="264"/>
      <c r="M227" s="265"/>
      <c r="N227" s="266"/>
      <c r="O227" s="266"/>
      <c r="P227" s="266"/>
      <c r="Q227" s="266"/>
      <c r="R227" s="266"/>
      <c r="S227" s="266"/>
      <c r="T227" s="267"/>
      <c r="U227" s="14"/>
      <c r="V227" s="14"/>
      <c r="W227" s="14"/>
      <c r="X227" s="14"/>
      <c r="Y227" s="14"/>
      <c r="Z227" s="14"/>
      <c r="AA227" s="14"/>
      <c r="AB227" s="14"/>
      <c r="AC227" s="14"/>
      <c r="AD227" s="14"/>
      <c r="AE227" s="14"/>
      <c r="AT227" s="268" t="s">
        <v>621</v>
      </c>
      <c r="AU227" s="268" t="s">
        <v>84</v>
      </c>
      <c r="AV227" s="14" t="s">
        <v>84</v>
      </c>
      <c r="AW227" s="14" t="s">
        <v>36</v>
      </c>
      <c r="AX227" s="14" t="s">
        <v>75</v>
      </c>
      <c r="AY227" s="268" t="s">
        <v>148</v>
      </c>
    </row>
    <row r="228" spans="1:51" s="15" customFormat="1" ht="12">
      <c r="A228" s="15"/>
      <c r="B228" s="269"/>
      <c r="C228" s="270"/>
      <c r="D228" s="200" t="s">
        <v>621</v>
      </c>
      <c r="E228" s="271" t="s">
        <v>19</v>
      </c>
      <c r="F228" s="272" t="s">
        <v>626</v>
      </c>
      <c r="G228" s="270"/>
      <c r="H228" s="273">
        <v>0.24</v>
      </c>
      <c r="I228" s="274"/>
      <c r="J228" s="270"/>
      <c r="K228" s="270"/>
      <c r="L228" s="275"/>
      <c r="M228" s="276"/>
      <c r="N228" s="277"/>
      <c r="O228" s="277"/>
      <c r="P228" s="277"/>
      <c r="Q228" s="277"/>
      <c r="R228" s="277"/>
      <c r="S228" s="277"/>
      <c r="T228" s="278"/>
      <c r="U228" s="15"/>
      <c r="V228" s="15"/>
      <c r="W228" s="15"/>
      <c r="X228" s="15"/>
      <c r="Y228" s="15"/>
      <c r="Z228" s="15"/>
      <c r="AA228" s="15"/>
      <c r="AB228" s="15"/>
      <c r="AC228" s="15"/>
      <c r="AD228" s="15"/>
      <c r="AE228" s="15"/>
      <c r="AT228" s="279" t="s">
        <v>621</v>
      </c>
      <c r="AU228" s="279" t="s">
        <v>84</v>
      </c>
      <c r="AV228" s="15" t="s">
        <v>167</v>
      </c>
      <c r="AW228" s="15" t="s">
        <v>36</v>
      </c>
      <c r="AX228" s="15" t="s">
        <v>82</v>
      </c>
      <c r="AY228" s="279" t="s">
        <v>148</v>
      </c>
    </row>
    <row r="229" spans="1:65" s="2" customFormat="1" ht="16.5" customHeight="1">
      <c r="A229" s="39"/>
      <c r="B229" s="40"/>
      <c r="C229" s="205" t="s">
        <v>213</v>
      </c>
      <c r="D229" s="205" t="s">
        <v>152</v>
      </c>
      <c r="E229" s="206" t="s">
        <v>732</v>
      </c>
      <c r="F229" s="207" t="s">
        <v>733</v>
      </c>
      <c r="G229" s="208" t="s">
        <v>618</v>
      </c>
      <c r="H229" s="209">
        <v>2.527</v>
      </c>
      <c r="I229" s="210"/>
      <c r="J229" s="211">
        <f>ROUND(I229*H229,2)</f>
        <v>0</v>
      </c>
      <c r="K229" s="207" t="s">
        <v>156</v>
      </c>
      <c r="L229" s="45"/>
      <c r="M229" s="212" t="s">
        <v>19</v>
      </c>
      <c r="N229" s="213" t="s">
        <v>46</v>
      </c>
      <c r="O229" s="85"/>
      <c r="P229" s="196">
        <f>O229*H229</f>
        <v>0</v>
      </c>
      <c r="Q229" s="196">
        <v>0</v>
      </c>
      <c r="R229" s="196">
        <f>Q229*H229</f>
        <v>0</v>
      </c>
      <c r="S229" s="196">
        <v>0</v>
      </c>
      <c r="T229" s="197">
        <f>S229*H229</f>
        <v>0</v>
      </c>
      <c r="U229" s="39"/>
      <c r="V229" s="39"/>
      <c r="W229" s="39"/>
      <c r="X229" s="39"/>
      <c r="Y229" s="39"/>
      <c r="Z229" s="39"/>
      <c r="AA229" s="39"/>
      <c r="AB229" s="39"/>
      <c r="AC229" s="39"/>
      <c r="AD229" s="39"/>
      <c r="AE229" s="39"/>
      <c r="AR229" s="198" t="s">
        <v>167</v>
      </c>
      <c r="AT229" s="198" t="s">
        <v>152</v>
      </c>
      <c r="AU229" s="198" t="s">
        <v>84</v>
      </c>
      <c r="AY229" s="18" t="s">
        <v>148</v>
      </c>
      <c r="BE229" s="199">
        <f>IF(N229="základní",J229,0)</f>
        <v>0</v>
      </c>
      <c r="BF229" s="199">
        <f>IF(N229="snížená",J229,0)</f>
        <v>0</v>
      </c>
      <c r="BG229" s="199">
        <f>IF(N229="zákl. přenesená",J229,0)</f>
        <v>0</v>
      </c>
      <c r="BH229" s="199">
        <f>IF(N229="sníž. přenesená",J229,0)</f>
        <v>0</v>
      </c>
      <c r="BI229" s="199">
        <f>IF(N229="nulová",J229,0)</f>
        <v>0</v>
      </c>
      <c r="BJ229" s="18" t="s">
        <v>82</v>
      </c>
      <c r="BK229" s="199">
        <f>ROUND(I229*H229,2)</f>
        <v>0</v>
      </c>
      <c r="BL229" s="18" t="s">
        <v>167</v>
      </c>
      <c r="BM229" s="198" t="s">
        <v>734</v>
      </c>
    </row>
    <row r="230" spans="1:47" s="2" customFormat="1" ht="12">
      <c r="A230" s="39"/>
      <c r="B230" s="40"/>
      <c r="C230" s="41"/>
      <c r="D230" s="200" t="s">
        <v>150</v>
      </c>
      <c r="E230" s="41"/>
      <c r="F230" s="201" t="s">
        <v>733</v>
      </c>
      <c r="G230" s="41"/>
      <c r="H230" s="41"/>
      <c r="I230" s="202"/>
      <c r="J230" s="41"/>
      <c r="K230" s="41"/>
      <c r="L230" s="45"/>
      <c r="M230" s="203"/>
      <c r="N230" s="204"/>
      <c r="O230" s="85"/>
      <c r="P230" s="85"/>
      <c r="Q230" s="85"/>
      <c r="R230" s="85"/>
      <c r="S230" s="85"/>
      <c r="T230" s="86"/>
      <c r="U230" s="39"/>
      <c r="V230" s="39"/>
      <c r="W230" s="39"/>
      <c r="X230" s="39"/>
      <c r="Y230" s="39"/>
      <c r="Z230" s="39"/>
      <c r="AA230" s="39"/>
      <c r="AB230" s="39"/>
      <c r="AC230" s="39"/>
      <c r="AD230" s="39"/>
      <c r="AE230" s="39"/>
      <c r="AT230" s="18" t="s">
        <v>150</v>
      </c>
      <c r="AU230" s="18" t="s">
        <v>84</v>
      </c>
    </row>
    <row r="231" spans="1:47" s="2" customFormat="1" ht="12">
      <c r="A231" s="39"/>
      <c r="B231" s="40"/>
      <c r="C231" s="41"/>
      <c r="D231" s="214" t="s">
        <v>159</v>
      </c>
      <c r="E231" s="41"/>
      <c r="F231" s="215" t="s">
        <v>735</v>
      </c>
      <c r="G231" s="41"/>
      <c r="H231" s="41"/>
      <c r="I231" s="202"/>
      <c r="J231" s="41"/>
      <c r="K231" s="41"/>
      <c r="L231" s="45"/>
      <c r="M231" s="203"/>
      <c r="N231" s="204"/>
      <c r="O231" s="85"/>
      <c r="P231" s="85"/>
      <c r="Q231" s="85"/>
      <c r="R231" s="85"/>
      <c r="S231" s="85"/>
      <c r="T231" s="86"/>
      <c r="U231" s="39"/>
      <c r="V231" s="39"/>
      <c r="W231" s="39"/>
      <c r="X231" s="39"/>
      <c r="Y231" s="39"/>
      <c r="Z231" s="39"/>
      <c r="AA231" s="39"/>
      <c r="AB231" s="39"/>
      <c r="AC231" s="39"/>
      <c r="AD231" s="39"/>
      <c r="AE231" s="39"/>
      <c r="AT231" s="18" t="s">
        <v>159</v>
      </c>
      <c r="AU231" s="18" t="s">
        <v>84</v>
      </c>
    </row>
    <row r="232" spans="1:51" s="14" customFormat="1" ht="12">
      <c r="A232" s="14"/>
      <c r="B232" s="258"/>
      <c r="C232" s="259"/>
      <c r="D232" s="200" t="s">
        <v>621</v>
      </c>
      <c r="E232" s="260" t="s">
        <v>19</v>
      </c>
      <c r="F232" s="261" t="s">
        <v>736</v>
      </c>
      <c r="G232" s="259"/>
      <c r="H232" s="262">
        <v>1.438</v>
      </c>
      <c r="I232" s="263"/>
      <c r="J232" s="259"/>
      <c r="K232" s="259"/>
      <c r="L232" s="264"/>
      <c r="M232" s="265"/>
      <c r="N232" s="266"/>
      <c r="O232" s="266"/>
      <c r="P232" s="266"/>
      <c r="Q232" s="266"/>
      <c r="R232" s="266"/>
      <c r="S232" s="266"/>
      <c r="T232" s="267"/>
      <c r="U232" s="14"/>
      <c r="V232" s="14"/>
      <c r="W232" s="14"/>
      <c r="X232" s="14"/>
      <c r="Y232" s="14"/>
      <c r="Z232" s="14"/>
      <c r="AA232" s="14"/>
      <c r="AB232" s="14"/>
      <c r="AC232" s="14"/>
      <c r="AD232" s="14"/>
      <c r="AE232" s="14"/>
      <c r="AT232" s="268" t="s">
        <v>621</v>
      </c>
      <c r="AU232" s="268" t="s">
        <v>84</v>
      </c>
      <c r="AV232" s="14" t="s">
        <v>84</v>
      </c>
      <c r="AW232" s="14" t="s">
        <v>36</v>
      </c>
      <c r="AX232" s="14" t="s">
        <v>75</v>
      </c>
      <c r="AY232" s="268" t="s">
        <v>148</v>
      </c>
    </row>
    <row r="233" spans="1:51" s="14" customFormat="1" ht="12">
      <c r="A233" s="14"/>
      <c r="B233" s="258"/>
      <c r="C233" s="259"/>
      <c r="D233" s="200" t="s">
        <v>621</v>
      </c>
      <c r="E233" s="260" t="s">
        <v>19</v>
      </c>
      <c r="F233" s="261" t="s">
        <v>737</v>
      </c>
      <c r="G233" s="259"/>
      <c r="H233" s="262">
        <v>1.089</v>
      </c>
      <c r="I233" s="263"/>
      <c r="J233" s="259"/>
      <c r="K233" s="259"/>
      <c r="L233" s="264"/>
      <c r="M233" s="265"/>
      <c r="N233" s="266"/>
      <c r="O233" s="266"/>
      <c r="P233" s="266"/>
      <c r="Q233" s="266"/>
      <c r="R233" s="266"/>
      <c r="S233" s="266"/>
      <c r="T233" s="267"/>
      <c r="U233" s="14"/>
      <c r="V233" s="14"/>
      <c r="W233" s="14"/>
      <c r="X233" s="14"/>
      <c r="Y233" s="14"/>
      <c r="Z233" s="14"/>
      <c r="AA233" s="14"/>
      <c r="AB233" s="14"/>
      <c r="AC233" s="14"/>
      <c r="AD233" s="14"/>
      <c r="AE233" s="14"/>
      <c r="AT233" s="268" t="s">
        <v>621</v>
      </c>
      <c r="AU233" s="268" t="s">
        <v>84</v>
      </c>
      <c r="AV233" s="14" t="s">
        <v>84</v>
      </c>
      <c r="AW233" s="14" t="s">
        <v>36</v>
      </c>
      <c r="AX233" s="14" t="s">
        <v>75</v>
      </c>
      <c r="AY233" s="268" t="s">
        <v>148</v>
      </c>
    </row>
    <row r="234" spans="1:51" s="15" customFormat="1" ht="12">
      <c r="A234" s="15"/>
      <c r="B234" s="269"/>
      <c r="C234" s="270"/>
      <c r="D234" s="200" t="s">
        <v>621</v>
      </c>
      <c r="E234" s="271" t="s">
        <v>19</v>
      </c>
      <c r="F234" s="272" t="s">
        <v>626</v>
      </c>
      <c r="G234" s="270"/>
      <c r="H234" s="273">
        <v>2.527</v>
      </c>
      <c r="I234" s="274"/>
      <c r="J234" s="270"/>
      <c r="K234" s="270"/>
      <c r="L234" s="275"/>
      <c r="M234" s="276"/>
      <c r="N234" s="277"/>
      <c r="O234" s="277"/>
      <c r="P234" s="277"/>
      <c r="Q234" s="277"/>
      <c r="R234" s="277"/>
      <c r="S234" s="277"/>
      <c r="T234" s="278"/>
      <c r="U234" s="15"/>
      <c r="V234" s="15"/>
      <c r="W234" s="15"/>
      <c r="X234" s="15"/>
      <c r="Y234" s="15"/>
      <c r="Z234" s="15"/>
      <c r="AA234" s="15"/>
      <c r="AB234" s="15"/>
      <c r="AC234" s="15"/>
      <c r="AD234" s="15"/>
      <c r="AE234" s="15"/>
      <c r="AT234" s="279" t="s">
        <v>621</v>
      </c>
      <c r="AU234" s="279" t="s">
        <v>84</v>
      </c>
      <c r="AV234" s="15" t="s">
        <v>167</v>
      </c>
      <c r="AW234" s="15" t="s">
        <v>36</v>
      </c>
      <c r="AX234" s="15" t="s">
        <v>82</v>
      </c>
      <c r="AY234" s="279" t="s">
        <v>148</v>
      </c>
    </row>
    <row r="235" spans="1:65" s="2" customFormat="1" ht="16.5" customHeight="1">
      <c r="A235" s="39"/>
      <c r="B235" s="40"/>
      <c r="C235" s="205" t="s">
        <v>219</v>
      </c>
      <c r="D235" s="205" t="s">
        <v>152</v>
      </c>
      <c r="E235" s="206" t="s">
        <v>738</v>
      </c>
      <c r="F235" s="207" t="s">
        <v>739</v>
      </c>
      <c r="G235" s="208" t="s">
        <v>353</v>
      </c>
      <c r="H235" s="209">
        <v>7.02</v>
      </c>
      <c r="I235" s="210"/>
      <c r="J235" s="211">
        <f>ROUND(I235*H235,2)</f>
        <v>0</v>
      </c>
      <c r="K235" s="207" t="s">
        <v>156</v>
      </c>
      <c r="L235" s="45"/>
      <c r="M235" s="212" t="s">
        <v>19</v>
      </c>
      <c r="N235" s="213" t="s">
        <v>46</v>
      </c>
      <c r="O235" s="85"/>
      <c r="P235" s="196">
        <f>O235*H235</f>
        <v>0</v>
      </c>
      <c r="Q235" s="196">
        <v>0</v>
      </c>
      <c r="R235" s="196">
        <f>Q235*H235</f>
        <v>0</v>
      </c>
      <c r="S235" s="196">
        <v>0</v>
      </c>
      <c r="T235" s="197">
        <f>S235*H235</f>
        <v>0</v>
      </c>
      <c r="U235" s="39"/>
      <c r="V235" s="39"/>
      <c r="W235" s="39"/>
      <c r="X235" s="39"/>
      <c r="Y235" s="39"/>
      <c r="Z235" s="39"/>
      <c r="AA235" s="39"/>
      <c r="AB235" s="39"/>
      <c r="AC235" s="39"/>
      <c r="AD235" s="39"/>
      <c r="AE235" s="39"/>
      <c r="AR235" s="198" t="s">
        <v>167</v>
      </c>
      <c r="AT235" s="198" t="s">
        <v>152</v>
      </c>
      <c r="AU235" s="198" t="s">
        <v>84</v>
      </c>
      <c r="AY235" s="18" t="s">
        <v>148</v>
      </c>
      <c r="BE235" s="199">
        <f>IF(N235="základní",J235,0)</f>
        <v>0</v>
      </c>
      <c r="BF235" s="199">
        <f>IF(N235="snížená",J235,0)</f>
        <v>0</v>
      </c>
      <c r="BG235" s="199">
        <f>IF(N235="zákl. přenesená",J235,0)</f>
        <v>0</v>
      </c>
      <c r="BH235" s="199">
        <f>IF(N235="sníž. přenesená",J235,0)</f>
        <v>0</v>
      </c>
      <c r="BI235" s="199">
        <f>IF(N235="nulová",J235,0)</f>
        <v>0</v>
      </c>
      <c r="BJ235" s="18" t="s">
        <v>82</v>
      </c>
      <c r="BK235" s="199">
        <f>ROUND(I235*H235,2)</f>
        <v>0</v>
      </c>
      <c r="BL235" s="18" t="s">
        <v>167</v>
      </c>
      <c r="BM235" s="198" t="s">
        <v>740</v>
      </c>
    </row>
    <row r="236" spans="1:47" s="2" customFormat="1" ht="12">
      <c r="A236" s="39"/>
      <c r="B236" s="40"/>
      <c r="C236" s="41"/>
      <c r="D236" s="200" t="s">
        <v>150</v>
      </c>
      <c r="E236" s="41"/>
      <c r="F236" s="201" t="s">
        <v>739</v>
      </c>
      <c r="G236" s="41"/>
      <c r="H236" s="41"/>
      <c r="I236" s="202"/>
      <c r="J236" s="41"/>
      <c r="K236" s="41"/>
      <c r="L236" s="45"/>
      <c r="M236" s="203"/>
      <c r="N236" s="204"/>
      <c r="O236" s="85"/>
      <c r="P236" s="85"/>
      <c r="Q236" s="85"/>
      <c r="R236" s="85"/>
      <c r="S236" s="85"/>
      <c r="T236" s="86"/>
      <c r="U236" s="39"/>
      <c r="V236" s="39"/>
      <c r="W236" s="39"/>
      <c r="X236" s="39"/>
      <c r="Y236" s="39"/>
      <c r="Z236" s="39"/>
      <c r="AA236" s="39"/>
      <c r="AB236" s="39"/>
      <c r="AC236" s="39"/>
      <c r="AD236" s="39"/>
      <c r="AE236" s="39"/>
      <c r="AT236" s="18" t="s">
        <v>150</v>
      </c>
      <c r="AU236" s="18" t="s">
        <v>84</v>
      </c>
    </row>
    <row r="237" spans="1:47" s="2" customFormat="1" ht="12">
      <c r="A237" s="39"/>
      <c r="B237" s="40"/>
      <c r="C237" s="41"/>
      <c r="D237" s="214" t="s">
        <v>159</v>
      </c>
      <c r="E237" s="41"/>
      <c r="F237" s="215" t="s">
        <v>741</v>
      </c>
      <c r="G237" s="41"/>
      <c r="H237" s="41"/>
      <c r="I237" s="202"/>
      <c r="J237" s="41"/>
      <c r="K237" s="41"/>
      <c r="L237" s="45"/>
      <c r="M237" s="203"/>
      <c r="N237" s="204"/>
      <c r="O237" s="85"/>
      <c r="P237" s="85"/>
      <c r="Q237" s="85"/>
      <c r="R237" s="85"/>
      <c r="S237" s="85"/>
      <c r="T237" s="86"/>
      <c r="U237" s="39"/>
      <c r="V237" s="39"/>
      <c r="W237" s="39"/>
      <c r="X237" s="39"/>
      <c r="Y237" s="39"/>
      <c r="Z237" s="39"/>
      <c r="AA237" s="39"/>
      <c r="AB237" s="39"/>
      <c r="AC237" s="39"/>
      <c r="AD237" s="39"/>
      <c r="AE237" s="39"/>
      <c r="AT237" s="18" t="s">
        <v>159</v>
      </c>
      <c r="AU237" s="18" t="s">
        <v>84</v>
      </c>
    </row>
    <row r="238" spans="1:51" s="14" customFormat="1" ht="12">
      <c r="A238" s="14"/>
      <c r="B238" s="258"/>
      <c r="C238" s="259"/>
      <c r="D238" s="200" t="s">
        <v>621</v>
      </c>
      <c r="E238" s="260" t="s">
        <v>19</v>
      </c>
      <c r="F238" s="261" t="s">
        <v>742</v>
      </c>
      <c r="G238" s="259"/>
      <c r="H238" s="262">
        <v>7.02</v>
      </c>
      <c r="I238" s="263"/>
      <c r="J238" s="259"/>
      <c r="K238" s="259"/>
      <c r="L238" s="264"/>
      <c r="M238" s="265"/>
      <c r="N238" s="266"/>
      <c r="O238" s="266"/>
      <c r="P238" s="266"/>
      <c r="Q238" s="266"/>
      <c r="R238" s="266"/>
      <c r="S238" s="266"/>
      <c r="T238" s="267"/>
      <c r="U238" s="14"/>
      <c r="V238" s="14"/>
      <c r="W238" s="14"/>
      <c r="X238" s="14"/>
      <c r="Y238" s="14"/>
      <c r="Z238" s="14"/>
      <c r="AA238" s="14"/>
      <c r="AB238" s="14"/>
      <c r="AC238" s="14"/>
      <c r="AD238" s="14"/>
      <c r="AE238" s="14"/>
      <c r="AT238" s="268" t="s">
        <v>621</v>
      </c>
      <c r="AU238" s="268" t="s">
        <v>84</v>
      </c>
      <c r="AV238" s="14" t="s">
        <v>84</v>
      </c>
      <c r="AW238" s="14" t="s">
        <v>36</v>
      </c>
      <c r="AX238" s="14" t="s">
        <v>75</v>
      </c>
      <c r="AY238" s="268" t="s">
        <v>148</v>
      </c>
    </row>
    <row r="239" spans="1:51" s="15" customFormat="1" ht="12">
      <c r="A239" s="15"/>
      <c r="B239" s="269"/>
      <c r="C239" s="270"/>
      <c r="D239" s="200" t="s">
        <v>621</v>
      </c>
      <c r="E239" s="271" t="s">
        <v>19</v>
      </c>
      <c r="F239" s="272" t="s">
        <v>626</v>
      </c>
      <c r="G239" s="270"/>
      <c r="H239" s="273">
        <v>7.02</v>
      </c>
      <c r="I239" s="274"/>
      <c r="J239" s="270"/>
      <c r="K239" s="270"/>
      <c r="L239" s="275"/>
      <c r="M239" s="276"/>
      <c r="N239" s="277"/>
      <c r="O239" s="277"/>
      <c r="P239" s="277"/>
      <c r="Q239" s="277"/>
      <c r="R239" s="277"/>
      <c r="S239" s="277"/>
      <c r="T239" s="278"/>
      <c r="U239" s="15"/>
      <c r="V239" s="15"/>
      <c r="W239" s="15"/>
      <c r="X239" s="15"/>
      <c r="Y239" s="15"/>
      <c r="Z239" s="15"/>
      <c r="AA239" s="15"/>
      <c r="AB239" s="15"/>
      <c r="AC239" s="15"/>
      <c r="AD239" s="15"/>
      <c r="AE239" s="15"/>
      <c r="AT239" s="279" t="s">
        <v>621</v>
      </c>
      <c r="AU239" s="279" t="s">
        <v>84</v>
      </c>
      <c r="AV239" s="15" t="s">
        <v>167</v>
      </c>
      <c r="AW239" s="15" t="s">
        <v>36</v>
      </c>
      <c r="AX239" s="15" t="s">
        <v>82</v>
      </c>
      <c r="AY239" s="279" t="s">
        <v>148</v>
      </c>
    </row>
    <row r="240" spans="1:65" s="2" customFormat="1" ht="21.75" customHeight="1">
      <c r="A240" s="39"/>
      <c r="B240" s="40"/>
      <c r="C240" s="205" t="s">
        <v>8</v>
      </c>
      <c r="D240" s="205" t="s">
        <v>152</v>
      </c>
      <c r="E240" s="206" t="s">
        <v>743</v>
      </c>
      <c r="F240" s="207" t="s">
        <v>744</v>
      </c>
      <c r="G240" s="208" t="s">
        <v>353</v>
      </c>
      <c r="H240" s="209">
        <v>7.02</v>
      </c>
      <c r="I240" s="210"/>
      <c r="J240" s="211">
        <f>ROUND(I240*H240,2)</f>
        <v>0</v>
      </c>
      <c r="K240" s="207" t="s">
        <v>156</v>
      </c>
      <c r="L240" s="45"/>
      <c r="M240" s="212" t="s">
        <v>19</v>
      </c>
      <c r="N240" s="213" t="s">
        <v>46</v>
      </c>
      <c r="O240" s="85"/>
      <c r="P240" s="196">
        <f>O240*H240</f>
        <v>0</v>
      </c>
      <c r="Q240" s="196">
        <v>0</v>
      </c>
      <c r="R240" s="196">
        <f>Q240*H240</f>
        <v>0</v>
      </c>
      <c r="S240" s="196">
        <v>0</v>
      </c>
      <c r="T240" s="197">
        <f>S240*H240</f>
        <v>0</v>
      </c>
      <c r="U240" s="39"/>
      <c r="V240" s="39"/>
      <c r="W240" s="39"/>
      <c r="X240" s="39"/>
      <c r="Y240" s="39"/>
      <c r="Z240" s="39"/>
      <c r="AA240" s="39"/>
      <c r="AB240" s="39"/>
      <c r="AC240" s="39"/>
      <c r="AD240" s="39"/>
      <c r="AE240" s="39"/>
      <c r="AR240" s="198" t="s">
        <v>167</v>
      </c>
      <c r="AT240" s="198" t="s">
        <v>152</v>
      </c>
      <c r="AU240" s="198" t="s">
        <v>84</v>
      </c>
      <c r="AY240" s="18" t="s">
        <v>148</v>
      </c>
      <c r="BE240" s="199">
        <f>IF(N240="základní",J240,0)</f>
        <v>0</v>
      </c>
      <c r="BF240" s="199">
        <f>IF(N240="snížená",J240,0)</f>
        <v>0</v>
      </c>
      <c r="BG240" s="199">
        <f>IF(N240="zákl. přenesená",J240,0)</f>
        <v>0</v>
      </c>
      <c r="BH240" s="199">
        <f>IF(N240="sníž. přenesená",J240,0)</f>
        <v>0</v>
      </c>
      <c r="BI240" s="199">
        <f>IF(N240="nulová",J240,0)</f>
        <v>0</v>
      </c>
      <c r="BJ240" s="18" t="s">
        <v>82</v>
      </c>
      <c r="BK240" s="199">
        <f>ROUND(I240*H240,2)</f>
        <v>0</v>
      </c>
      <c r="BL240" s="18" t="s">
        <v>167</v>
      </c>
      <c r="BM240" s="198" t="s">
        <v>745</v>
      </c>
    </row>
    <row r="241" spans="1:47" s="2" customFormat="1" ht="12">
      <c r="A241" s="39"/>
      <c r="B241" s="40"/>
      <c r="C241" s="41"/>
      <c r="D241" s="200" t="s">
        <v>150</v>
      </c>
      <c r="E241" s="41"/>
      <c r="F241" s="201" t="s">
        <v>744</v>
      </c>
      <c r="G241" s="41"/>
      <c r="H241" s="41"/>
      <c r="I241" s="202"/>
      <c r="J241" s="41"/>
      <c r="K241" s="41"/>
      <c r="L241" s="45"/>
      <c r="M241" s="203"/>
      <c r="N241" s="204"/>
      <c r="O241" s="85"/>
      <c r="P241" s="85"/>
      <c r="Q241" s="85"/>
      <c r="R241" s="85"/>
      <c r="S241" s="85"/>
      <c r="T241" s="86"/>
      <c r="U241" s="39"/>
      <c r="V241" s="39"/>
      <c r="W241" s="39"/>
      <c r="X241" s="39"/>
      <c r="Y241" s="39"/>
      <c r="Z241" s="39"/>
      <c r="AA241" s="39"/>
      <c r="AB241" s="39"/>
      <c r="AC241" s="39"/>
      <c r="AD241" s="39"/>
      <c r="AE241" s="39"/>
      <c r="AT241" s="18" t="s">
        <v>150</v>
      </c>
      <c r="AU241" s="18" t="s">
        <v>84</v>
      </c>
    </row>
    <row r="242" spans="1:47" s="2" customFormat="1" ht="12">
      <c r="A242" s="39"/>
      <c r="B242" s="40"/>
      <c r="C242" s="41"/>
      <c r="D242" s="214" t="s">
        <v>159</v>
      </c>
      <c r="E242" s="41"/>
      <c r="F242" s="215" t="s">
        <v>746</v>
      </c>
      <c r="G242" s="41"/>
      <c r="H242" s="41"/>
      <c r="I242" s="202"/>
      <c r="J242" s="41"/>
      <c r="K242" s="41"/>
      <c r="L242" s="45"/>
      <c r="M242" s="203"/>
      <c r="N242" s="204"/>
      <c r="O242" s="85"/>
      <c r="P242" s="85"/>
      <c r="Q242" s="85"/>
      <c r="R242" s="85"/>
      <c r="S242" s="85"/>
      <c r="T242" s="86"/>
      <c r="U242" s="39"/>
      <c r="V242" s="39"/>
      <c r="W242" s="39"/>
      <c r="X242" s="39"/>
      <c r="Y242" s="39"/>
      <c r="Z242" s="39"/>
      <c r="AA242" s="39"/>
      <c r="AB242" s="39"/>
      <c r="AC242" s="39"/>
      <c r="AD242" s="39"/>
      <c r="AE242" s="39"/>
      <c r="AT242" s="18" t="s">
        <v>159</v>
      </c>
      <c r="AU242" s="18" t="s">
        <v>84</v>
      </c>
    </row>
    <row r="243" spans="1:65" s="2" customFormat="1" ht="16.5" customHeight="1">
      <c r="A243" s="39"/>
      <c r="B243" s="40"/>
      <c r="C243" s="205" t="s">
        <v>230</v>
      </c>
      <c r="D243" s="205" t="s">
        <v>152</v>
      </c>
      <c r="E243" s="206" t="s">
        <v>747</v>
      </c>
      <c r="F243" s="207" t="s">
        <v>748</v>
      </c>
      <c r="G243" s="208" t="s">
        <v>462</v>
      </c>
      <c r="H243" s="209">
        <v>0.109</v>
      </c>
      <c r="I243" s="210"/>
      <c r="J243" s="211">
        <f>ROUND(I243*H243,2)</f>
        <v>0</v>
      </c>
      <c r="K243" s="207" t="s">
        <v>156</v>
      </c>
      <c r="L243" s="45"/>
      <c r="M243" s="212" t="s">
        <v>19</v>
      </c>
      <c r="N243" s="213" t="s">
        <v>46</v>
      </c>
      <c r="O243" s="85"/>
      <c r="P243" s="196">
        <f>O243*H243</f>
        <v>0</v>
      </c>
      <c r="Q243" s="196">
        <v>0</v>
      </c>
      <c r="R243" s="196">
        <f>Q243*H243</f>
        <v>0</v>
      </c>
      <c r="S243" s="196">
        <v>0</v>
      </c>
      <c r="T243" s="197">
        <f>S243*H243</f>
        <v>0</v>
      </c>
      <c r="U243" s="39"/>
      <c r="V243" s="39"/>
      <c r="W243" s="39"/>
      <c r="X243" s="39"/>
      <c r="Y243" s="39"/>
      <c r="Z243" s="39"/>
      <c r="AA243" s="39"/>
      <c r="AB243" s="39"/>
      <c r="AC243" s="39"/>
      <c r="AD243" s="39"/>
      <c r="AE243" s="39"/>
      <c r="AR243" s="198" t="s">
        <v>167</v>
      </c>
      <c r="AT243" s="198" t="s">
        <v>152</v>
      </c>
      <c r="AU243" s="198" t="s">
        <v>84</v>
      </c>
      <c r="AY243" s="18" t="s">
        <v>148</v>
      </c>
      <c r="BE243" s="199">
        <f>IF(N243="základní",J243,0)</f>
        <v>0</v>
      </c>
      <c r="BF243" s="199">
        <f>IF(N243="snížená",J243,0)</f>
        <v>0</v>
      </c>
      <c r="BG243" s="199">
        <f>IF(N243="zákl. přenesená",J243,0)</f>
        <v>0</v>
      </c>
      <c r="BH243" s="199">
        <f>IF(N243="sníž. přenesená",J243,0)</f>
        <v>0</v>
      </c>
      <c r="BI243" s="199">
        <f>IF(N243="nulová",J243,0)</f>
        <v>0</v>
      </c>
      <c r="BJ243" s="18" t="s">
        <v>82</v>
      </c>
      <c r="BK243" s="199">
        <f>ROUND(I243*H243,2)</f>
        <v>0</v>
      </c>
      <c r="BL243" s="18" t="s">
        <v>167</v>
      </c>
      <c r="BM243" s="198" t="s">
        <v>749</v>
      </c>
    </row>
    <row r="244" spans="1:47" s="2" customFormat="1" ht="12">
      <c r="A244" s="39"/>
      <c r="B244" s="40"/>
      <c r="C244" s="41"/>
      <c r="D244" s="200" t="s">
        <v>150</v>
      </c>
      <c r="E244" s="41"/>
      <c r="F244" s="201" t="s">
        <v>748</v>
      </c>
      <c r="G244" s="41"/>
      <c r="H244" s="41"/>
      <c r="I244" s="202"/>
      <c r="J244" s="41"/>
      <c r="K244" s="41"/>
      <c r="L244" s="45"/>
      <c r="M244" s="203"/>
      <c r="N244" s="204"/>
      <c r="O244" s="85"/>
      <c r="P244" s="85"/>
      <c r="Q244" s="85"/>
      <c r="R244" s="85"/>
      <c r="S244" s="85"/>
      <c r="T244" s="86"/>
      <c r="U244" s="39"/>
      <c r="V244" s="39"/>
      <c r="W244" s="39"/>
      <c r="X244" s="39"/>
      <c r="Y244" s="39"/>
      <c r="Z244" s="39"/>
      <c r="AA244" s="39"/>
      <c r="AB244" s="39"/>
      <c r="AC244" s="39"/>
      <c r="AD244" s="39"/>
      <c r="AE244" s="39"/>
      <c r="AT244" s="18" t="s">
        <v>150</v>
      </c>
      <c r="AU244" s="18" t="s">
        <v>84</v>
      </c>
    </row>
    <row r="245" spans="1:47" s="2" customFormat="1" ht="12">
      <c r="A245" s="39"/>
      <c r="B245" s="40"/>
      <c r="C245" s="41"/>
      <c r="D245" s="214" t="s">
        <v>159</v>
      </c>
      <c r="E245" s="41"/>
      <c r="F245" s="215" t="s">
        <v>750</v>
      </c>
      <c r="G245" s="41"/>
      <c r="H245" s="41"/>
      <c r="I245" s="202"/>
      <c r="J245" s="41"/>
      <c r="K245" s="41"/>
      <c r="L245" s="45"/>
      <c r="M245" s="203"/>
      <c r="N245" s="204"/>
      <c r="O245" s="85"/>
      <c r="P245" s="85"/>
      <c r="Q245" s="85"/>
      <c r="R245" s="85"/>
      <c r="S245" s="85"/>
      <c r="T245" s="86"/>
      <c r="U245" s="39"/>
      <c r="V245" s="39"/>
      <c r="W245" s="39"/>
      <c r="X245" s="39"/>
      <c r="Y245" s="39"/>
      <c r="Z245" s="39"/>
      <c r="AA245" s="39"/>
      <c r="AB245" s="39"/>
      <c r="AC245" s="39"/>
      <c r="AD245" s="39"/>
      <c r="AE245" s="39"/>
      <c r="AT245" s="18" t="s">
        <v>159</v>
      </c>
      <c r="AU245" s="18" t="s">
        <v>84</v>
      </c>
    </row>
    <row r="246" spans="1:51" s="14" customFormat="1" ht="12">
      <c r="A246" s="14"/>
      <c r="B246" s="258"/>
      <c r="C246" s="259"/>
      <c r="D246" s="200" t="s">
        <v>621</v>
      </c>
      <c r="E246" s="260" t="s">
        <v>19</v>
      </c>
      <c r="F246" s="261" t="s">
        <v>751</v>
      </c>
      <c r="G246" s="259"/>
      <c r="H246" s="262">
        <v>0.051</v>
      </c>
      <c r="I246" s="263"/>
      <c r="J246" s="259"/>
      <c r="K246" s="259"/>
      <c r="L246" s="264"/>
      <c r="M246" s="265"/>
      <c r="N246" s="266"/>
      <c r="O246" s="266"/>
      <c r="P246" s="266"/>
      <c r="Q246" s="266"/>
      <c r="R246" s="266"/>
      <c r="S246" s="266"/>
      <c r="T246" s="267"/>
      <c r="U246" s="14"/>
      <c r="V246" s="14"/>
      <c r="W246" s="14"/>
      <c r="X246" s="14"/>
      <c r="Y246" s="14"/>
      <c r="Z246" s="14"/>
      <c r="AA246" s="14"/>
      <c r="AB246" s="14"/>
      <c r="AC246" s="14"/>
      <c r="AD246" s="14"/>
      <c r="AE246" s="14"/>
      <c r="AT246" s="268" t="s">
        <v>621</v>
      </c>
      <c r="AU246" s="268" t="s">
        <v>84</v>
      </c>
      <c r="AV246" s="14" t="s">
        <v>84</v>
      </c>
      <c r="AW246" s="14" t="s">
        <v>36</v>
      </c>
      <c r="AX246" s="14" t="s">
        <v>75</v>
      </c>
      <c r="AY246" s="268" t="s">
        <v>148</v>
      </c>
    </row>
    <row r="247" spans="1:51" s="14" customFormat="1" ht="12">
      <c r="A247" s="14"/>
      <c r="B247" s="258"/>
      <c r="C247" s="259"/>
      <c r="D247" s="200" t="s">
        <v>621</v>
      </c>
      <c r="E247" s="260" t="s">
        <v>19</v>
      </c>
      <c r="F247" s="261" t="s">
        <v>752</v>
      </c>
      <c r="G247" s="259"/>
      <c r="H247" s="262">
        <v>0.058</v>
      </c>
      <c r="I247" s="263"/>
      <c r="J247" s="259"/>
      <c r="K247" s="259"/>
      <c r="L247" s="264"/>
      <c r="M247" s="265"/>
      <c r="N247" s="266"/>
      <c r="O247" s="266"/>
      <c r="P247" s="266"/>
      <c r="Q247" s="266"/>
      <c r="R247" s="266"/>
      <c r="S247" s="266"/>
      <c r="T247" s="267"/>
      <c r="U247" s="14"/>
      <c r="V247" s="14"/>
      <c r="W247" s="14"/>
      <c r="X247" s="14"/>
      <c r="Y247" s="14"/>
      <c r="Z247" s="14"/>
      <c r="AA247" s="14"/>
      <c r="AB247" s="14"/>
      <c r="AC247" s="14"/>
      <c r="AD247" s="14"/>
      <c r="AE247" s="14"/>
      <c r="AT247" s="268" t="s">
        <v>621</v>
      </c>
      <c r="AU247" s="268" t="s">
        <v>84</v>
      </c>
      <c r="AV247" s="14" t="s">
        <v>84</v>
      </c>
      <c r="AW247" s="14" t="s">
        <v>36</v>
      </c>
      <c r="AX247" s="14" t="s">
        <v>75</v>
      </c>
      <c r="AY247" s="268" t="s">
        <v>148</v>
      </c>
    </row>
    <row r="248" spans="1:51" s="15" customFormat="1" ht="12">
      <c r="A248" s="15"/>
      <c r="B248" s="269"/>
      <c r="C248" s="270"/>
      <c r="D248" s="200" t="s">
        <v>621</v>
      </c>
      <c r="E248" s="271" t="s">
        <v>19</v>
      </c>
      <c r="F248" s="272" t="s">
        <v>626</v>
      </c>
      <c r="G248" s="270"/>
      <c r="H248" s="273">
        <v>0.109</v>
      </c>
      <c r="I248" s="274"/>
      <c r="J248" s="270"/>
      <c r="K248" s="270"/>
      <c r="L248" s="275"/>
      <c r="M248" s="276"/>
      <c r="N248" s="277"/>
      <c r="O248" s="277"/>
      <c r="P248" s="277"/>
      <c r="Q248" s="277"/>
      <c r="R248" s="277"/>
      <c r="S248" s="277"/>
      <c r="T248" s="278"/>
      <c r="U248" s="15"/>
      <c r="V248" s="15"/>
      <c r="W248" s="15"/>
      <c r="X248" s="15"/>
      <c r="Y248" s="15"/>
      <c r="Z248" s="15"/>
      <c r="AA248" s="15"/>
      <c r="AB248" s="15"/>
      <c r="AC248" s="15"/>
      <c r="AD248" s="15"/>
      <c r="AE248" s="15"/>
      <c r="AT248" s="279" t="s">
        <v>621</v>
      </c>
      <c r="AU248" s="279" t="s">
        <v>84</v>
      </c>
      <c r="AV248" s="15" t="s">
        <v>167</v>
      </c>
      <c r="AW248" s="15" t="s">
        <v>36</v>
      </c>
      <c r="AX248" s="15" t="s">
        <v>82</v>
      </c>
      <c r="AY248" s="279" t="s">
        <v>148</v>
      </c>
    </row>
    <row r="249" spans="1:65" s="2" customFormat="1" ht="16.5" customHeight="1">
      <c r="A249" s="39"/>
      <c r="B249" s="40"/>
      <c r="C249" s="205" t="s">
        <v>235</v>
      </c>
      <c r="D249" s="205" t="s">
        <v>152</v>
      </c>
      <c r="E249" s="206" t="s">
        <v>753</v>
      </c>
      <c r="F249" s="207" t="s">
        <v>754</v>
      </c>
      <c r="G249" s="208" t="s">
        <v>187</v>
      </c>
      <c r="H249" s="209">
        <v>4.8</v>
      </c>
      <c r="I249" s="210"/>
      <c r="J249" s="211">
        <f>ROUND(I249*H249,2)</f>
        <v>0</v>
      </c>
      <c r="K249" s="207" t="s">
        <v>156</v>
      </c>
      <c r="L249" s="45"/>
      <c r="M249" s="212" t="s">
        <v>19</v>
      </c>
      <c r="N249" s="213" t="s">
        <v>46</v>
      </c>
      <c r="O249" s="85"/>
      <c r="P249" s="196">
        <f>O249*H249</f>
        <v>0</v>
      </c>
      <c r="Q249" s="196">
        <v>0</v>
      </c>
      <c r="R249" s="196">
        <f>Q249*H249</f>
        <v>0</v>
      </c>
      <c r="S249" s="196">
        <v>0</v>
      </c>
      <c r="T249" s="197">
        <f>S249*H249</f>
        <v>0</v>
      </c>
      <c r="U249" s="39"/>
      <c r="V249" s="39"/>
      <c r="W249" s="39"/>
      <c r="X249" s="39"/>
      <c r="Y249" s="39"/>
      <c r="Z249" s="39"/>
      <c r="AA249" s="39"/>
      <c r="AB249" s="39"/>
      <c r="AC249" s="39"/>
      <c r="AD249" s="39"/>
      <c r="AE249" s="39"/>
      <c r="AR249" s="198" t="s">
        <v>167</v>
      </c>
      <c r="AT249" s="198" t="s">
        <v>152</v>
      </c>
      <c r="AU249" s="198" t="s">
        <v>84</v>
      </c>
      <c r="AY249" s="18" t="s">
        <v>148</v>
      </c>
      <c r="BE249" s="199">
        <f>IF(N249="základní",J249,0)</f>
        <v>0</v>
      </c>
      <c r="BF249" s="199">
        <f>IF(N249="snížená",J249,0)</f>
        <v>0</v>
      </c>
      <c r="BG249" s="199">
        <f>IF(N249="zákl. přenesená",J249,0)</f>
        <v>0</v>
      </c>
      <c r="BH249" s="199">
        <f>IF(N249="sníž. přenesená",J249,0)</f>
        <v>0</v>
      </c>
      <c r="BI249" s="199">
        <f>IF(N249="nulová",J249,0)</f>
        <v>0</v>
      </c>
      <c r="BJ249" s="18" t="s">
        <v>82</v>
      </c>
      <c r="BK249" s="199">
        <f>ROUND(I249*H249,2)</f>
        <v>0</v>
      </c>
      <c r="BL249" s="18" t="s">
        <v>167</v>
      </c>
      <c r="BM249" s="198" t="s">
        <v>755</v>
      </c>
    </row>
    <row r="250" spans="1:47" s="2" customFormat="1" ht="12">
      <c r="A250" s="39"/>
      <c r="B250" s="40"/>
      <c r="C250" s="41"/>
      <c r="D250" s="200" t="s">
        <v>150</v>
      </c>
      <c r="E250" s="41"/>
      <c r="F250" s="201" t="s">
        <v>754</v>
      </c>
      <c r="G250" s="41"/>
      <c r="H250" s="41"/>
      <c r="I250" s="202"/>
      <c r="J250" s="41"/>
      <c r="K250" s="41"/>
      <c r="L250" s="45"/>
      <c r="M250" s="203"/>
      <c r="N250" s="204"/>
      <c r="O250" s="85"/>
      <c r="P250" s="85"/>
      <c r="Q250" s="85"/>
      <c r="R250" s="85"/>
      <c r="S250" s="85"/>
      <c r="T250" s="86"/>
      <c r="U250" s="39"/>
      <c r="V250" s="39"/>
      <c r="W250" s="39"/>
      <c r="X250" s="39"/>
      <c r="Y250" s="39"/>
      <c r="Z250" s="39"/>
      <c r="AA250" s="39"/>
      <c r="AB250" s="39"/>
      <c r="AC250" s="39"/>
      <c r="AD250" s="39"/>
      <c r="AE250" s="39"/>
      <c r="AT250" s="18" t="s">
        <v>150</v>
      </c>
      <c r="AU250" s="18" t="s">
        <v>84</v>
      </c>
    </row>
    <row r="251" spans="1:47" s="2" customFormat="1" ht="12">
      <c r="A251" s="39"/>
      <c r="B251" s="40"/>
      <c r="C251" s="41"/>
      <c r="D251" s="214" t="s">
        <v>159</v>
      </c>
      <c r="E251" s="41"/>
      <c r="F251" s="215" t="s">
        <v>756</v>
      </c>
      <c r="G251" s="41"/>
      <c r="H251" s="41"/>
      <c r="I251" s="202"/>
      <c r="J251" s="41"/>
      <c r="K251" s="41"/>
      <c r="L251" s="45"/>
      <c r="M251" s="203"/>
      <c r="N251" s="204"/>
      <c r="O251" s="85"/>
      <c r="P251" s="85"/>
      <c r="Q251" s="85"/>
      <c r="R251" s="85"/>
      <c r="S251" s="85"/>
      <c r="T251" s="86"/>
      <c r="U251" s="39"/>
      <c r="V251" s="39"/>
      <c r="W251" s="39"/>
      <c r="X251" s="39"/>
      <c r="Y251" s="39"/>
      <c r="Z251" s="39"/>
      <c r="AA251" s="39"/>
      <c r="AB251" s="39"/>
      <c r="AC251" s="39"/>
      <c r="AD251" s="39"/>
      <c r="AE251" s="39"/>
      <c r="AT251" s="18" t="s">
        <v>159</v>
      </c>
      <c r="AU251" s="18" t="s">
        <v>84</v>
      </c>
    </row>
    <row r="252" spans="1:51" s="14" customFormat="1" ht="12">
      <c r="A252" s="14"/>
      <c r="B252" s="258"/>
      <c r="C252" s="259"/>
      <c r="D252" s="200" t="s">
        <v>621</v>
      </c>
      <c r="E252" s="260" t="s">
        <v>19</v>
      </c>
      <c r="F252" s="261" t="s">
        <v>757</v>
      </c>
      <c r="G252" s="259"/>
      <c r="H252" s="262">
        <v>4.8</v>
      </c>
      <c r="I252" s="263"/>
      <c r="J252" s="259"/>
      <c r="K252" s="259"/>
      <c r="L252" s="264"/>
      <c r="M252" s="265"/>
      <c r="N252" s="266"/>
      <c r="O252" s="266"/>
      <c r="P252" s="266"/>
      <c r="Q252" s="266"/>
      <c r="R252" s="266"/>
      <c r="S252" s="266"/>
      <c r="T252" s="267"/>
      <c r="U252" s="14"/>
      <c r="V252" s="14"/>
      <c r="W252" s="14"/>
      <c r="X252" s="14"/>
      <c r="Y252" s="14"/>
      <c r="Z252" s="14"/>
      <c r="AA252" s="14"/>
      <c r="AB252" s="14"/>
      <c r="AC252" s="14"/>
      <c r="AD252" s="14"/>
      <c r="AE252" s="14"/>
      <c r="AT252" s="268" t="s">
        <v>621</v>
      </c>
      <c r="AU252" s="268" t="s">
        <v>84</v>
      </c>
      <c r="AV252" s="14" t="s">
        <v>84</v>
      </c>
      <c r="AW252" s="14" t="s">
        <v>36</v>
      </c>
      <c r="AX252" s="14" t="s">
        <v>75</v>
      </c>
      <c r="AY252" s="268" t="s">
        <v>148</v>
      </c>
    </row>
    <row r="253" spans="1:51" s="15" customFormat="1" ht="12">
      <c r="A253" s="15"/>
      <c r="B253" s="269"/>
      <c r="C253" s="270"/>
      <c r="D253" s="200" t="s">
        <v>621</v>
      </c>
      <c r="E253" s="271" t="s">
        <v>19</v>
      </c>
      <c r="F253" s="272" t="s">
        <v>626</v>
      </c>
      <c r="G253" s="270"/>
      <c r="H253" s="273">
        <v>4.8</v>
      </c>
      <c r="I253" s="274"/>
      <c r="J253" s="270"/>
      <c r="K253" s="270"/>
      <c r="L253" s="275"/>
      <c r="M253" s="276"/>
      <c r="N253" s="277"/>
      <c r="O253" s="277"/>
      <c r="P253" s="277"/>
      <c r="Q253" s="277"/>
      <c r="R253" s="277"/>
      <c r="S253" s="277"/>
      <c r="T253" s="278"/>
      <c r="U253" s="15"/>
      <c r="V253" s="15"/>
      <c r="W253" s="15"/>
      <c r="X253" s="15"/>
      <c r="Y253" s="15"/>
      <c r="Z253" s="15"/>
      <c r="AA253" s="15"/>
      <c r="AB253" s="15"/>
      <c r="AC253" s="15"/>
      <c r="AD253" s="15"/>
      <c r="AE253" s="15"/>
      <c r="AT253" s="279" t="s">
        <v>621</v>
      </c>
      <c r="AU253" s="279" t="s">
        <v>84</v>
      </c>
      <c r="AV253" s="15" t="s">
        <v>167</v>
      </c>
      <c r="AW253" s="15" t="s">
        <v>36</v>
      </c>
      <c r="AX253" s="15" t="s">
        <v>82</v>
      </c>
      <c r="AY253" s="279" t="s">
        <v>148</v>
      </c>
    </row>
    <row r="254" spans="1:63" s="12" customFormat="1" ht="22.8" customHeight="1">
      <c r="A254" s="12"/>
      <c r="B254" s="232"/>
      <c r="C254" s="233"/>
      <c r="D254" s="234" t="s">
        <v>74</v>
      </c>
      <c r="E254" s="246" t="s">
        <v>758</v>
      </c>
      <c r="F254" s="246" t="s">
        <v>759</v>
      </c>
      <c r="G254" s="233"/>
      <c r="H254" s="233"/>
      <c r="I254" s="236"/>
      <c r="J254" s="247">
        <f>BK254</f>
        <v>0</v>
      </c>
      <c r="K254" s="233"/>
      <c r="L254" s="238"/>
      <c r="M254" s="239"/>
      <c r="N254" s="240"/>
      <c r="O254" s="240"/>
      <c r="P254" s="241">
        <f>SUM(P255:P284)</f>
        <v>0</v>
      </c>
      <c r="Q254" s="240"/>
      <c r="R254" s="241">
        <f>SUM(R255:R284)</f>
        <v>0</v>
      </c>
      <c r="S254" s="240"/>
      <c r="T254" s="242">
        <f>SUM(T255:T284)</f>
        <v>0</v>
      </c>
      <c r="U254" s="12"/>
      <c r="V254" s="12"/>
      <c r="W254" s="12"/>
      <c r="X254" s="12"/>
      <c r="Y254" s="12"/>
      <c r="Z254" s="12"/>
      <c r="AA254" s="12"/>
      <c r="AB254" s="12"/>
      <c r="AC254" s="12"/>
      <c r="AD254" s="12"/>
      <c r="AE254" s="12"/>
      <c r="AR254" s="243" t="s">
        <v>82</v>
      </c>
      <c r="AT254" s="244" t="s">
        <v>74</v>
      </c>
      <c r="AU254" s="244" t="s">
        <v>82</v>
      </c>
      <c r="AY254" s="243" t="s">
        <v>148</v>
      </c>
      <c r="BK254" s="245">
        <f>SUM(BK255:BK284)</f>
        <v>0</v>
      </c>
    </row>
    <row r="255" spans="1:65" s="2" customFormat="1" ht="16.5" customHeight="1">
      <c r="A255" s="39"/>
      <c r="B255" s="40"/>
      <c r="C255" s="205" t="s">
        <v>246</v>
      </c>
      <c r="D255" s="205" t="s">
        <v>152</v>
      </c>
      <c r="E255" s="206" t="s">
        <v>760</v>
      </c>
      <c r="F255" s="207" t="s">
        <v>761</v>
      </c>
      <c r="G255" s="208" t="s">
        <v>353</v>
      </c>
      <c r="H255" s="209">
        <v>10.875</v>
      </c>
      <c r="I255" s="210"/>
      <c r="J255" s="211">
        <f>ROUND(I255*H255,2)</f>
        <v>0</v>
      </c>
      <c r="K255" s="207" t="s">
        <v>156</v>
      </c>
      <c r="L255" s="45"/>
      <c r="M255" s="212" t="s">
        <v>19</v>
      </c>
      <c r="N255" s="213" t="s">
        <v>46</v>
      </c>
      <c r="O255" s="85"/>
      <c r="P255" s="196">
        <f>O255*H255</f>
        <v>0</v>
      </c>
      <c r="Q255" s="196">
        <v>0</v>
      </c>
      <c r="R255" s="196">
        <f>Q255*H255</f>
        <v>0</v>
      </c>
      <c r="S255" s="196">
        <v>0</v>
      </c>
      <c r="T255" s="197">
        <f>S255*H255</f>
        <v>0</v>
      </c>
      <c r="U255" s="39"/>
      <c r="V255" s="39"/>
      <c r="W255" s="39"/>
      <c r="X255" s="39"/>
      <c r="Y255" s="39"/>
      <c r="Z255" s="39"/>
      <c r="AA255" s="39"/>
      <c r="AB255" s="39"/>
      <c r="AC255" s="39"/>
      <c r="AD255" s="39"/>
      <c r="AE255" s="39"/>
      <c r="AR255" s="198" t="s">
        <v>167</v>
      </c>
      <c r="AT255" s="198" t="s">
        <v>152</v>
      </c>
      <c r="AU255" s="198" t="s">
        <v>84</v>
      </c>
      <c r="AY255" s="18" t="s">
        <v>148</v>
      </c>
      <c r="BE255" s="199">
        <f>IF(N255="základní",J255,0)</f>
        <v>0</v>
      </c>
      <c r="BF255" s="199">
        <f>IF(N255="snížená",J255,0)</f>
        <v>0</v>
      </c>
      <c r="BG255" s="199">
        <f>IF(N255="zákl. přenesená",J255,0)</f>
        <v>0</v>
      </c>
      <c r="BH255" s="199">
        <f>IF(N255="sníž. přenesená",J255,0)</f>
        <v>0</v>
      </c>
      <c r="BI255" s="199">
        <f>IF(N255="nulová",J255,0)</f>
        <v>0</v>
      </c>
      <c r="BJ255" s="18" t="s">
        <v>82</v>
      </c>
      <c r="BK255" s="199">
        <f>ROUND(I255*H255,2)</f>
        <v>0</v>
      </c>
      <c r="BL255" s="18" t="s">
        <v>167</v>
      </c>
      <c r="BM255" s="198" t="s">
        <v>762</v>
      </c>
    </row>
    <row r="256" spans="1:47" s="2" customFormat="1" ht="12">
      <c r="A256" s="39"/>
      <c r="B256" s="40"/>
      <c r="C256" s="41"/>
      <c r="D256" s="200" t="s">
        <v>150</v>
      </c>
      <c r="E256" s="41"/>
      <c r="F256" s="201" t="s">
        <v>761</v>
      </c>
      <c r="G256" s="41"/>
      <c r="H256" s="41"/>
      <c r="I256" s="202"/>
      <c r="J256" s="41"/>
      <c r="K256" s="41"/>
      <c r="L256" s="45"/>
      <c r="M256" s="203"/>
      <c r="N256" s="204"/>
      <c r="O256" s="85"/>
      <c r="P256" s="85"/>
      <c r="Q256" s="85"/>
      <c r="R256" s="85"/>
      <c r="S256" s="85"/>
      <c r="T256" s="86"/>
      <c r="U256" s="39"/>
      <c r="V256" s="39"/>
      <c r="W256" s="39"/>
      <c r="X256" s="39"/>
      <c r="Y256" s="39"/>
      <c r="Z256" s="39"/>
      <c r="AA256" s="39"/>
      <c r="AB256" s="39"/>
      <c r="AC256" s="39"/>
      <c r="AD256" s="39"/>
      <c r="AE256" s="39"/>
      <c r="AT256" s="18" t="s">
        <v>150</v>
      </c>
      <c r="AU256" s="18" t="s">
        <v>84</v>
      </c>
    </row>
    <row r="257" spans="1:47" s="2" customFormat="1" ht="12">
      <c r="A257" s="39"/>
      <c r="B257" s="40"/>
      <c r="C257" s="41"/>
      <c r="D257" s="214" t="s">
        <v>159</v>
      </c>
      <c r="E257" s="41"/>
      <c r="F257" s="215" t="s">
        <v>763</v>
      </c>
      <c r="G257" s="41"/>
      <c r="H257" s="41"/>
      <c r="I257" s="202"/>
      <c r="J257" s="41"/>
      <c r="K257" s="41"/>
      <c r="L257" s="45"/>
      <c r="M257" s="203"/>
      <c r="N257" s="204"/>
      <c r="O257" s="85"/>
      <c r="P257" s="85"/>
      <c r="Q257" s="85"/>
      <c r="R257" s="85"/>
      <c r="S257" s="85"/>
      <c r="T257" s="86"/>
      <c r="U257" s="39"/>
      <c r="V257" s="39"/>
      <c r="W257" s="39"/>
      <c r="X257" s="39"/>
      <c r="Y257" s="39"/>
      <c r="Z257" s="39"/>
      <c r="AA257" s="39"/>
      <c r="AB257" s="39"/>
      <c r="AC257" s="39"/>
      <c r="AD257" s="39"/>
      <c r="AE257" s="39"/>
      <c r="AT257" s="18" t="s">
        <v>159</v>
      </c>
      <c r="AU257" s="18" t="s">
        <v>84</v>
      </c>
    </row>
    <row r="258" spans="1:51" s="14" customFormat="1" ht="12">
      <c r="A258" s="14"/>
      <c r="B258" s="258"/>
      <c r="C258" s="259"/>
      <c r="D258" s="200" t="s">
        <v>621</v>
      </c>
      <c r="E258" s="260" t="s">
        <v>19</v>
      </c>
      <c r="F258" s="261" t="s">
        <v>764</v>
      </c>
      <c r="G258" s="259"/>
      <c r="H258" s="262">
        <v>10.875</v>
      </c>
      <c r="I258" s="263"/>
      <c r="J258" s="259"/>
      <c r="K258" s="259"/>
      <c r="L258" s="264"/>
      <c r="M258" s="265"/>
      <c r="N258" s="266"/>
      <c r="O258" s="266"/>
      <c r="P258" s="266"/>
      <c r="Q258" s="266"/>
      <c r="R258" s="266"/>
      <c r="S258" s="266"/>
      <c r="T258" s="267"/>
      <c r="U258" s="14"/>
      <c r="V258" s="14"/>
      <c r="W258" s="14"/>
      <c r="X258" s="14"/>
      <c r="Y258" s="14"/>
      <c r="Z258" s="14"/>
      <c r="AA258" s="14"/>
      <c r="AB258" s="14"/>
      <c r="AC258" s="14"/>
      <c r="AD258" s="14"/>
      <c r="AE258" s="14"/>
      <c r="AT258" s="268" t="s">
        <v>621</v>
      </c>
      <c r="AU258" s="268" t="s">
        <v>84</v>
      </c>
      <c r="AV258" s="14" t="s">
        <v>84</v>
      </c>
      <c r="AW258" s="14" t="s">
        <v>36</v>
      </c>
      <c r="AX258" s="14" t="s">
        <v>75</v>
      </c>
      <c r="AY258" s="268" t="s">
        <v>148</v>
      </c>
    </row>
    <row r="259" spans="1:51" s="15" customFormat="1" ht="12">
      <c r="A259" s="15"/>
      <c r="B259" s="269"/>
      <c r="C259" s="270"/>
      <c r="D259" s="200" t="s">
        <v>621</v>
      </c>
      <c r="E259" s="271" t="s">
        <v>19</v>
      </c>
      <c r="F259" s="272" t="s">
        <v>626</v>
      </c>
      <c r="G259" s="270"/>
      <c r="H259" s="273">
        <v>10.875</v>
      </c>
      <c r="I259" s="274"/>
      <c r="J259" s="270"/>
      <c r="K259" s="270"/>
      <c r="L259" s="275"/>
      <c r="M259" s="276"/>
      <c r="N259" s="277"/>
      <c r="O259" s="277"/>
      <c r="P259" s="277"/>
      <c r="Q259" s="277"/>
      <c r="R259" s="277"/>
      <c r="S259" s="277"/>
      <c r="T259" s="278"/>
      <c r="U259" s="15"/>
      <c r="V259" s="15"/>
      <c r="W259" s="15"/>
      <c r="X259" s="15"/>
      <c r="Y259" s="15"/>
      <c r="Z259" s="15"/>
      <c r="AA259" s="15"/>
      <c r="AB259" s="15"/>
      <c r="AC259" s="15"/>
      <c r="AD259" s="15"/>
      <c r="AE259" s="15"/>
      <c r="AT259" s="279" t="s">
        <v>621</v>
      </c>
      <c r="AU259" s="279" t="s">
        <v>84</v>
      </c>
      <c r="AV259" s="15" t="s">
        <v>167</v>
      </c>
      <c r="AW259" s="15" t="s">
        <v>36</v>
      </c>
      <c r="AX259" s="15" t="s">
        <v>82</v>
      </c>
      <c r="AY259" s="279" t="s">
        <v>148</v>
      </c>
    </row>
    <row r="260" spans="1:65" s="2" customFormat="1" ht="16.5" customHeight="1">
      <c r="A260" s="39"/>
      <c r="B260" s="40"/>
      <c r="C260" s="205" t="s">
        <v>252</v>
      </c>
      <c r="D260" s="205" t="s">
        <v>152</v>
      </c>
      <c r="E260" s="206" t="s">
        <v>765</v>
      </c>
      <c r="F260" s="207" t="s">
        <v>766</v>
      </c>
      <c r="G260" s="208" t="s">
        <v>155</v>
      </c>
      <c r="H260" s="209">
        <v>2</v>
      </c>
      <c r="I260" s="210"/>
      <c r="J260" s="211">
        <f>ROUND(I260*H260,2)</f>
        <v>0</v>
      </c>
      <c r="K260" s="207" t="s">
        <v>156</v>
      </c>
      <c r="L260" s="45"/>
      <c r="M260" s="212" t="s">
        <v>19</v>
      </c>
      <c r="N260" s="213" t="s">
        <v>46</v>
      </c>
      <c r="O260" s="85"/>
      <c r="P260" s="196">
        <f>O260*H260</f>
        <v>0</v>
      </c>
      <c r="Q260" s="196">
        <v>0</v>
      </c>
      <c r="R260" s="196">
        <f>Q260*H260</f>
        <v>0</v>
      </c>
      <c r="S260" s="196">
        <v>0</v>
      </c>
      <c r="T260" s="197">
        <f>S260*H260</f>
        <v>0</v>
      </c>
      <c r="U260" s="39"/>
      <c r="V260" s="39"/>
      <c r="W260" s="39"/>
      <c r="X260" s="39"/>
      <c r="Y260" s="39"/>
      <c r="Z260" s="39"/>
      <c r="AA260" s="39"/>
      <c r="AB260" s="39"/>
      <c r="AC260" s="39"/>
      <c r="AD260" s="39"/>
      <c r="AE260" s="39"/>
      <c r="AR260" s="198" t="s">
        <v>167</v>
      </c>
      <c r="AT260" s="198" t="s">
        <v>152</v>
      </c>
      <c r="AU260" s="198" t="s">
        <v>84</v>
      </c>
      <c r="AY260" s="18" t="s">
        <v>148</v>
      </c>
      <c r="BE260" s="199">
        <f>IF(N260="základní",J260,0)</f>
        <v>0</v>
      </c>
      <c r="BF260" s="199">
        <f>IF(N260="snížená",J260,0)</f>
        <v>0</v>
      </c>
      <c r="BG260" s="199">
        <f>IF(N260="zákl. přenesená",J260,0)</f>
        <v>0</v>
      </c>
      <c r="BH260" s="199">
        <f>IF(N260="sníž. přenesená",J260,0)</f>
        <v>0</v>
      </c>
      <c r="BI260" s="199">
        <f>IF(N260="nulová",J260,0)</f>
        <v>0</v>
      </c>
      <c r="BJ260" s="18" t="s">
        <v>82</v>
      </c>
      <c r="BK260" s="199">
        <f>ROUND(I260*H260,2)</f>
        <v>0</v>
      </c>
      <c r="BL260" s="18" t="s">
        <v>167</v>
      </c>
      <c r="BM260" s="198" t="s">
        <v>767</v>
      </c>
    </row>
    <row r="261" spans="1:47" s="2" customFormat="1" ht="12">
      <c r="A261" s="39"/>
      <c r="B261" s="40"/>
      <c r="C261" s="41"/>
      <c r="D261" s="200" t="s">
        <v>150</v>
      </c>
      <c r="E261" s="41"/>
      <c r="F261" s="201" t="s">
        <v>766</v>
      </c>
      <c r="G261" s="41"/>
      <c r="H261" s="41"/>
      <c r="I261" s="202"/>
      <c r="J261" s="41"/>
      <c r="K261" s="41"/>
      <c r="L261" s="45"/>
      <c r="M261" s="203"/>
      <c r="N261" s="204"/>
      <c r="O261" s="85"/>
      <c r="P261" s="85"/>
      <c r="Q261" s="85"/>
      <c r="R261" s="85"/>
      <c r="S261" s="85"/>
      <c r="T261" s="86"/>
      <c r="U261" s="39"/>
      <c r="V261" s="39"/>
      <c r="W261" s="39"/>
      <c r="X261" s="39"/>
      <c r="Y261" s="39"/>
      <c r="Z261" s="39"/>
      <c r="AA261" s="39"/>
      <c r="AB261" s="39"/>
      <c r="AC261" s="39"/>
      <c r="AD261" s="39"/>
      <c r="AE261" s="39"/>
      <c r="AT261" s="18" t="s">
        <v>150</v>
      </c>
      <c r="AU261" s="18" t="s">
        <v>84</v>
      </c>
    </row>
    <row r="262" spans="1:47" s="2" customFormat="1" ht="12">
      <c r="A262" s="39"/>
      <c r="B262" s="40"/>
      <c r="C262" s="41"/>
      <c r="D262" s="214" t="s">
        <v>159</v>
      </c>
      <c r="E262" s="41"/>
      <c r="F262" s="215" t="s">
        <v>768</v>
      </c>
      <c r="G262" s="41"/>
      <c r="H262" s="41"/>
      <c r="I262" s="202"/>
      <c r="J262" s="41"/>
      <c r="K262" s="41"/>
      <c r="L262" s="45"/>
      <c r="M262" s="203"/>
      <c r="N262" s="204"/>
      <c r="O262" s="85"/>
      <c r="P262" s="85"/>
      <c r="Q262" s="85"/>
      <c r="R262" s="85"/>
      <c r="S262" s="85"/>
      <c r="T262" s="86"/>
      <c r="U262" s="39"/>
      <c r="V262" s="39"/>
      <c r="W262" s="39"/>
      <c r="X262" s="39"/>
      <c r="Y262" s="39"/>
      <c r="Z262" s="39"/>
      <c r="AA262" s="39"/>
      <c r="AB262" s="39"/>
      <c r="AC262" s="39"/>
      <c r="AD262" s="39"/>
      <c r="AE262" s="39"/>
      <c r="AT262" s="18" t="s">
        <v>159</v>
      </c>
      <c r="AU262" s="18" t="s">
        <v>84</v>
      </c>
    </row>
    <row r="263" spans="1:51" s="14" customFormat="1" ht="12">
      <c r="A263" s="14"/>
      <c r="B263" s="258"/>
      <c r="C263" s="259"/>
      <c r="D263" s="200" t="s">
        <v>621</v>
      </c>
      <c r="E263" s="260" t="s">
        <v>19</v>
      </c>
      <c r="F263" s="261" t="s">
        <v>769</v>
      </c>
      <c r="G263" s="259"/>
      <c r="H263" s="262">
        <v>2</v>
      </c>
      <c r="I263" s="263"/>
      <c r="J263" s="259"/>
      <c r="K263" s="259"/>
      <c r="L263" s="264"/>
      <c r="M263" s="265"/>
      <c r="N263" s="266"/>
      <c r="O263" s="266"/>
      <c r="P263" s="266"/>
      <c r="Q263" s="266"/>
      <c r="R263" s="266"/>
      <c r="S263" s="266"/>
      <c r="T263" s="267"/>
      <c r="U263" s="14"/>
      <c r="V263" s="14"/>
      <c r="W263" s="14"/>
      <c r="X263" s="14"/>
      <c r="Y263" s="14"/>
      <c r="Z263" s="14"/>
      <c r="AA263" s="14"/>
      <c r="AB263" s="14"/>
      <c r="AC263" s="14"/>
      <c r="AD263" s="14"/>
      <c r="AE263" s="14"/>
      <c r="AT263" s="268" t="s">
        <v>621</v>
      </c>
      <c r="AU263" s="268" t="s">
        <v>84</v>
      </c>
      <c r="AV263" s="14" t="s">
        <v>84</v>
      </c>
      <c r="AW263" s="14" t="s">
        <v>36</v>
      </c>
      <c r="AX263" s="14" t="s">
        <v>75</v>
      </c>
      <c r="AY263" s="268" t="s">
        <v>148</v>
      </c>
    </row>
    <row r="264" spans="1:51" s="15" customFormat="1" ht="12">
      <c r="A264" s="15"/>
      <c r="B264" s="269"/>
      <c r="C264" s="270"/>
      <c r="D264" s="200" t="s">
        <v>621</v>
      </c>
      <c r="E264" s="271" t="s">
        <v>19</v>
      </c>
      <c r="F264" s="272" t="s">
        <v>626</v>
      </c>
      <c r="G264" s="270"/>
      <c r="H264" s="273">
        <v>2</v>
      </c>
      <c r="I264" s="274"/>
      <c r="J264" s="270"/>
      <c r="K264" s="270"/>
      <c r="L264" s="275"/>
      <c r="M264" s="276"/>
      <c r="N264" s="277"/>
      <c r="O264" s="277"/>
      <c r="P264" s="277"/>
      <c r="Q264" s="277"/>
      <c r="R264" s="277"/>
      <c r="S264" s="277"/>
      <c r="T264" s="278"/>
      <c r="U264" s="15"/>
      <c r="V264" s="15"/>
      <c r="W264" s="15"/>
      <c r="X264" s="15"/>
      <c r="Y264" s="15"/>
      <c r="Z264" s="15"/>
      <c r="AA264" s="15"/>
      <c r="AB264" s="15"/>
      <c r="AC264" s="15"/>
      <c r="AD264" s="15"/>
      <c r="AE264" s="15"/>
      <c r="AT264" s="279" t="s">
        <v>621</v>
      </c>
      <c r="AU264" s="279" t="s">
        <v>84</v>
      </c>
      <c r="AV264" s="15" t="s">
        <v>167</v>
      </c>
      <c r="AW264" s="15" t="s">
        <v>36</v>
      </c>
      <c r="AX264" s="15" t="s">
        <v>82</v>
      </c>
      <c r="AY264" s="279" t="s">
        <v>148</v>
      </c>
    </row>
    <row r="265" spans="1:65" s="2" customFormat="1" ht="16.5" customHeight="1">
      <c r="A265" s="39"/>
      <c r="B265" s="40"/>
      <c r="C265" s="205" t="s">
        <v>261</v>
      </c>
      <c r="D265" s="205" t="s">
        <v>152</v>
      </c>
      <c r="E265" s="206" t="s">
        <v>770</v>
      </c>
      <c r="F265" s="207" t="s">
        <v>771</v>
      </c>
      <c r="G265" s="208" t="s">
        <v>353</v>
      </c>
      <c r="H265" s="209">
        <v>0.72</v>
      </c>
      <c r="I265" s="210"/>
      <c r="J265" s="211">
        <f>ROUND(I265*H265,2)</f>
        <v>0</v>
      </c>
      <c r="K265" s="207" t="s">
        <v>156</v>
      </c>
      <c r="L265" s="45"/>
      <c r="M265" s="212" t="s">
        <v>19</v>
      </c>
      <c r="N265" s="213" t="s">
        <v>46</v>
      </c>
      <c r="O265" s="85"/>
      <c r="P265" s="196">
        <f>O265*H265</f>
        <v>0</v>
      </c>
      <c r="Q265" s="196">
        <v>0</v>
      </c>
      <c r="R265" s="196">
        <f>Q265*H265</f>
        <v>0</v>
      </c>
      <c r="S265" s="196">
        <v>0</v>
      </c>
      <c r="T265" s="197">
        <f>S265*H265</f>
        <v>0</v>
      </c>
      <c r="U265" s="39"/>
      <c r="V265" s="39"/>
      <c r="W265" s="39"/>
      <c r="X265" s="39"/>
      <c r="Y265" s="39"/>
      <c r="Z265" s="39"/>
      <c r="AA265" s="39"/>
      <c r="AB265" s="39"/>
      <c r="AC265" s="39"/>
      <c r="AD265" s="39"/>
      <c r="AE265" s="39"/>
      <c r="AR265" s="198" t="s">
        <v>167</v>
      </c>
      <c r="AT265" s="198" t="s">
        <v>152</v>
      </c>
      <c r="AU265" s="198" t="s">
        <v>84</v>
      </c>
      <c r="AY265" s="18" t="s">
        <v>148</v>
      </c>
      <c r="BE265" s="199">
        <f>IF(N265="základní",J265,0)</f>
        <v>0</v>
      </c>
      <c r="BF265" s="199">
        <f>IF(N265="snížená",J265,0)</f>
        <v>0</v>
      </c>
      <c r="BG265" s="199">
        <f>IF(N265="zákl. přenesená",J265,0)</f>
        <v>0</v>
      </c>
      <c r="BH265" s="199">
        <f>IF(N265="sníž. přenesená",J265,0)</f>
        <v>0</v>
      </c>
      <c r="BI265" s="199">
        <f>IF(N265="nulová",J265,0)</f>
        <v>0</v>
      </c>
      <c r="BJ265" s="18" t="s">
        <v>82</v>
      </c>
      <c r="BK265" s="199">
        <f>ROUND(I265*H265,2)</f>
        <v>0</v>
      </c>
      <c r="BL265" s="18" t="s">
        <v>167</v>
      </c>
      <c r="BM265" s="198" t="s">
        <v>772</v>
      </c>
    </row>
    <row r="266" spans="1:47" s="2" customFormat="1" ht="12">
      <c r="A266" s="39"/>
      <c r="B266" s="40"/>
      <c r="C266" s="41"/>
      <c r="D266" s="200" t="s">
        <v>150</v>
      </c>
      <c r="E266" s="41"/>
      <c r="F266" s="201" t="s">
        <v>771</v>
      </c>
      <c r="G266" s="41"/>
      <c r="H266" s="41"/>
      <c r="I266" s="202"/>
      <c r="J266" s="41"/>
      <c r="K266" s="41"/>
      <c r="L266" s="45"/>
      <c r="M266" s="203"/>
      <c r="N266" s="204"/>
      <c r="O266" s="85"/>
      <c r="P266" s="85"/>
      <c r="Q266" s="85"/>
      <c r="R266" s="85"/>
      <c r="S266" s="85"/>
      <c r="T266" s="86"/>
      <c r="U266" s="39"/>
      <c r="V266" s="39"/>
      <c r="W266" s="39"/>
      <c r="X266" s="39"/>
      <c r="Y266" s="39"/>
      <c r="Z266" s="39"/>
      <c r="AA266" s="39"/>
      <c r="AB266" s="39"/>
      <c r="AC266" s="39"/>
      <c r="AD266" s="39"/>
      <c r="AE266" s="39"/>
      <c r="AT266" s="18" t="s">
        <v>150</v>
      </c>
      <c r="AU266" s="18" t="s">
        <v>84</v>
      </c>
    </row>
    <row r="267" spans="1:47" s="2" customFormat="1" ht="12">
      <c r="A267" s="39"/>
      <c r="B267" s="40"/>
      <c r="C267" s="41"/>
      <c r="D267" s="214" t="s">
        <v>159</v>
      </c>
      <c r="E267" s="41"/>
      <c r="F267" s="215" t="s">
        <v>773</v>
      </c>
      <c r="G267" s="41"/>
      <c r="H267" s="41"/>
      <c r="I267" s="202"/>
      <c r="J267" s="41"/>
      <c r="K267" s="41"/>
      <c r="L267" s="45"/>
      <c r="M267" s="203"/>
      <c r="N267" s="204"/>
      <c r="O267" s="85"/>
      <c r="P267" s="85"/>
      <c r="Q267" s="85"/>
      <c r="R267" s="85"/>
      <c r="S267" s="85"/>
      <c r="T267" s="86"/>
      <c r="U267" s="39"/>
      <c r="V267" s="39"/>
      <c r="W267" s="39"/>
      <c r="X267" s="39"/>
      <c r="Y267" s="39"/>
      <c r="Z267" s="39"/>
      <c r="AA267" s="39"/>
      <c r="AB267" s="39"/>
      <c r="AC267" s="39"/>
      <c r="AD267" s="39"/>
      <c r="AE267" s="39"/>
      <c r="AT267" s="18" t="s">
        <v>159</v>
      </c>
      <c r="AU267" s="18" t="s">
        <v>84</v>
      </c>
    </row>
    <row r="268" spans="1:51" s="14" customFormat="1" ht="12">
      <c r="A268" s="14"/>
      <c r="B268" s="258"/>
      <c r="C268" s="259"/>
      <c r="D268" s="200" t="s">
        <v>621</v>
      </c>
      <c r="E268" s="260" t="s">
        <v>19</v>
      </c>
      <c r="F268" s="261" t="s">
        <v>774</v>
      </c>
      <c r="G268" s="259"/>
      <c r="H268" s="262">
        <v>0.72</v>
      </c>
      <c r="I268" s="263"/>
      <c r="J268" s="259"/>
      <c r="K268" s="259"/>
      <c r="L268" s="264"/>
      <c r="M268" s="265"/>
      <c r="N268" s="266"/>
      <c r="O268" s="266"/>
      <c r="P268" s="266"/>
      <c r="Q268" s="266"/>
      <c r="R268" s="266"/>
      <c r="S268" s="266"/>
      <c r="T268" s="267"/>
      <c r="U268" s="14"/>
      <c r="V268" s="14"/>
      <c r="W268" s="14"/>
      <c r="X268" s="14"/>
      <c r="Y268" s="14"/>
      <c r="Z268" s="14"/>
      <c r="AA268" s="14"/>
      <c r="AB268" s="14"/>
      <c r="AC268" s="14"/>
      <c r="AD268" s="14"/>
      <c r="AE268" s="14"/>
      <c r="AT268" s="268" t="s">
        <v>621</v>
      </c>
      <c r="AU268" s="268" t="s">
        <v>84</v>
      </c>
      <c r="AV268" s="14" t="s">
        <v>84</v>
      </c>
      <c r="AW268" s="14" t="s">
        <v>36</v>
      </c>
      <c r="AX268" s="14" t="s">
        <v>75</v>
      </c>
      <c r="AY268" s="268" t="s">
        <v>148</v>
      </c>
    </row>
    <row r="269" spans="1:51" s="15" customFormat="1" ht="12">
      <c r="A269" s="15"/>
      <c r="B269" s="269"/>
      <c r="C269" s="270"/>
      <c r="D269" s="200" t="s">
        <v>621</v>
      </c>
      <c r="E269" s="271" t="s">
        <v>19</v>
      </c>
      <c r="F269" s="272" t="s">
        <v>626</v>
      </c>
      <c r="G269" s="270"/>
      <c r="H269" s="273">
        <v>0.72</v>
      </c>
      <c r="I269" s="274"/>
      <c r="J269" s="270"/>
      <c r="K269" s="270"/>
      <c r="L269" s="275"/>
      <c r="M269" s="276"/>
      <c r="N269" s="277"/>
      <c r="O269" s="277"/>
      <c r="P269" s="277"/>
      <c r="Q269" s="277"/>
      <c r="R269" s="277"/>
      <c r="S269" s="277"/>
      <c r="T269" s="278"/>
      <c r="U269" s="15"/>
      <c r="V269" s="15"/>
      <c r="W269" s="15"/>
      <c r="X269" s="15"/>
      <c r="Y269" s="15"/>
      <c r="Z269" s="15"/>
      <c r="AA269" s="15"/>
      <c r="AB269" s="15"/>
      <c r="AC269" s="15"/>
      <c r="AD269" s="15"/>
      <c r="AE269" s="15"/>
      <c r="AT269" s="279" t="s">
        <v>621</v>
      </c>
      <c r="AU269" s="279" t="s">
        <v>84</v>
      </c>
      <c r="AV269" s="15" t="s">
        <v>167</v>
      </c>
      <c r="AW269" s="15" t="s">
        <v>36</v>
      </c>
      <c r="AX269" s="15" t="s">
        <v>82</v>
      </c>
      <c r="AY269" s="279" t="s">
        <v>148</v>
      </c>
    </row>
    <row r="270" spans="1:65" s="2" customFormat="1" ht="16.5" customHeight="1">
      <c r="A270" s="39"/>
      <c r="B270" s="40"/>
      <c r="C270" s="205" t="s">
        <v>7</v>
      </c>
      <c r="D270" s="205" t="s">
        <v>152</v>
      </c>
      <c r="E270" s="206" t="s">
        <v>775</v>
      </c>
      <c r="F270" s="207" t="s">
        <v>776</v>
      </c>
      <c r="G270" s="208" t="s">
        <v>353</v>
      </c>
      <c r="H270" s="209">
        <v>41.942</v>
      </c>
      <c r="I270" s="210"/>
      <c r="J270" s="211">
        <f>ROUND(I270*H270,2)</f>
        <v>0</v>
      </c>
      <c r="K270" s="207" t="s">
        <v>156</v>
      </c>
      <c r="L270" s="45"/>
      <c r="M270" s="212" t="s">
        <v>19</v>
      </c>
      <c r="N270" s="213" t="s">
        <v>46</v>
      </c>
      <c r="O270" s="85"/>
      <c r="P270" s="196">
        <f>O270*H270</f>
        <v>0</v>
      </c>
      <c r="Q270" s="196">
        <v>0</v>
      </c>
      <c r="R270" s="196">
        <f>Q270*H270</f>
        <v>0</v>
      </c>
      <c r="S270" s="196">
        <v>0</v>
      </c>
      <c r="T270" s="197">
        <f>S270*H270</f>
        <v>0</v>
      </c>
      <c r="U270" s="39"/>
      <c r="V270" s="39"/>
      <c r="W270" s="39"/>
      <c r="X270" s="39"/>
      <c r="Y270" s="39"/>
      <c r="Z270" s="39"/>
      <c r="AA270" s="39"/>
      <c r="AB270" s="39"/>
      <c r="AC270" s="39"/>
      <c r="AD270" s="39"/>
      <c r="AE270" s="39"/>
      <c r="AR270" s="198" t="s">
        <v>167</v>
      </c>
      <c r="AT270" s="198" t="s">
        <v>152</v>
      </c>
      <c r="AU270" s="198" t="s">
        <v>84</v>
      </c>
      <c r="AY270" s="18" t="s">
        <v>148</v>
      </c>
      <c r="BE270" s="199">
        <f>IF(N270="základní",J270,0)</f>
        <v>0</v>
      </c>
      <c r="BF270" s="199">
        <f>IF(N270="snížená",J270,0)</f>
        <v>0</v>
      </c>
      <c r="BG270" s="199">
        <f>IF(N270="zákl. přenesená",J270,0)</f>
        <v>0</v>
      </c>
      <c r="BH270" s="199">
        <f>IF(N270="sníž. přenesená",J270,0)</f>
        <v>0</v>
      </c>
      <c r="BI270" s="199">
        <f>IF(N270="nulová",J270,0)</f>
        <v>0</v>
      </c>
      <c r="BJ270" s="18" t="s">
        <v>82</v>
      </c>
      <c r="BK270" s="199">
        <f>ROUND(I270*H270,2)</f>
        <v>0</v>
      </c>
      <c r="BL270" s="18" t="s">
        <v>167</v>
      </c>
      <c r="BM270" s="198" t="s">
        <v>777</v>
      </c>
    </row>
    <row r="271" spans="1:47" s="2" customFormat="1" ht="12">
      <c r="A271" s="39"/>
      <c r="B271" s="40"/>
      <c r="C271" s="41"/>
      <c r="D271" s="200" t="s">
        <v>150</v>
      </c>
      <c r="E271" s="41"/>
      <c r="F271" s="201" t="s">
        <v>776</v>
      </c>
      <c r="G271" s="41"/>
      <c r="H271" s="41"/>
      <c r="I271" s="202"/>
      <c r="J271" s="41"/>
      <c r="K271" s="41"/>
      <c r="L271" s="45"/>
      <c r="M271" s="203"/>
      <c r="N271" s="204"/>
      <c r="O271" s="85"/>
      <c r="P271" s="85"/>
      <c r="Q271" s="85"/>
      <c r="R271" s="85"/>
      <c r="S271" s="85"/>
      <c r="T271" s="86"/>
      <c r="U271" s="39"/>
      <c r="V271" s="39"/>
      <c r="W271" s="39"/>
      <c r="X271" s="39"/>
      <c r="Y271" s="39"/>
      <c r="Z271" s="39"/>
      <c r="AA271" s="39"/>
      <c r="AB271" s="39"/>
      <c r="AC271" s="39"/>
      <c r="AD271" s="39"/>
      <c r="AE271" s="39"/>
      <c r="AT271" s="18" t="s">
        <v>150</v>
      </c>
      <c r="AU271" s="18" t="s">
        <v>84</v>
      </c>
    </row>
    <row r="272" spans="1:47" s="2" customFormat="1" ht="12">
      <c r="A272" s="39"/>
      <c r="B272" s="40"/>
      <c r="C272" s="41"/>
      <c r="D272" s="214" t="s">
        <v>159</v>
      </c>
      <c r="E272" s="41"/>
      <c r="F272" s="215" t="s">
        <v>778</v>
      </c>
      <c r="G272" s="41"/>
      <c r="H272" s="41"/>
      <c r="I272" s="202"/>
      <c r="J272" s="41"/>
      <c r="K272" s="41"/>
      <c r="L272" s="45"/>
      <c r="M272" s="203"/>
      <c r="N272" s="204"/>
      <c r="O272" s="85"/>
      <c r="P272" s="85"/>
      <c r="Q272" s="85"/>
      <c r="R272" s="85"/>
      <c r="S272" s="85"/>
      <c r="T272" s="86"/>
      <c r="U272" s="39"/>
      <c r="V272" s="39"/>
      <c r="W272" s="39"/>
      <c r="X272" s="39"/>
      <c r="Y272" s="39"/>
      <c r="Z272" s="39"/>
      <c r="AA272" s="39"/>
      <c r="AB272" s="39"/>
      <c r="AC272" s="39"/>
      <c r="AD272" s="39"/>
      <c r="AE272" s="39"/>
      <c r="AT272" s="18" t="s">
        <v>159</v>
      </c>
      <c r="AU272" s="18" t="s">
        <v>84</v>
      </c>
    </row>
    <row r="273" spans="1:51" s="14" customFormat="1" ht="12">
      <c r="A273" s="14"/>
      <c r="B273" s="258"/>
      <c r="C273" s="259"/>
      <c r="D273" s="200" t="s">
        <v>621</v>
      </c>
      <c r="E273" s="260" t="s">
        <v>19</v>
      </c>
      <c r="F273" s="261" t="s">
        <v>779</v>
      </c>
      <c r="G273" s="259"/>
      <c r="H273" s="262">
        <v>41.942</v>
      </c>
      <c r="I273" s="263"/>
      <c r="J273" s="259"/>
      <c r="K273" s="259"/>
      <c r="L273" s="264"/>
      <c r="M273" s="265"/>
      <c r="N273" s="266"/>
      <c r="O273" s="266"/>
      <c r="P273" s="266"/>
      <c r="Q273" s="266"/>
      <c r="R273" s="266"/>
      <c r="S273" s="266"/>
      <c r="T273" s="267"/>
      <c r="U273" s="14"/>
      <c r="V273" s="14"/>
      <c r="W273" s="14"/>
      <c r="X273" s="14"/>
      <c r="Y273" s="14"/>
      <c r="Z273" s="14"/>
      <c r="AA273" s="14"/>
      <c r="AB273" s="14"/>
      <c r="AC273" s="14"/>
      <c r="AD273" s="14"/>
      <c r="AE273" s="14"/>
      <c r="AT273" s="268" t="s">
        <v>621</v>
      </c>
      <c r="AU273" s="268" t="s">
        <v>84</v>
      </c>
      <c r="AV273" s="14" t="s">
        <v>84</v>
      </c>
      <c r="AW273" s="14" t="s">
        <v>36</v>
      </c>
      <c r="AX273" s="14" t="s">
        <v>75</v>
      </c>
      <c r="AY273" s="268" t="s">
        <v>148</v>
      </c>
    </row>
    <row r="274" spans="1:51" s="15" customFormat="1" ht="12">
      <c r="A274" s="15"/>
      <c r="B274" s="269"/>
      <c r="C274" s="270"/>
      <c r="D274" s="200" t="s">
        <v>621</v>
      </c>
      <c r="E274" s="271" t="s">
        <v>19</v>
      </c>
      <c r="F274" s="272" t="s">
        <v>626</v>
      </c>
      <c r="G274" s="270"/>
      <c r="H274" s="273">
        <v>41.942</v>
      </c>
      <c r="I274" s="274"/>
      <c r="J274" s="270"/>
      <c r="K274" s="270"/>
      <c r="L274" s="275"/>
      <c r="M274" s="276"/>
      <c r="N274" s="277"/>
      <c r="O274" s="277"/>
      <c r="P274" s="277"/>
      <c r="Q274" s="277"/>
      <c r="R274" s="277"/>
      <c r="S274" s="277"/>
      <c r="T274" s="278"/>
      <c r="U274" s="15"/>
      <c r="V274" s="15"/>
      <c r="W274" s="15"/>
      <c r="X274" s="15"/>
      <c r="Y274" s="15"/>
      <c r="Z274" s="15"/>
      <c r="AA274" s="15"/>
      <c r="AB274" s="15"/>
      <c r="AC274" s="15"/>
      <c r="AD274" s="15"/>
      <c r="AE274" s="15"/>
      <c r="AT274" s="279" t="s">
        <v>621</v>
      </c>
      <c r="AU274" s="279" t="s">
        <v>84</v>
      </c>
      <c r="AV274" s="15" t="s">
        <v>167</v>
      </c>
      <c r="AW274" s="15" t="s">
        <v>36</v>
      </c>
      <c r="AX274" s="15" t="s">
        <v>82</v>
      </c>
      <c r="AY274" s="279" t="s">
        <v>148</v>
      </c>
    </row>
    <row r="275" spans="1:65" s="2" customFormat="1" ht="16.5" customHeight="1">
      <c r="A275" s="39"/>
      <c r="B275" s="40"/>
      <c r="C275" s="205" t="s">
        <v>267</v>
      </c>
      <c r="D275" s="205" t="s">
        <v>152</v>
      </c>
      <c r="E275" s="206" t="s">
        <v>780</v>
      </c>
      <c r="F275" s="207" t="s">
        <v>781</v>
      </c>
      <c r="G275" s="208" t="s">
        <v>353</v>
      </c>
      <c r="H275" s="209">
        <v>13.125</v>
      </c>
      <c r="I275" s="210"/>
      <c r="J275" s="211">
        <f>ROUND(I275*H275,2)</f>
        <v>0</v>
      </c>
      <c r="K275" s="207" t="s">
        <v>156</v>
      </c>
      <c r="L275" s="45"/>
      <c r="M275" s="212" t="s">
        <v>19</v>
      </c>
      <c r="N275" s="213" t="s">
        <v>46</v>
      </c>
      <c r="O275" s="85"/>
      <c r="P275" s="196">
        <f>O275*H275</f>
        <v>0</v>
      </c>
      <c r="Q275" s="196">
        <v>0</v>
      </c>
      <c r="R275" s="196">
        <f>Q275*H275</f>
        <v>0</v>
      </c>
      <c r="S275" s="196">
        <v>0</v>
      </c>
      <c r="T275" s="197">
        <f>S275*H275</f>
        <v>0</v>
      </c>
      <c r="U275" s="39"/>
      <c r="V275" s="39"/>
      <c r="W275" s="39"/>
      <c r="X275" s="39"/>
      <c r="Y275" s="39"/>
      <c r="Z275" s="39"/>
      <c r="AA275" s="39"/>
      <c r="AB275" s="39"/>
      <c r="AC275" s="39"/>
      <c r="AD275" s="39"/>
      <c r="AE275" s="39"/>
      <c r="AR275" s="198" t="s">
        <v>167</v>
      </c>
      <c r="AT275" s="198" t="s">
        <v>152</v>
      </c>
      <c r="AU275" s="198" t="s">
        <v>84</v>
      </c>
      <c r="AY275" s="18" t="s">
        <v>148</v>
      </c>
      <c r="BE275" s="199">
        <f>IF(N275="základní",J275,0)</f>
        <v>0</v>
      </c>
      <c r="BF275" s="199">
        <f>IF(N275="snížená",J275,0)</f>
        <v>0</v>
      </c>
      <c r="BG275" s="199">
        <f>IF(N275="zákl. přenesená",J275,0)</f>
        <v>0</v>
      </c>
      <c r="BH275" s="199">
        <f>IF(N275="sníž. přenesená",J275,0)</f>
        <v>0</v>
      </c>
      <c r="BI275" s="199">
        <f>IF(N275="nulová",J275,0)</f>
        <v>0</v>
      </c>
      <c r="BJ275" s="18" t="s">
        <v>82</v>
      </c>
      <c r="BK275" s="199">
        <f>ROUND(I275*H275,2)</f>
        <v>0</v>
      </c>
      <c r="BL275" s="18" t="s">
        <v>167</v>
      </c>
      <c r="BM275" s="198" t="s">
        <v>782</v>
      </c>
    </row>
    <row r="276" spans="1:47" s="2" customFormat="1" ht="12">
      <c r="A276" s="39"/>
      <c r="B276" s="40"/>
      <c r="C276" s="41"/>
      <c r="D276" s="200" t="s">
        <v>150</v>
      </c>
      <c r="E276" s="41"/>
      <c r="F276" s="201" t="s">
        <v>781</v>
      </c>
      <c r="G276" s="41"/>
      <c r="H276" s="41"/>
      <c r="I276" s="202"/>
      <c r="J276" s="41"/>
      <c r="K276" s="41"/>
      <c r="L276" s="45"/>
      <c r="M276" s="203"/>
      <c r="N276" s="204"/>
      <c r="O276" s="85"/>
      <c r="P276" s="85"/>
      <c r="Q276" s="85"/>
      <c r="R276" s="85"/>
      <c r="S276" s="85"/>
      <c r="T276" s="86"/>
      <c r="U276" s="39"/>
      <c r="V276" s="39"/>
      <c r="W276" s="39"/>
      <c r="X276" s="39"/>
      <c r="Y276" s="39"/>
      <c r="Z276" s="39"/>
      <c r="AA276" s="39"/>
      <c r="AB276" s="39"/>
      <c r="AC276" s="39"/>
      <c r="AD276" s="39"/>
      <c r="AE276" s="39"/>
      <c r="AT276" s="18" t="s">
        <v>150</v>
      </c>
      <c r="AU276" s="18" t="s">
        <v>84</v>
      </c>
    </row>
    <row r="277" spans="1:47" s="2" customFormat="1" ht="12">
      <c r="A277" s="39"/>
      <c r="B277" s="40"/>
      <c r="C277" s="41"/>
      <c r="D277" s="214" t="s">
        <v>159</v>
      </c>
      <c r="E277" s="41"/>
      <c r="F277" s="215" t="s">
        <v>783</v>
      </c>
      <c r="G277" s="41"/>
      <c r="H277" s="41"/>
      <c r="I277" s="202"/>
      <c r="J277" s="41"/>
      <c r="K277" s="41"/>
      <c r="L277" s="45"/>
      <c r="M277" s="203"/>
      <c r="N277" s="204"/>
      <c r="O277" s="85"/>
      <c r="P277" s="85"/>
      <c r="Q277" s="85"/>
      <c r="R277" s="85"/>
      <c r="S277" s="85"/>
      <c r="T277" s="86"/>
      <c r="U277" s="39"/>
      <c r="V277" s="39"/>
      <c r="W277" s="39"/>
      <c r="X277" s="39"/>
      <c r="Y277" s="39"/>
      <c r="Z277" s="39"/>
      <c r="AA277" s="39"/>
      <c r="AB277" s="39"/>
      <c r="AC277" s="39"/>
      <c r="AD277" s="39"/>
      <c r="AE277" s="39"/>
      <c r="AT277" s="18" t="s">
        <v>159</v>
      </c>
      <c r="AU277" s="18" t="s">
        <v>84</v>
      </c>
    </row>
    <row r="278" spans="1:51" s="14" customFormat="1" ht="12">
      <c r="A278" s="14"/>
      <c r="B278" s="258"/>
      <c r="C278" s="259"/>
      <c r="D278" s="200" t="s">
        <v>621</v>
      </c>
      <c r="E278" s="260" t="s">
        <v>19</v>
      </c>
      <c r="F278" s="261" t="s">
        <v>784</v>
      </c>
      <c r="G278" s="259"/>
      <c r="H278" s="262">
        <v>13.125</v>
      </c>
      <c r="I278" s="263"/>
      <c r="J278" s="259"/>
      <c r="K278" s="259"/>
      <c r="L278" s="264"/>
      <c r="M278" s="265"/>
      <c r="N278" s="266"/>
      <c r="O278" s="266"/>
      <c r="P278" s="266"/>
      <c r="Q278" s="266"/>
      <c r="R278" s="266"/>
      <c r="S278" s="266"/>
      <c r="T278" s="267"/>
      <c r="U278" s="14"/>
      <c r="V278" s="14"/>
      <c r="W278" s="14"/>
      <c r="X278" s="14"/>
      <c r="Y278" s="14"/>
      <c r="Z278" s="14"/>
      <c r="AA278" s="14"/>
      <c r="AB278" s="14"/>
      <c r="AC278" s="14"/>
      <c r="AD278" s="14"/>
      <c r="AE278" s="14"/>
      <c r="AT278" s="268" t="s">
        <v>621</v>
      </c>
      <c r="AU278" s="268" t="s">
        <v>84</v>
      </c>
      <c r="AV278" s="14" t="s">
        <v>84</v>
      </c>
      <c r="AW278" s="14" t="s">
        <v>36</v>
      </c>
      <c r="AX278" s="14" t="s">
        <v>75</v>
      </c>
      <c r="AY278" s="268" t="s">
        <v>148</v>
      </c>
    </row>
    <row r="279" spans="1:51" s="15" customFormat="1" ht="12">
      <c r="A279" s="15"/>
      <c r="B279" s="269"/>
      <c r="C279" s="270"/>
      <c r="D279" s="200" t="s">
        <v>621</v>
      </c>
      <c r="E279" s="271" t="s">
        <v>19</v>
      </c>
      <c r="F279" s="272" t="s">
        <v>626</v>
      </c>
      <c r="G279" s="270"/>
      <c r="H279" s="273">
        <v>13.125</v>
      </c>
      <c r="I279" s="274"/>
      <c r="J279" s="270"/>
      <c r="K279" s="270"/>
      <c r="L279" s="275"/>
      <c r="M279" s="276"/>
      <c r="N279" s="277"/>
      <c r="O279" s="277"/>
      <c r="P279" s="277"/>
      <c r="Q279" s="277"/>
      <c r="R279" s="277"/>
      <c r="S279" s="277"/>
      <c r="T279" s="278"/>
      <c r="U279" s="15"/>
      <c r="V279" s="15"/>
      <c r="W279" s="15"/>
      <c r="X279" s="15"/>
      <c r="Y279" s="15"/>
      <c r="Z279" s="15"/>
      <c r="AA279" s="15"/>
      <c r="AB279" s="15"/>
      <c r="AC279" s="15"/>
      <c r="AD279" s="15"/>
      <c r="AE279" s="15"/>
      <c r="AT279" s="279" t="s">
        <v>621</v>
      </c>
      <c r="AU279" s="279" t="s">
        <v>84</v>
      </c>
      <c r="AV279" s="15" t="s">
        <v>167</v>
      </c>
      <c r="AW279" s="15" t="s">
        <v>36</v>
      </c>
      <c r="AX279" s="15" t="s">
        <v>82</v>
      </c>
      <c r="AY279" s="279" t="s">
        <v>148</v>
      </c>
    </row>
    <row r="280" spans="1:65" s="2" customFormat="1" ht="16.5" customHeight="1">
      <c r="A280" s="39"/>
      <c r="B280" s="40"/>
      <c r="C280" s="205" t="s">
        <v>241</v>
      </c>
      <c r="D280" s="205" t="s">
        <v>152</v>
      </c>
      <c r="E280" s="206" t="s">
        <v>785</v>
      </c>
      <c r="F280" s="207" t="s">
        <v>786</v>
      </c>
      <c r="G280" s="208" t="s">
        <v>353</v>
      </c>
      <c r="H280" s="209">
        <v>5.196</v>
      </c>
      <c r="I280" s="210"/>
      <c r="J280" s="211">
        <f>ROUND(I280*H280,2)</f>
        <v>0</v>
      </c>
      <c r="K280" s="207" t="s">
        <v>156</v>
      </c>
      <c r="L280" s="45"/>
      <c r="M280" s="212" t="s">
        <v>19</v>
      </c>
      <c r="N280" s="213" t="s">
        <v>46</v>
      </c>
      <c r="O280" s="85"/>
      <c r="P280" s="196">
        <f>O280*H280</f>
        <v>0</v>
      </c>
      <c r="Q280" s="196">
        <v>0</v>
      </c>
      <c r="R280" s="196">
        <f>Q280*H280</f>
        <v>0</v>
      </c>
      <c r="S280" s="196">
        <v>0</v>
      </c>
      <c r="T280" s="197">
        <f>S280*H280</f>
        <v>0</v>
      </c>
      <c r="U280" s="39"/>
      <c r="V280" s="39"/>
      <c r="W280" s="39"/>
      <c r="X280" s="39"/>
      <c r="Y280" s="39"/>
      <c r="Z280" s="39"/>
      <c r="AA280" s="39"/>
      <c r="AB280" s="39"/>
      <c r="AC280" s="39"/>
      <c r="AD280" s="39"/>
      <c r="AE280" s="39"/>
      <c r="AR280" s="198" t="s">
        <v>167</v>
      </c>
      <c r="AT280" s="198" t="s">
        <v>152</v>
      </c>
      <c r="AU280" s="198" t="s">
        <v>84</v>
      </c>
      <c r="AY280" s="18" t="s">
        <v>148</v>
      </c>
      <c r="BE280" s="199">
        <f>IF(N280="základní",J280,0)</f>
        <v>0</v>
      </c>
      <c r="BF280" s="199">
        <f>IF(N280="snížená",J280,0)</f>
        <v>0</v>
      </c>
      <c r="BG280" s="199">
        <f>IF(N280="zákl. přenesená",J280,0)</f>
        <v>0</v>
      </c>
      <c r="BH280" s="199">
        <f>IF(N280="sníž. přenesená",J280,0)</f>
        <v>0</v>
      </c>
      <c r="BI280" s="199">
        <f>IF(N280="nulová",J280,0)</f>
        <v>0</v>
      </c>
      <c r="BJ280" s="18" t="s">
        <v>82</v>
      </c>
      <c r="BK280" s="199">
        <f>ROUND(I280*H280,2)</f>
        <v>0</v>
      </c>
      <c r="BL280" s="18" t="s">
        <v>167</v>
      </c>
      <c r="BM280" s="198" t="s">
        <v>787</v>
      </c>
    </row>
    <row r="281" spans="1:47" s="2" customFormat="1" ht="12">
      <c r="A281" s="39"/>
      <c r="B281" s="40"/>
      <c r="C281" s="41"/>
      <c r="D281" s="200" t="s">
        <v>150</v>
      </c>
      <c r="E281" s="41"/>
      <c r="F281" s="201" t="s">
        <v>786</v>
      </c>
      <c r="G281" s="41"/>
      <c r="H281" s="41"/>
      <c r="I281" s="202"/>
      <c r="J281" s="41"/>
      <c r="K281" s="41"/>
      <c r="L281" s="45"/>
      <c r="M281" s="203"/>
      <c r="N281" s="204"/>
      <c r="O281" s="85"/>
      <c r="P281" s="85"/>
      <c r="Q281" s="85"/>
      <c r="R281" s="85"/>
      <c r="S281" s="85"/>
      <c r="T281" s="86"/>
      <c r="U281" s="39"/>
      <c r="V281" s="39"/>
      <c r="W281" s="39"/>
      <c r="X281" s="39"/>
      <c r="Y281" s="39"/>
      <c r="Z281" s="39"/>
      <c r="AA281" s="39"/>
      <c r="AB281" s="39"/>
      <c r="AC281" s="39"/>
      <c r="AD281" s="39"/>
      <c r="AE281" s="39"/>
      <c r="AT281" s="18" t="s">
        <v>150</v>
      </c>
      <c r="AU281" s="18" t="s">
        <v>84</v>
      </c>
    </row>
    <row r="282" spans="1:47" s="2" customFormat="1" ht="12">
      <c r="A282" s="39"/>
      <c r="B282" s="40"/>
      <c r="C282" s="41"/>
      <c r="D282" s="214" t="s">
        <v>159</v>
      </c>
      <c r="E282" s="41"/>
      <c r="F282" s="215" t="s">
        <v>788</v>
      </c>
      <c r="G282" s="41"/>
      <c r="H282" s="41"/>
      <c r="I282" s="202"/>
      <c r="J282" s="41"/>
      <c r="K282" s="41"/>
      <c r="L282" s="45"/>
      <c r="M282" s="203"/>
      <c r="N282" s="204"/>
      <c r="O282" s="85"/>
      <c r="P282" s="85"/>
      <c r="Q282" s="85"/>
      <c r="R282" s="85"/>
      <c r="S282" s="85"/>
      <c r="T282" s="86"/>
      <c r="U282" s="39"/>
      <c r="V282" s="39"/>
      <c r="W282" s="39"/>
      <c r="X282" s="39"/>
      <c r="Y282" s="39"/>
      <c r="Z282" s="39"/>
      <c r="AA282" s="39"/>
      <c r="AB282" s="39"/>
      <c r="AC282" s="39"/>
      <c r="AD282" s="39"/>
      <c r="AE282" s="39"/>
      <c r="AT282" s="18" t="s">
        <v>159</v>
      </c>
      <c r="AU282" s="18" t="s">
        <v>84</v>
      </c>
    </row>
    <row r="283" spans="1:51" s="14" customFormat="1" ht="12">
      <c r="A283" s="14"/>
      <c r="B283" s="258"/>
      <c r="C283" s="259"/>
      <c r="D283" s="200" t="s">
        <v>621</v>
      </c>
      <c r="E283" s="260" t="s">
        <v>19</v>
      </c>
      <c r="F283" s="261" t="s">
        <v>789</v>
      </c>
      <c r="G283" s="259"/>
      <c r="H283" s="262">
        <v>5.196</v>
      </c>
      <c r="I283" s="263"/>
      <c r="J283" s="259"/>
      <c r="K283" s="259"/>
      <c r="L283" s="264"/>
      <c r="M283" s="265"/>
      <c r="N283" s="266"/>
      <c r="O283" s="266"/>
      <c r="P283" s="266"/>
      <c r="Q283" s="266"/>
      <c r="R283" s="266"/>
      <c r="S283" s="266"/>
      <c r="T283" s="267"/>
      <c r="U283" s="14"/>
      <c r="V283" s="14"/>
      <c r="W283" s="14"/>
      <c r="X283" s="14"/>
      <c r="Y283" s="14"/>
      <c r="Z283" s="14"/>
      <c r="AA283" s="14"/>
      <c r="AB283" s="14"/>
      <c r="AC283" s="14"/>
      <c r="AD283" s="14"/>
      <c r="AE283" s="14"/>
      <c r="AT283" s="268" t="s">
        <v>621</v>
      </c>
      <c r="AU283" s="268" t="s">
        <v>84</v>
      </c>
      <c r="AV283" s="14" t="s">
        <v>84</v>
      </c>
      <c r="AW283" s="14" t="s">
        <v>36</v>
      </c>
      <c r="AX283" s="14" t="s">
        <v>75</v>
      </c>
      <c r="AY283" s="268" t="s">
        <v>148</v>
      </c>
    </row>
    <row r="284" spans="1:51" s="15" customFormat="1" ht="12">
      <c r="A284" s="15"/>
      <c r="B284" s="269"/>
      <c r="C284" s="270"/>
      <c r="D284" s="200" t="s">
        <v>621</v>
      </c>
      <c r="E284" s="271" t="s">
        <v>19</v>
      </c>
      <c r="F284" s="272" t="s">
        <v>626</v>
      </c>
      <c r="G284" s="270"/>
      <c r="H284" s="273">
        <v>5.196</v>
      </c>
      <c r="I284" s="274"/>
      <c r="J284" s="270"/>
      <c r="K284" s="270"/>
      <c r="L284" s="275"/>
      <c r="M284" s="276"/>
      <c r="N284" s="277"/>
      <c r="O284" s="277"/>
      <c r="P284" s="277"/>
      <c r="Q284" s="277"/>
      <c r="R284" s="277"/>
      <c r="S284" s="277"/>
      <c r="T284" s="278"/>
      <c r="U284" s="15"/>
      <c r="V284" s="15"/>
      <c r="W284" s="15"/>
      <c r="X284" s="15"/>
      <c r="Y284" s="15"/>
      <c r="Z284" s="15"/>
      <c r="AA284" s="15"/>
      <c r="AB284" s="15"/>
      <c r="AC284" s="15"/>
      <c r="AD284" s="15"/>
      <c r="AE284" s="15"/>
      <c r="AT284" s="279" t="s">
        <v>621</v>
      </c>
      <c r="AU284" s="279" t="s">
        <v>84</v>
      </c>
      <c r="AV284" s="15" t="s">
        <v>167</v>
      </c>
      <c r="AW284" s="15" t="s">
        <v>36</v>
      </c>
      <c r="AX284" s="15" t="s">
        <v>82</v>
      </c>
      <c r="AY284" s="279" t="s">
        <v>148</v>
      </c>
    </row>
    <row r="285" spans="1:63" s="12" customFormat="1" ht="22.8" customHeight="1">
      <c r="A285" s="12"/>
      <c r="B285" s="232"/>
      <c r="C285" s="233"/>
      <c r="D285" s="234" t="s">
        <v>74</v>
      </c>
      <c r="E285" s="246" t="s">
        <v>790</v>
      </c>
      <c r="F285" s="246" t="s">
        <v>791</v>
      </c>
      <c r="G285" s="233"/>
      <c r="H285" s="233"/>
      <c r="I285" s="236"/>
      <c r="J285" s="247">
        <f>BK285</f>
        <v>0</v>
      </c>
      <c r="K285" s="233"/>
      <c r="L285" s="238"/>
      <c r="M285" s="239"/>
      <c r="N285" s="240"/>
      <c r="O285" s="240"/>
      <c r="P285" s="241">
        <f>SUM(P286:P320)</f>
        <v>0</v>
      </c>
      <c r="Q285" s="240"/>
      <c r="R285" s="241">
        <f>SUM(R286:R320)</f>
        <v>0</v>
      </c>
      <c r="S285" s="240"/>
      <c r="T285" s="242">
        <f>SUM(T286:T320)</f>
        <v>0</v>
      </c>
      <c r="U285" s="12"/>
      <c r="V285" s="12"/>
      <c r="W285" s="12"/>
      <c r="X285" s="12"/>
      <c r="Y285" s="12"/>
      <c r="Z285" s="12"/>
      <c r="AA285" s="12"/>
      <c r="AB285" s="12"/>
      <c r="AC285" s="12"/>
      <c r="AD285" s="12"/>
      <c r="AE285" s="12"/>
      <c r="AR285" s="243" t="s">
        <v>82</v>
      </c>
      <c r="AT285" s="244" t="s">
        <v>74</v>
      </c>
      <c r="AU285" s="244" t="s">
        <v>82</v>
      </c>
      <c r="AY285" s="243" t="s">
        <v>148</v>
      </c>
      <c r="BK285" s="245">
        <f>SUM(BK286:BK320)</f>
        <v>0</v>
      </c>
    </row>
    <row r="286" spans="1:65" s="2" customFormat="1" ht="16.5" customHeight="1">
      <c r="A286" s="39"/>
      <c r="B286" s="40"/>
      <c r="C286" s="205" t="s">
        <v>284</v>
      </c>
      <c r="D286" s="205" t="s">
        <v>152</v>
      </c>
      <c r="E286" s="206" t="s">
        <v>792</v>
      </c>
      <c r="F286" s="207" t="s">
        <v>793</v>
      </c>
      <c r="G286" s="208" t="s">
        <v>353</v>
      </c>
      <c r="H286" s="209">
        <v>63.066</v>
      </c>
      <c r="I286" s="210"/>
      <c r="J286" s="211">
        <f>ROUND(I286*H286,2)</f>
        <v>0</v>
      </c>
      <c r="K286" s="207" t="s">
        <v>156</v>
      </c>
      <c r="L286" s="45"/>
      <c r="M286" s="212" t="s">
        <v>19</v>
      </c>
      <c r="N286" s="213" t="s">
        <v>46</v>
      </c>
      <c r="O286" s="85"/>
      <c r="P286" s="196">
        <f>O286*H286</f>
        <v>0</v>
      </c>
      <c r="Q286" s="196">
        <v>0</v>
      </c>
      <c r="R286" s="196">
        <f>Q286*H286</f>
        <v>0</v>
      </c>
      <c r="S286" s="196">
        <v>0</v>
      </c>
      <c r="T286" s="197">
        <f>S286*H286</f>
        <v>0</v>
      </c>
      <c r="U286" s="39"/>
      <c r="V286" s="39"/>
      <c r="W286" s="39"/>
      <c r="X286" s="39"/>
      <c r="Y286" s="39"/>
      <c r="Z286" s="39"/>
      <c r="AA286" s="39"/>
      <c r="AB286" s="39"/>
      <c r="AC286" s="39"/>
      <c r="AD286" s="39"/>
      <c r="AE286" s="39"/>
      <c r="AR286" s="198" t="s">
        <v>167</v>
      </c>
      <c r="AT286" s="198" t="s">
        <v>152</v>
      </c>
      <c r="AU286" s="198" t="s">
        <v>84</v>
      </c>
      <c r="AY286" s="18" t="s">
        <v>148</v>
      </c>
      <c r="BE286" s="199">
        <f>IF(N286="základní",J286,0)</f>
        <v>0</v>
      </c>
      <c r="BF286" s="199">
        <f>IF(N286="snížená",J286,0)</f>
        <v>0</v>
      </c>
      <c r="BG286" s="199">
        <f>IF(N286="zákl. přenesená",J286,0)</f>
        <v>0</v>
      </c>
      <c r="BH286" s="199">
        <f>IF(N286="sníž. přenesená",J286,0)</f>
        <v>0</v>
      </c>
      <c r="BI286" s="199">
        <f>IF(N286="nulová",J286,0)</f>
        <v>0</v>
      </c>
      <c r="BJ286" s="18" t="s">
        <v>82</v>
      </c>
      <c r="BK286" s="199">
        <f>ROUND(I286*H286,2)</f>
        <v>0</v>
      </c>
      <c r="BL286" s="18" t="s">
        <v>167</v>
      </c>
      <c r="BM286" s="198" t="s">
        <v>794</v>
      </c>
    </row>
    <row r="287" spans="1:47" s="2" customFormat="1" ht="12">
      <c r="A287" s="39"/>
      <c r="B287" s="40"/>
      <c r="C287" s="41"/>
      <c r="D287" s="200" t="s">
        <v>150</v>
      </c>
      <c r="E287" s="41"/>
      <c r="F287" s="201" t="s">
        <v>793</v>
      </c>
      <c r="G287" s="41"/>
      <c r="H287" s="41"/>
      <c r="I287" s="202"/>
      <c r="J287" s="41"/>
      <c r="K287" s="41"/>
      <c r="L287" s="45"/>
      <c r="M287" s="203"/>
      <c r="N287" s="204"/>
      <c r="O287" s="85"/>
      <c r="P287" s="85"/>
      <c r="Q287" s="85"/>
      <c r="R287" s="85"/>
      <c r="S287" s="85"/>
      <c r="T287" s="86"/>
      <c r="U287" s="39"/>
      <c r="V287" s="39"/>
      <c r="W287" s="39"/>
      <c r="X287" s="39"/>
      <c r="Y287" s="39"/>
      <c r="Z287" s="39"/>
      <c r="AA287" s="39"/>
      <c r="AB287" s="39"/>
      <c r="AC287" s="39"/>
      <c r="AD287" s="39"/>
      <c r="AE287" s="39"/>
      <c r="AT287" s="18" t="s">
        <v>150</v>
      </c>
      <c r="AU287" s="18" t="s">
        <v>84</v>
      </c>
    </row>
    <row r="288" spans="1:47" s="2" customFormat="1" ht="12">
      <c r="A288" s="39"/>
      <c r="B288" s="40"/>
      <c r="C288" s="41"/>
      <c r="D288" s="214" t="s">
        <v>159</v>
      </c>
      <c r="E288" s="41"/>
      <c r="F288" s="215" t="s">
        <v>795</v>
      </c>
      <c r="G288" s="41"/>
      <c r="H288" s="41"/>
      <c r="I288" s="202"/>
      <c r="J288" s="41"/>
      <c r="K288" s="41"/>
      <c r="L288" s="45"/>
      <c r="M288" s="203"/>
      <c r="N288" s="204"/>
      <c r="O288" s="85"/>
      <c r="P288" s="85"/>
      <c r="Q288" s="85"/>
      <c r="R288" s="85"/>
      <c r="S288" s="85"/>
      <c r="T288" s="86"/>
      <c r="U288" s="39"/>
      <c r="V288" s="39"/>
      <c r="W288" s="39"/>
      <c r="X288" s="39"/>
      <c r="Y288" s="39"/>
      <c r="Z288" s="39"/>
      <c r="AA288" s="39"/>
      <c r="AB288" s="39"/>
      <c r="AC288" s="39"/>
      <c r="AD288" s="39"/>
      <c r="AE288" s="39"/>
      <c r="AT288" s="18" t="s">
        <v>159</v>
      </c>
      <c r="AU288" s="18" t="s">
        <v>84</v>
      </c>
    </row>
    <row r="289" spans="1:51" s="14" customFormat="1" ht="12">
      <c r="A289" s="14"/>
      <c r="B289" s="258"/>
      <c r="C289" s="259"/>
      <c r="D289" s="200" t="s">
        <v>621</v>
      </c>
      <c r="E289" s="260" t="s">
        <v>19</v>
      </c>
      <c r="F289" s="261" t="s">
        <v>796</v>
      </c>
      <c r="G289" s="259"/>
      <c r="H289" s="262">
        <v>62.8</v>
      </c>
      <c r="I289" s="263"/>
      <c r="J289" s="259"/>
      <c r="K289" s="259"/>
      <c r="L289" s="264"/>
      <c r="M289" s="265"/>
      <c r="N289" s="266"/>
      <c r="O289" s="266"/>
      <c r="P289" s="266"/>
      <c r="Q289" s="266"/>
      <c r="R289" s="266"/>
      <c r="S289" s="266"/>
      <c r="T289" s="267"/>
      <c r="U289" s="14"/>
      <c r="V289" s="14"/>
      <c r="W289" s="14"/>
      <c r="X289" s="14"/>
      <c r="Y289" s="14"/>
      <c r="Z289" s="14"/>
      <c r="AA289" s="14"/>
      <c r="AB289" s="14"/>
      <c r="AC289" s="14"/>
      <c r="AD289" s="14"/>
      <c r="AE289" s="14"/>
      <c r="AT289" s="268" t="s">
        <v>621</v>
      </c>
      <c r="AU289" s="268" t="s">
        <v>84</v>
      </c>
      <c r="AV289" s="14" t="s">
        <v>84</v>
      </c>
      <c r="AW289" s="14" t="s">
        <v>36</v>
      </c>
      <c r="AX289" s="14" t="s">
        <v>75</v>
      </c>
      <c r="AY289" s="268" t="s">
        <v>148</v>
      </c>
    </row>
    <row r="290" spans="1:51" s="14" customFormat="1" ht="12">
      <c r="A290" s="14"/>
      <c r="B290" s="258"/>
      <c r="C290" s="259"/>
      <c r="D290" s="200" t="s">
        <v>621</v>
      </c>
      <c r="E290" s="260" t="s">
        <v>19</v>
      </c>
      <c r="F290" s="261" t="s">
        <v>797</v>
      </c>
      <c r="G290" s="259"/>
      <c r="H290" s="262">
        <v>3.66</v>
      </c>
      <c r="I290" s="263"/>
      <c r="J290" s="259"/>
      <c r="K290" s="259"/>
      <c r="L290" s="264"/>
      <c r="M290" s="265"/>
      <c r="N290" s="266"/>
      <c r="O290" s="266"/>
      <c r="P290" s="266"/>
      <c r="Q290" s="266"/>
      <c r="R290" s="266"/>
      <c r="S290" s="266"/>
      <c r="T290" s="267"/>
      <c r="U290" s="14"/>
      <c r="V290" s="14"/>
      <c r="W290" s="14"/>
      <c r="X290" s="14"/>
      <c r="Y290" s="14"/>
      <c r="Z290" s="14"/>
      <c r="AA290" s="14"/>
      <c r="AB290" s="14"/>
      <c r="AC290" s="14"/>
      <c r="AD290" s="14"/>
      <c r="AE290" s="14"/>
      <c r="AT290" s="268" t="s">
        <v>621</v>
      </c>
      <c r="AU290" s="268" t="s">
        <v>84</v>
      </c>
      <c r="AV290" s="14" t="s">
        <v>84</v>
      </c>
      <c r="AW290" s="14" t="s">
        <v>36</v>
      </c>
      <c r="AX290" s="14" t="s">
        <v>75</v>
      </c>
      <c r="AY290" s="268" t="s">
        <v>148</v>
      </c>
    </row>
    <row r="291" spans="1:51" s="14" customFormat="1" ht="12">
      <c r="A291" s="14"/>
      <c r="B291" s="258"/>
      <c r="C291" s="259"/>
      <c r="D291" s="200" t="s">
        <v>621</v>
      </c>
      <c r="E291" s="260" t="s">
        <v>19</v>
      </c>
      <c r="F291" s="261" t="s">
        <v>798</v>
      </c>
      <c r="G291" s="259"/>
      <c r="H291" s="262">
        <v>-3.394</v>
      </c>
      <c r="I291" s="263"/>
      <c r="J291" s="259"/>
      <c r="K291" s="259"/>
      <c r="L291" s="264"/>
      <c r="M291" s="265"/>
      <c r="N291" s="266"/>
      <c r="O291" s="266"/>
      <c r="P291" s="266"/>
      <c r="Q291" s="266"/>
      <c r="R291" s="266"/>
      <c r="S291" s="266"/>
      <c r="T291" s="267"/>
      <c r="U291" s="14"/>
      <c r="V291" s="14"/>
      <c r="W291" s="14"/>
      <c r="X291" s="14"/>
      <c r="Y291" s="14"/>
      <c r="Z291" s="14"/>
      <c r="AA291" s="14"/>
      <c r="AB291" s="14"/>
      <c r="AC291" s="14"/>
      <c r="AD291" s="14"/>
      <c r="AE291" s="14"/>
      <c r="AT291" s="268" t="s">
        <v>621</v>
      </c>
      <c r="AU291" s="268" t="s">
        <v>84</v>
      </c>
      <c r="AV291" s="14" t="s">
        <v>84</v>
      </c>
      <c r="AW291" s="14" t="s">
        <v>36</v>
      </c>
      <c r="AX291" s="14" t="s">
        <v>75</v>
      </c>
      <c r="AY291" s="268" t="s">
        <v>148</v>
      </c>
    </row>
    <row r="292" spans="1:51" s="15" customFormat="1" ht="12">
      <c r="A292" s="15"/>
      <c r="B292" s="269"/>
      <c r="C292" s="270"/>
      <c r="D292" s="200" t="s">
        <v>621</v>
      </c>
      <c r="E292" s="271" t="s">
        <v>19</v>
      </c>
      <c r="F292" s="272" t="s">
        <v>626</v>
      </c>
      <c r="G292" s="270"/>
      <c r="H292" s="273">
        <v>63.066</v>
      </c>
      <c r="I292" s="274"/>
      <c r="J292" s="270"/>
      <c r="K292" s="270"/>
      <c r="L292" s="275"/>
      <c r="M292" s="276"/>
      <c r="N292" s="277"/>
      <c r="O292" s="277"/>
      <c r="P292" s="277"/>
      <c r="Q292" s="277"/>
      <c r="R292" s="277"/>
      <c r="S292" s="277"/>
      <c r="T292" s="278"/>
      <c r="U292" s="15"/>
      <c r="V292" s="15"/>
      <c r="W292" s="15"/>
      <c r="X292" s="15"/>
      <c r="Y292" s="15"/>
      <c r="Z292" s="15"/>
      <c r="AA292" s="15"/>
      <c r="AB292" s="15"/>
      <c r="AC292" s="15"/>
      <c r="AD292" s="15"/>
      <c r="AE292" s="15"/>
      <c r="AT292" s="279" t="s">
        <v>621</v>
      </c>
      <c r="AU292" s="279" t="s">
        <v>84</v>
      </c>
      <c r="AV292" s="15" t="s">
        <v>167</v>
      </c>
      <c r="AW292" s="15" t="s">
        <v>36</v>
      </c>
      <c r="AX292" s="15" t="s">
        <v>82</v>
      </c>
      <c r="AY292" s="279" t="s">
        <v>148</v>
      </c>
    </row>
    <row r="293" spans="1:65" s="2" customFormat="1" ht="16.5" customHeight="1">
      <c r="A293" s="39"/>
      <c r="B293" s="40"/>
      <c r="C293" s="205" t="s">
        <v>273</v>
      </c>
      <c r="D293" s="205" t="s">
        <v>152</v>
      </c>
      <c r="E293" s="206" t="s">
        <v>799</v>
      </c>
      <c r="F293" s="207" t="s">
        <v>800</v>
      </c>
      <c r="G293" s="208" t="s">
        <v>353</v>
      </c>
      <c r="H293" s="209">
        <v>63.066</v>
      </c>
      <c r="I293" s="210"/>
      <c r="J293" s="211">
        <f>ROUND(I293*H293,2)</f>
        <v>0</v>
      </c>
      <c r="K293" s="207" t="s">
        <v>156</v>
      </c>
      <c r="L293" s="45"/>
      <c r="M293" s="212" t="s">
        <v>19</v>
      </c>
      <c r="N293" s="213" t="s">
        <v>46</v>
      </c>
      <c r="O293" s="85"/>
      <c r="P293" s="196">
        <f>O293*H293</f>
        <v>0</v>
      </c>
      <c r="Q293" s="196">
        <v>0</v>
      </c>
      <c r="R293" s="196">
        <f>Q293*H293</f>
        <v>0</v>
      </c>
      <c r="S293" s="196">
        <v>0</v>
      </c>
      <c r="T293" s="197">
        <f>S293*H293</f>
        <v>0</v>
      </c>
      <c r="U293" s="39"/>
      <c r="V293" s="39"/>
      <c r="W293" s="39"/>
      <c r="X293" s="39"/>
      <c r="Y293" s="39"/>
      <c r="Z293" s="39"/>
      <c r="AA293" s="39"/>
      <c r="AB293" s="39"/>
      <c r="AC293" s="39"/>
      <c r="AD293" s="39"/>
      <c r="AE293" s="39"/>
      <c r="AR293" s="198" t="s">
        <v>167</v>
      </c>
      <c r="AT293" s="198" t="s">
        <v>152</v>
      </c>
      <c r="AU293" s="198" t="s">
        <v>84</v>
      </c>
      <c r="AY293" s="18" t="s">
        <v>148</v>
      </c>
      <c r="BE293" s="199">
        <f>IF(N293="základní",J293,0)</f>
        <v>0</v>
      </c>
      <c r="BF293" s="199">
        <f>IF(N293="snížená",J293,0)</f>
        <v>0</v>
      </c>
      <c r="BG293" s="199">
        <f>IF(N293="zákl. přenesená",J293,0)</f>
        <v>0</v>
      </c>
      <c r="BH293" s="199">
        <f>IF(N293="sníž. přenesená",J293,0)</f>
        <v>0</v>
      </c>
      <c r="BI293" s="199">
        <f>IF(N293="nulová",J293,0)</f>
        <v>0</v>
      </c>
      <c r="BJ293" s="18" t="s">
        <v>82</v>
      </c>
      <c r="BK293" s="199">
        <f>ROUND(I293*H293,2)</f>
        <v>0</v>
      </c>
      <c r="BL293" s="18" t="s">
        <v>167</v>
      </c>
      <c r="BM293" s="198" t="s">
        <v>801</v>
      </c>
    </row>
    <row r="294" spans="1:47" s="2" customFormat="1" ht="12">
      <c r="A294" s="39"/>
      <c r="B294" s="40"/>
      <c r="C294" s="41"/>
      <c r="D294" s="200" t="s">
        <v>150</v>
      </c>
      <c r="E294" s="41"/>
      <c r="F294" s="201" t="s">
        <v>800</v>
      </c>
      <c r="G294" s="41"/>
      <c r="H294" s="41"/>
      <c r="I294" s="202"/>
      <c r="J294" s="41"/>
      <c r="K294" s="41"/>
      <c r="L294" s="45"/>
      <c r="M294" s="203"/>
      <c r="N294" s="204"/>
      <c r="O294" s="85"/>
      <c r="P294" s="85"/>
      <c r="Q294" s="85"/>
      <c r="R294" s="85"/>
      <c r="S294" s="85"/>
      <c r="T294" s="86"/>
      <c r="U294" s="39"/>
      <c r="V294" s="39"/>
      <c r="W294" s="39"/>
      <c r="X294" s="39"/>
      <c r="Y294" s="39"/>
      <c r="Z294" s="39"/>
      <c r="AA294" s="39"/>
      <c r="AB294" s="39"/>
      <c r="AC294" s="39"/>
      <c r="AD294" s="39"/>
      <c r="AE294" s="39"/>
      <c r="AT294" s="18" t="s">
        <v>150</v>
      </c>
      <c r="AU294" s="18" t="s">
        <v>84</v>
      </c>
    </row>
    <row r="295" spans="1:47" s="2" customFormat="1" ht="12">
      <c r="A295" s="39"/>
      <c r="B295" s="40"/>
      <c r="C295" s="41"/>
      <c r="D295" s="214" t="s">
        <v>159</v>
      </c>
      <c r="E295" s="41"/>
      <c r="F295" s="215" t="s">
        <v>802</v>
      </c>
      <c r="G295" s="41"/>
      <c r="H295" s="41"/>
      <c r="I295" s="202"/>
      <c r="J295" s="41"/>
      <c r="K295" s="41"/>
      <c r="L295" s="45"/>
      <c r="M295" s="203"/>
      <c r="N295" s="204"/>
      <c r="O295" s="85"/>
      <c r="P295" s="85"/>
      <c r="Q295" s="85"/>
      <c r="R295" s="85"/>
      <c r="S295" s="85"/>
      <c r="T295" s="86"/>
      <c r="U295" s="39"/>
      <c r="V295" s="39"/>
      <c r="W295" s="39"/>
      <c r="X295" s="39"/>
      <c r="Y295" s="39"/>
      <c r="Z295" s="39"/>
      <c r="AA295" s="39"/>
      <c r="AB295" s="39"/>
      <c r="AC295" s="39"/>
      <c r="AD295" s="39"/>
      <c r="AE295" s="39"/>
      <c r="AT295" s="18" t="s">
        <v>159</v>
      </c>
      <c r="AU295" s="18" t="s">
        <v>84</v>
      </c>
    </row>
    <row r="296" spans="1:51" s="13" customFormat="1" ht="12">
      <c r="A296" s="13"/>
      <c r="B296" s="248"/>
      <c r="C296" s="249"/>
      <c r="D296" s="200" t="s">
        <v>621</v>
      </c>
      <c r="E296" s="250" t="s">
        <v>19</v>
      </c>
      <c r="F296" s="251" t="s">
        <v>803</v>
      </c>
      <c r="G296" s="249"/>
      <c r="H296" s="250" t="s">
        <v>19</v>
      </c>
      <c r="I296" s="252"/>
      <c r="J296" s="249"/>
      <c r="K296" s="249"/>
      <c r="L296" s="253"/>
      <c r="M296" s="254"/>
      <c r="N296" s="255"/>
      <c r="O296" s="255"/>
      <c r="P296" s="255"/>
      <c r="Q296" s="255"/>
      <c r="R296" s="255"/>
      <c r="S296" s="255"/>
      <c r="T296" s="256"/>
      <c r="U296" s="13"/>
      <c r="V296" s="13"/>
      <c r="W296" s="13"/>
      <c r="X296" s="13"/>
      <c r="Y296" s="13"/>
      <c r="Z296" s="13"/>
      <c r="AA296" s="13"/>
      <c r="AB296" s="13"/>
      <c r="AC296" s="13"/>
      <c r="AD296" s="13"/>
      <c r="AE296" s="13"/>
      <c r="AT296" s="257" t="s">
        <v>621</v>
      </c>
      <c r="AU296" s="257" t="s">
        <v>84</v>
      </c>
      <c r="AV296" s="13" t="s">
        <v>82</v>
      </c>
      <c r="AW296" s="13" t="s">
        <v>36</v>
      </c>
      <c r="AX296" s="13" t="s">
        <v>75</v>
      </c>
      <c r="AY296" s="257" t="s">
        <v>148</v>
      </c>
    </row>
    <row r="297" spans="1:51" s="14" customFormat="1" ht="12">
      <c r="A297" s="14"/>
      <c r="B297" s="258"/>
      <c r="C297" s="259"/>
      <c r="D297" s="200" t="s">
        <v>621</v>
      </c>
      <c r="E297" s="260" t="s">
        <v>19</v>
      </c>
      <c r="F297" s="261" t="s">
        <v>804</v>
      </c>
      <c r="G297" s="259"/>
      <c r="H297" s="262">
        <v>62.8</v>
      </c>
      <c r="I297" s="263"/>
      <c r="J297" s="259"/>
      <c r="K297" s="259"/>
      <c r="L297" s="264"/>
      <c r="M297" s="265"/>
      <c r="N297" s="266"/>
      <c r="O297" s="266"/>
      <c r="P297" s="266"/>
      <c r="Q297" s="266"/>
      <c r="R297" s="266"/>
      <c r="S297" s="266"/>
      <c r="T297" s="267"/>
      <c r="U297" s="14"/>
      <c r="V297" s="14"/>
      <c r="W297" s="14"/>
      <c r="X297" s="14"/>
      <c r="Y297" s="14"/>
      <c r="Z297" s="14"/>
      <c r="AA297" s="14"/>
      <c r="AB297" s="14"/>
      <c r="AC297" s="14"/>
      <c r="AD297" s="14"/>
      <c r="AE297" s="14"/>
      <c r="AT297" s="268" t="s">
        <v>621</v>
      </c>
      <c r="AU297" s="268" t="s">
        <v>84</v>
      </c>
      <c r="AV297" s="14" t="s">
        <v>84</v>
      </c>
      <c r="AW297" s="14" t="s">
        <v>36</v>
      </c>
      <c r="AX297" s="14" t="s">
        <v>75</v>
      </c>
      <c r="AY297" s="268" t="s">
        <v>148</v>
      </c>
    </row>
    <row r="298" spans="1:51" s="14" customFormat="1" ht="12">
      <c r="A298" s="14"/>
      <c r="B298" s="258"/>
      <c r="C298" s="259"/>
      <c r="D298" s="200" t="s">
        <v>621</v>
      </c>
      <c r="E298" s="260" t="s">
        <v>19</v>
      </c>
      <c r="F298" s="261" t="s">
        <v>797</v>
      </c>
      <c r="G298" s="259"/>
      <c r="H298" s="262">
        <v>3.66</v>
      </c>
      <c r="I298" s="263"/>
      <c r="J298" s="259"/>
      <c r="K298" s="259"/>
      <c r="L298" s="264"/>
      <c r="M298" s="265"/>
      <c r="N298" s="266"/>
      <c r="O298" s="266"/>
      <c r="P298" s="266"/>
      <c r="Q298" s="266"/>
      <c r="R298" s="266"/>
      <c r="S298" s="266"/>
      <c r="T298" s="267"/>
      <c r="U298" s="14"/>
      <c r="V298" s="14"/>
      <c r="W298" s="14"/>
      <c r="X298" s="14"/>
      <c r="Y298" s="14"/>
      <c r="Z298" s="14"/>
      <c r="AA298" s="14"/>
      <c r="AB298" s="14"/>
      <c r="AC298" s="14"/>
      <c r="AD298" s="14"/>
      <c r="AE298" s="14"/>
      <c r="AT298" s="268" t="s">
        <v>621</v>
      </c>
      <c r="AU298" s="268" t="s">
        <v>84</v>
      </c>
      <c r="AV298" s="14" t="s">
        <v>84</v>
      </c>
      <c r="AW298" s="14" t="s">
        <v>36</v>
      </c>
      <c r="AX298" s="14" t="s">
        <v>75</v>
      </c>
      <c r="AY298" s="268" t="s">
        <v>148</v>
      </c>
    </row>
    <row r="299" spans="1:51" s="14" customFormat="1" ht="12">
      <c r="A299" s="14"/>
      <c r="B299" s="258"/>
      <c r="C299" s="259"/>
      <c r="D299" s="200" t="s">
        <v>621</v>
      </c>
      <c r="E299" s="260" t="s">
        <v>19</v>
      </c>
      <c r="F299" s="261" t="s">
        <v>798</v>
      </c>
      <c r="G299" s="259"/>
      <c r="H299" s="262">
        <v>-3.394</v>
      </c>
      <c r="I299" s="263"/>
      <c r="J299" s="259"/>
      <c r="K299" s="259"/>
      <c r="L299" s="264"/>
      <c r="M299" s="265"/>
      <c r="N299" s="266"/>
      <c r="O299" s="266"/>
      <c r="P299" s="266"/>
      <c r="Q299" s="266"/>
      <c r="R299" s="266"/>
      <c r="S299" s="266"/>
      <c r="T299" s="267"/>
      <c r="U299" s="14"/>
      <c r="V299" s="14"/>
      <c r="W299" s="14"/>
      <c r="X299" s="14"/>
      <c r="Y299" s="14"/>
      <c r="Z299" s="14"/>
      <c r="AA299" s="14"/>
      <c r="AB299" s="14"/>
      <c r="AC299" s="14"/>
      <c r="AD299" s="14"/>
      <c r="AE299" s="14"/>
      <c r="AT299" s="268" t="s">
        <v>621</v>
      </c>
      <c r="AU299" s="268" t="s">
        <v>84</v>
      </c>
      <c r="AV299" s="14" t="s">
        <v>84</v>
      </c>
      <c r="AW299" s="14" t="s">
        <v>36</v>
      </c>
      <c r="AX299" s="14" t="s">
        <v>75</v>
      </c>
      <c r="AY299" s="268" t="s">
        <v>148</v>
      </c>
    </row>
    <row r="300" spans="1:51" s="15" customFormat="1" ht="12">
      <c r="A300" s="15"/>
      <c r="B300" s="269"/>
      <c r="C300" s="270"/>
      <c r="D300" s="200" t="s">
        <v>621</v>
      </c>
      <c r="E300" s="271" t="s">
        <v>19</v>
      </c>
      <c r="F300" s="272" t="s">
        <v>626</v>
      </c>
      <c r="G300" s="270"/>
      <c r="H300" s="273">
        <v>63.066</v>
      </c>
      <c r="I300" s="274"/>
      <c r="J300" s="270"/>
      <c r="K300" s="270"/>
      <c r="L300" s="275"/>
      <c r="M300" s="276"/>
      <c r="N300" s="277"/>
      <c r="O300" s="277"/>
      <c r="P300" s="277"/>
      <c r="Q300" s="277"/>
      <c r="R300" s="277"/>
      <c r="S300" s="277"/>
      <c r="T300" s="278"/>
      <c r="U300" s="15"/>
      <c r="V300" s="15"/>
      <c r="W300" s="15"/>
      <c r="X300" s="15"/>
      <c r="Y300" s="15"/>
      <c r="Z300" s="15"/>
      <c r="AA300" s="15"/>
      <c r="AB300" s="15"/>
      <c r="AC300" s="15"/>
      <c r="AD300" s="15"/>
      <c r="AE300" s="15"/>
      <c r="AT300" s="279" t="s">
        <v>621</v>
      </c>
      <c r="AU300" s="279" t="s">
        <v>84</v>
      </c>
      <c r="AV300" s="15" t="s">
        <v>167</v>
      </c>
      <c r="AW300" s="15" t="s">
        <v>36</v>
      </c>
      <c r="AX300" s="15" t="s">
        <v>82</v>
      </c>
      <c r="AY300" s="279" t="s">
        <v>148</v>
      </c>
    </row>
    <row r="301" spans="1:65" s="2" customFormat="1" ht="16.5" customHeight="1">
      <c r="A301" s="39"/>
      <c r="B301" s="40"/>
      <c r="C301" s="205" t="s">
        <v>289</v>
      </c>
      <c r="D301" s="205" t="s">
        <v>152</v>
      </c>
      <c r="E301" s="206" t="s">
        <v>805</v>
      </c>
      <c r="F301" s="207" t="s">
        <v>806</v>
      </c>
      <c r="G301" s="208" t="s">
        <v>353</v>
      </c>
      <c r="H301" s="209">
        <v>63.066</v>
      </c>
      <c r="I301" s="210"/>
      <c r="J301" s="211">
        <f>ROUND(I301*H301,2)</f>
        <v>0</v>
      </c>
      <c r="K301" s="207" t="s">
        <v>156</v>
      </c>
      <c r="L301" s="45"/>
      <c r="M301" s="212" t="s">
        <v>19</v>
      </c>
      <c r="N301" s="213" t="s">
        <v>46</v>
      </c>
      <c r="O301" s="85"/>
      <c r="P301" s="196">
        <f>O301*H301</f>
        <v>0</v>
      </c>
      <c r="Q301" s="196">
        <v>0</v>
      </c>
      <c r="R301" s="196">
        <f>Q301*H301</f>
        <v>0</v>
      </c>
      <c r="S301" s="196">
        <v>0</v>
      </c>
      <c r="T301" s="197">
        <f>S301*H301</f>
        <v>0</v>
      </c>
      <c r="U301" s="39"/>
      <c r="V301" s="39"/>
      <c r="W301" s="39"/>
      <c r="X301" s="39"/>
      <c r="Y301" s="39"/>
      <c r="Z301" s="39"/>
      <c r="AA301" s="39"/>
      <c r="AB301" s="39"/>
      <c r="AC301" s="39"/>
      <c r="AD301" s="39"/>
      <c r="AE301" s="39"/>
      <c r="AR301" s="198" t="s">
        <v>167</v>
      </c>
      <c r="AT301" s="198" t="s">
        <v>152</v>
      </c>
      <c r="AU301" s="198" t="s">
        <v>84</v>
      </c>
      <c r="AY301" s="18" t="s">
        <v>148</v>
      </c>
      <c r="BE301" s="199">
        <f>IF(N301="základní",J301,0)</f>
        <v>0</v>
      </c>
      <c r="BF301" s="199">
        <f>IF(N301="snížená",J301,0)</f>
        <v>0</v>
      </c>
      <c r="BG301" s="199">
        <f>IF(N301="zákl. přenesená",J301,0)</f>
        <v>0</v>
      </c>
      <c r="BH301" s="199">
        <f>IF(N301="sníž. přenesená",J301,0)</f>
        <v>0</v>
      </c>
      <c r="BI301" s="199">
        <f>IF(N301="nulová",J301,0)</f>
        <v>0</v>
      </c>
      <c r="BJ301" s="18" t="s">
        <v>82</v>
      </c>
      <c r="BK301" s="199">
        <f>ROUND(I301*H301,2)</f>
        <v>0</v>
      </c>
      <c r="BL301" s="18" t="s">
        <v>167</v>
      </c>
      <c r="BM301" s="198" t="s">
        <v>807</v>
      </c>
    </row>
    <row r="302" spans="1:47" s="2" customFormat="1" ht="12">
      <c r="A302" s="39"/>
      <c r="B302" s="40"/>
      <c r="C302" s="41"/>
      <c r="D302" s="200" t="s">
        <v>150</v>
      </c>
      <c r="E302" s="41"/>
      <c r="F302" s="201" t="s">
        <v>806</v>
      </c>
      <c r="G302" s="41"/>
      <c r="H302" s="41"/>
      <c r="I302" s="202"/>
      <c r="J302" s="41"/>
      <c r="K302" s="41"/>
      <c r="L302" s="45"/>
      <c r="M302" s="203"/>
      <c r="N302" s="204"/>
      <c r="O302" s="85"/>
      <c r="P302" s="85"/>
      <c r="Q302" s="85"/>
      <c r="R302" s="85"/>
      <c r="S302" s="85"/>
      <c r="T302" s="86"/>
      <c r="U302" s="39"/>
      <c r="V302" s="39"/>
      <c r="W302" s="39"/>
      <c r="X302" s="39"/>
      <c r="Y302" s="39"/>
      <c r="Z302" s="39"/>
      <c r="AA302" s="39"/>
      <c r="AB302" s="39"/>
      <c r="AC302" s="39"/>
      <c r="AD302" s="39"/>
      <c r="AE302" s="39"/>
      <c r="AT302" s="18" t="s">
        <v>150</v>
      </c>
      <c r="AU302" s="18" t="s">
        <v>84</v>
      </c>
    </row>
    <row r="303" spans="1:47" s="2" customFormat="1" ht="12">
      <c r="A303" s="39"/>
      <c r="B303" s="40"/>
      <c r="C303" s="41"/>
      <c r="D303" s="214" t="s">
        <v>159</v>
      </c>
      <c r="E303" s="41"/>
      <c r="F303" s="215" t="s">
        <v>808</v>
      </c>
      <c r="G303" s="41"/>
      <c r="H303" s="41"/>
      <c r="I303" s="202"/>
      <c r="J303" s="41"/>
      <c r="K303" s="41"/>
      <c r="L303" s="45"/>
      <c r="M303" s="203"/>
      <c r="N303" s="204"/>
      <c r="O303" s="85"/>
      <c r="P303" s="85"/>
      <c r="Q303" s="85"/>
      <c r="R303" s="85"/>
      <c r="S303" s="85"/>
      <c r="T303" s="86"/>
      <c r="U303" s="39"/>
      <c r="V303" s="39"/>
      <c r="W303" s="39"/>
      <c r="X303" s="39"/>
      <c r="Y303" s="39"/>
      <c r="Z303" s="39"/>
      <c r="AA303" s="39"/>
      <c r="AB303" s="39"/>
      <c r="AC303" s="39"/>
      <c r="AD303" s="39"/>
      <c r="AE303" s="39"/>
      <c r="AT303" s="18" t="s">
        <v>159</v>
      </c>
      <c r="AU303" s="18" t="s">
        <v>84</v>
      </c>
    </row>
    <row r="304" spans="1:51" s="14" customFormat="1" ht="12">
      <c r="A304" s="14"/>
      <c r="B304" s="258"/>
      <c r="C304" s="259"/>
      <c r="D304" s="200" t="s">
        <v>621</v>
      </c>
      <c r="E304" s="260" t="s">
        <v>19</v>
      </c>
      <c r="F304" s="261" t="s">
        <v>796</v>
      </c>
      <c r="G304" s="259"/>
      <c r="H304" s="262">
        <v>62.8</v>
      </c>
      <c r="I304" s="263"/>
      <c r="J304" s="259"/>
      <c r="K304" s="259"/>
      <c r="L304" s="264"/>
      <c r="M304" s="265"/>
      <c r="N304" s="266"/>
      <c r="O304" s="266"/>
      <c r="P304" s="266"/>
      <c r="Q304" s="266"/>
      <c r="R304" s="266"/>
      <c r="S304" s="266"/>
      <c r="T304" s="267"/>
      <c r="U304" s="14"/>
      <c r="V304" s="14"/>
      <c r="W304" s="14"/>
      <c r="X304" s="14"/>
      <c r="Y304" s="14"/>
      <c r="Z304" s="14"/>
      <c r="AA304" s="14"/>
      <c r="AB304" s="14"/>
      <c r="AC304" s="14"/>
      <c r="AD304" s="14"/>
      <c r="AE304" s="14"/>
      <c r="AT304" s="268" t="s">
        <v>621</v>
      </c>
      <c r="AU304" s="268" t="s">
        <v>84</v>
      </c>
      <c r="AV304" s="14" t="s">
        <v>84</v>
      </c>
      <c r="AW304" s="14" t="s">
        <v>36</v>
      </c>
      <c r="AX304" s="14" t="s">
        <v>75</v>
      </c>
      <c r="AY304" s="268" t="s">
        <v>148</v>
      </c>
    </row>
    <row r="305" spans="1:51" s="14" customFormat="1" ht="12">
      <c r="A305" s="14"/>
      <c r="B305" s="258"/>
      <c r="C305" s="259"/>
      <c r="D305" s="200" t="s">
        <v>621</v>
      </c>
      <c r="E305" s="260" t="s">
        <v>19</v>
      </c>
      <c r="F305" s="261" t="s">
        <v>797</v>
      </c>
      <c r="G305" s="259"/>
      <c r="H305" s="262">
        <v>3.66</v>
      </c>
      <c r="I305" s="263"/>
      <c r="J305" s="259"/>
      <c r="K305" s="259"/>
      <c r="L305" s="264"/>
      <c r="M305" s="265"/>
      <c r="N305" s="266"/>
      <c r="O305" s="266"/>
      <c r="P305" s="266"/>
      <c r="Q305" s="266"/>
      <c r="R305" s="266"/>
      <c r="S305" s="266"/>
      <c r="T305" s="267"/>
      <c r="U305" s="14"/>
      <c r="V305" s="14"/>
      <c r="W305" s="14"/>
      <c r="X305" s="14"/>
      <c r="Y305" s="14"/>
      <c r="Z305" s="14"/>
      <c r="AA305" s="14"/>
      <c r="AB305" s="14"/>
      <c r="AC305" s="14"/>
      <c r="AD305" s="14"/>
      <c r="AE305" s="14"/>
      <c r="AT305" s="268" t="s">
        <v>621</v>
      </c>
      <c r="AU305" s="268" t="s">
        <v>84</v>
      </c>
      <c r="AV305" s="14" t="s">
        <v>84</v>
      </c>
      <c r="AW305" s="14" t="s">
        <v>36</v>
      </c>
      <c r="AX305" s="14" t="s">
        <v>75</v>
      </c>
      <c r="AY305" s="268" t="s">
        <v>148</v>
      </c>
    </row>
    <row r="306" spans="1:51" s="14" customFormat="1" ht="12">
      <c r="A306" s="14"/>
      <c r="B306" s="258"/>
      <c r="C306" s="259"/>
      <c r="D306" s="200" t="s">
        <v>621</v>
      </c>
      <c r="E306" s="260" t="s">
        <v>19</v>
      </c>
      <c r="F306" s="261" t="s">
        <v>798</v>
      </c>
      <c r="G306" s="259"/>
      <c r="H306" s="262">
        <v>-3.394</v>
      </c>
      <c r="I306" s="263"/>
      <c r="J306" s="259"/>
      <c r="K306" s="259"/>
      <c r="L306" s="264"/>
      <c r="M306" s="265"/>
      <c r="N306" s="266"/>
      <c r="O306" s="266"/>
      <c r="P306" s="266"/>
      <c r="Q306" s="266"/>
      <c r="R306" s="266"/>
      <c r="S306" s="266"/>
      <c r="T306" s="267"/>
      <c r="U306" s="14"/>
      <c r="V306" s="14"/>
      <c r="W306" s="14"/>
      <c r="X306" s="14"/>
      <c r="Y306" s="14"/>
      <c r="Z306" s="14"/>
      <c r="AA306" s="14"/>
      <c r="AB306" s="14"/>
      <c r="AC306" s="14"/>
      <c r="AD306" s="14"/>
      <c r="AE306" s="14"/>
      <c r="AT306" s="268" t="s">
        <v>621</v>
      </c>
      <c r="AU306" s="268" t="s">
        <v>84</v>
      </c>
      <c r="AV306" s="14" t="s">
        <v>84</v>
      </c>
      <c r="AW306" s="14" t="s">
        <v>36</v>
      </c>
      <c r="AX306" s="14" t="s">
        <v>75</v>
      </c>
      <c r="AY306" s="268" t="s">
        <v>148</v>
      </c>
    </row>
    <row r="307" spans="1:51" s="15" customFormat="1" ht="12">
      <c r="A307" s="15"/>
      <c r="B307" s="269"/>
      <c r="C307" s="270"/>
      <c r="D307" s="200" t="s">
        <v>621</v>
      </c>
      <c r="E307" s="271" t="s">
        <v>19</v>
      </c>
      <c r="F307" s="272" t="s">
        <v>626</v>
      </c>
      <c r="G307" s="270"/>
      <c r="H307" s="273">
        <v>63.066</v>
      </c>
      <c r="I307" s="274"/>
      <c r="J307" s="270"/>
      <c r="K307" s="270"/>
      <c r="L307" s="275"/>
      <c r="M307" s="276"/>
      <c r="N307" s="277"/>
      <c r="O307" s="277"/>
      <c r="P307" s="277"/>
      <c r="Q307" s="277"/>
      <c r="R307" s="277"/>
      <c r="S307" s="277"/>
      <c r="T307" s="278"/>
      <c r="U307" s="15"/>
      <c r="V307" s="15"/>
      <c r="W307" s="15"/>
      <c r="X307" s="15"/>
      <c r="Y307" s="15"/>
      <c r="Z307" s="15"/>
      <c r="AA307" s="15"/>
      <c r="AB307" s="15"/>
      <c r="AC307" s="15"/>
      <c r="AD307" s="15"/>
      <c r="AE307" s="15"/>
      <c r="AT307" s="279" t="s">
        <v>621</v>
      </c>
      <c r="AU307" s="279" t="s">
        <v>84</v>
      </c>
      <c r="AV307" s="15" t="s">
        <v>167</v>
      </c>
      <c r="AW307" s="15" t="s">
        <v>36</v>
      </c>
      <c r="AX307" s="15" t="s">
        <v>82</v>
      </c>
      <c r="AY307" s="279" t="s">
        <v>148</v>
      </c>
    </row>
    <row r="308" spans="1:65" s="2" customFormat="1" ht="16.5" customHeight="1">
      <c r="A308" s="39"/>
      <c r="B308" s="40"/>
      <c r="C308" s="205" t="s">
        <v>278</v>
      </c>
      <c r="D308" s="205" t="s">
        <v>152</v>
      </c>
      <c r="E308" s="206" t="s">
        <v>809</v>
      </c>
      <c r="F308" s="207" t="s">
        <v>810</v>
      </c>
      <c r="G308" s="208" t="s">
        <v>353</v>
      </c>
      <c r="H308" s="209">
        <v>5.196</v>
      </c>
      <c r="I308" s="210"/>
      <c r="J308" s="211">
        <f>ROUND(I308*H308,2)</f>
        <v>0</v>
      </c>
      <c r="K308" s="207" t="s">
        <v>156</v>
      </c>
      <c r="L308" s="45"/>
      <c r="M308" s="212" t="s">
        <v>19</v>
      </c>
      <c r="N308" s="213" t="s">
        <v>46</v>
      </c>
      <c r="O308" s="85"/>
      <c r="P308" s="196">
        <f>O308*H308</f>
        <v>0</v>
      </c>
      <c r="Q308" s="196">
        <v>0</v>
      </c>
      <c r="R308" s="196">
        <f>Q308*H308</f>
        <v>0</v>
      </c>
      <c r="S308" s="196">
        <v>0</v>
      </c>
      <c r="T308" s="197">
        <f>S308*H308</f>
        <v>0</v>
      </c>
      <c r="U308" s="39"/>
      <c r="V308" s="39"/>
      <c r="W308" s="39"/>
      <c r="X308" s="39"/>
      <c r="Y308" s="39"/>
      <c r="Z308" s="39"/>
      <c r="AA308" s="39"/>
      <c r="AB308" s="39"/>
      <c r="AC308" s="39"/>
      <c r="AD308" s="39"/>
      <c r="AE308" s="39"/>
      <c r="AR308" s="198" t="s">
        <v>167</v>
      </c>
      <c r="AT308" s="198" t="s">
        <v>152</v>
      </c>
      <c r="AU308" s="198" t="s">
        <v>84</v>
      </c>
      <c r="AY308" s="18" t="s">
        <v>148</v>
      </c>
      <c r="BE308" s="199">
        <f>IF(N308="základní",J308,0)</f>
        <v>0</v>
      </c>
      <c r="BF308" s="199">
        <f>IF(N308="snížená",J308,0)</f>
        <v>0</v>
      </c>
      <c r="BG308" s="199">
        <f>IF(N308="zákl. přenesená",J308,0)</f>
        <v>0</v>
      </c>
      <c r="BH308" s="199">
        <f>IF(N308="sníž. přenesená",J308,0)</f>
        <v>0</v>
      </c>
      <c r="BI308" s="199">
        <f>IF(N308="nulová",J308,0)</f>
        <v>0</v>
      </c>
      <c r="BJ308" s="18" t="s">
        <v>82</v>
      </c>
      <c r="BK308" s="199">
        <f>ROUND(I308*H308,2)</f>
        <v>0</v>
      </c>
      <c r="BL308" s="18" t="s">
        <v>167</v>
      </c>
      <c r="BM308" s="198" t="s">
        <v>811</v>
      </c>
    </row>
    <row r="309" spans="1:47" s="2" customFormat="1" ht="12">
      <c r="A309" s="39"/>
      <c r="B309" s="40"/>
      <c r="C309" s="41"/>
      <c r="D309" s="200" t="s">
        <v>150</v>
      </c>
      <c r="E309" s="41"/>
      <c r="F309" s="201" t="s">
        <v>810</v>
      </c>
      <c r="G309" s="41"/>
      <c r="H309" s="41"/>
      <c r="I309" s="202"/>
      <c r="J309" s="41"/>
      <c r="K309" s="41"/>
      <c r="L309" s="45"/>
      <c r="M309" s="203"/>
      <c r="N309" s="204"/>
      <c r="O309" s="85"/>
      <c r="P309" s="85"/>
      <c r="Q309" s="85"/>
      <c r="R309" s="85"/>
      <c r="S309" s="85"/>
      <c r="T309" s="86"/>
      <c r="U309" s="39"/>
      <c r="V309" s="39"/>
      <c r="W309" s="39"/>
      <c r="X309" s="39"/>
      <c r="Y309" s="39"/>
      <c r="Z309" s="39"/>
      <c r="AA309" s="39"/>
      <c r="AB309" s="39"/>
      <c r="AC309" s="39"/>
      <c r="AD309" s="39"/>
      <c r="AE309" s="39"/>
      <c r="AT309" s="18" t="s">
        <v>150</v>
      </c>
      <c r="AU309" s="18" t="s">
        <v>84</v>
      </c>
    </row>
    <row r="310" spans="1:47" s="2" customFormat="1" ht="12">
      <c r="A310" s="39"/>
      <c r="B310" s="40"/>
      <c r="C310" s="41"/>
      <c r="D310" s="214" t="s">
        <v>159</v>
      </c>
      <c r="E310" s="41"/>
      <c r="F310" s="215" t="s">
        <v>812</v>
      </c>
      <c r="G310" s="41"/>
      <c r="H310" s="41"/>
      <c r="I310" s="202"/>
      <c r="J310" s="41"/>
      <c r="K310" s="41"/>
      <c r="L310" s="45"/>
      <c r="M310" s="203"/>
      <c r="N310" s="204"/>
      <c r="O310" s="85"/>
      <c r="P310" s="85"/>
      <c r="Q310" s="85"/>
      <c r="R310" s="85"/>
      <c r="S310" s="85"/>
      <c r="T310" s="86"/>
      <c r="U310" s="39"/>
      <c r="V310" s="39"/>
      <c r="W310" s="39"/>
      <c r="X310" s="39"/>
      <c r="Y310" s="39"/>
      <c r="Z310" s="39"/>
      <c r="AA310" s="39"/>
      <c r="AB310" s="39"/>
      <c r="AC310" s="39"/>
      <c r="AD310" s="39"/>
      <c r="AE310" s="39"/>
      <c r="AT310" s="18" t="s">
        <v>159</v>
      </c>
      <c r="AU310" s="18" t="s">
        <v>84</v>
      </c>
    </row>
    <row r="311" spans="1:51" s="14" customFormat="1" ht="12">
      <c r="A311" s="14"/>
      <c r="B311" s="258"/>
      <c r="C311" s="259"/>
      <c r="D311" s="200" t="s">
        <v>621</v>
      </c>
      <c r="E311" s="260" t="s">
        <v>19</v>
      </c>
      <c r="F311" s="261" t="s">
        <v>813</v>
      </c>
      <c r="G311" s="259"/>
      <c r="H311" s="262">
        <v>5.196</v>
      </c>
      <c r="I311" s="263"/>
      <c r="J311" s="259"/>
      <c r="K311" s="259"/>
      <c r="L311" s="264"/>
      <c r="M311" s="265"/>
      <c r="N311" s="266"/>
      <c r="O311" s="266"/>
      <c r="P311" s="266"/>
      <c r="Q311" s="266"/>
      <c r="R311" s="266"/>
      <c r="S311" s="266"/>
      <c r="T311" s="267"/>
      <c r="U311" s="14"/>
      <c r="V311" s="14"/>
      <c r="W311" s="14"/>
      <c r="X311" s="14"/>
      <c r="Y311" s="14"/>
      <c r="Z311" s="14"/>
      <c r="AA311" s="14"/>
      <c r="AB311" s="14"/>
      <c r="AC311" s="14"/>
      <c r="AD311" s="14"/>
      <c r="AE311" s="14"/>
      <c r="AT311" s="268" t="s">
        <v>621</v>
      </c>
      <c r="AU311" s="268" t="s">
        <v>84</v>
      </c>
      <c r="AV311" s="14" t="s">
        <v>84</v>
      </c>
      <c r="AW311" s="14" t="s">
        <v>36</v>
      </c>
      <c r="AX311" s="14" t="s">
        <v>75</v>
      </c>
      <c r="AY311" s="268" t="s">
        <v>148</v>
      </c>
    </row>
    <row r="312" spans="1:51" s="15" customFormat="1" ht="12">
      <c r="A312" s="15"/>
      <c r="B312" s="269"/>
      <c r="C312" s="270"/>
      <c r="D312" s="200" t="s">
        <v>621</v>
      </c>
      <c r="E312" s="271" t="s">
        <v>19</v>
      </c>
      <c r="F312" s="272" t="s">
        <v>626</v>
      </c>
      <c r="G312" s="270"/>
      <c r="H312" s="273">
        <v>5.196</v>
      </c>
      <c r="I312" s="274"/>
      <c r="J312" s="270"/>
      <c r="K312" s="270"/>
      <c r="L312" s="275"/>
      <c r="M312" s="276"/>
      <c r="N312" s="277"/>
      <c r="O312" s="277"/>
      <c r="P312" s="277"/>
      <c r="Q312" s="277"/>
      <c r="R312" s="277"/>
      <c r="S312" s="277"/>
      <c r="T312" s="278"/>
      <c r="U312" s="15"/>
      <c r="V312" s="15"/>
      <c r="W312" s="15"/>
      <c r="X312" s="15"/>
      <c r="Y312" s="15"/>
      <c r="Z312" s="15"/>
      <c r="AA312" s="15"/>
      <c r="AB312" s="15"/>
      <c r="AC312" s="15"/>
      <c r="AD312" s="15"/>
      <c r="AE312" s="15"/>
      <c r="AT312" s="279" t="s">
        <v>621</v>
      </c>
      <c r="AU312" s="279" t="s">
        <v>84</v>
      </c>
      <c r="AV312" s="15" t="s">
        <v>167</v>
      </c>
      <c r="AW312" s="15" t="s">
        <v>36</v>
      </c>
      <c r="AX312" s="15" t="s">
        <v>82</v>
      </c>
      <c r="AY312" s="279" t="s">
        <v>148</v>
      </c>
    </row>
    <row r="313" spans="1:65" s="2" customFormat="1" ht="16.5" customHeight="1">
      <c r="A313" s="39"/>
      <c r="B313" s="40"/>
      <c r="C313" s="205" t="s">
        <v>295</v>
      </c>
      <c r="D313" s="205" t="s">
        <v>152</v>
      </c>
      <c r="E313" s="206" t="s">
        <v>814</v>
      </c>
      <c r="F313" s="207" t="s">
        <v>815</v>
      </c>
      <c r="G313" s="208" t="s">
        <v>353</v>
      </c>
      <c r="H313" s="209">
        <v>63.066</v>
      </c>
      <c r="I313" s="210"/>
      <c r="J313" s="211">
        <f>ROUND(I313*H313,2)</f>
        <v>0</v>
      </c>
      <c r="K313" s="207" t="s">
        <v>156</v>
      </c>
      <c r="L313" s="45"/>
      <c r="M313" s="212" t="s">
        <v>19</v>
      </c>
      <c r="N313" s="213" t="s">
        <v>46</v>
      </c>
      <c r="O313" s="85"/>
      <c r="P313" s="196">
        <f>O313*H313</f>
        <v>0</v>
      </c>
      <c r="Q313" s="196">
        <v>0</v>
      </c>
      <c r="R313" s="196">
        <f>Q313*H313</f>
        <v>0</v>
      </c>
      <c r="S313" s="196">
        <v>0</v>
      </c>
      <c r="T313" s="197">
        <f>S313*H313</f>
        <v>0</v>
      </c>
      <c r="U313" s="39"/>
      <c r="V313" s="39"/>
      <c r="W313" s="39"/>
      <c r="X313" s="39"/>
      <c r="Y313" s="39"/>
      <c r="Z313" s="39"/>
      <c r="AA313" s="39"/>
      <c r="AB313" s="39"/>
      <c r="AC313" s="39"/>
      <c r="AD313" s="39"/>
      <c r="AE313" s="39"/>
      <c r="AR313" s="198" t="s">
        <v>167</v>
      </c>
      <c r="AT313" s="198" t="s">
        <v>152</v>
      </c>
      <c r="AU313" s="198" t="s">
        <v>84</v>
      </c>
      <c r="AY313" s="18" t="s">
        <v>148</v>
      </c>
      <c r="BE313" s="199">
        <f>IF(N313="základní",J313,0)</f>
        <v>0</v>
      </c>
      <c r="BF313" s="199">
        <f>IF(N313="snížená",J313,0)</f>
        <v>0</v>
      </c>
      <c r="BG313" s="199">
        <f>IF(N313="zákl. přenesená",J313,0)</f>
        <v>0</v>
      </c>
      <c r="BH313" s="199">
        <f>IF(N313="sníž. přenesená",J313,0)</f>
        <v>0</v>
      </c>
      <c r="BI313" s="199">
        <f>IF(N313="nulová",J313,0)</f>
        <v>0</v>
      </c>
      <c r="BJ313" s="18" t="s">
        <v>82</v>
      </c>
      <c r="BK313" s="199">
        <f>ROUND(I313*H313,2)</f>
        <v>0</v>
      </c>
      <c r="BL313" s="18" t="s">
        <v>167</v>
      </c>
      <c r="BM313" s="198" t="s">
        <v>816</v>
      </c>
    </row>
    <row r="314" spans="1:47" s="2" customFormat="1" ht="12">
      <c r="A314" s="39"/>
      <c r="B314" s="40"/>
      <c r="C314" s="41"/>
      <c r="D314" s="200" t="s">
        <v>150</v>
      </c>
      <c r="E314" s="41"/>
      <c r="F314" s="201" t="s">
        <v>815</v>
      </c>
      <c r="G314" s="41"/>
      <c r="H314" s="41"/>
      <c r="I314" s="202"/>
      <c r="J314" s="41"/>
      <c r="K314" s="41"/>
      <c r="L314" s="45"/>
      <c r="M314" s="203"/>
      <c r="N314" s="204"/>
      <c r="O314" s="85"/>
      <c r="P314" s="85"/>
      <c r="Q314" s="85"/>
      <c r="R314" s="85"/>
      <c r="S314" s="85"/>
      <c r="T314" s="86"/>
      <c r="U314" s="39"/>
      <c r="V314" s="39"/>
      <c r="W314" s="39"/>
      <c r="X314" s="39"/>
      <c r="Y314" s="39"/>
      <c r="Z314" s="39"/>
      <c r="AA314" s="39"/>
      <c r="AB314" s="39"/>
      <c r="AC314" s="39"/>
      <c r="AD314" s="39"/>
      <c r="AE314" s="39"/>
      <c r="AT314" s="18" t="s">
        <v>150</v>
      </c>
      <c r="AU314" s="18" t="s">
        <v>84</v>
      </c>
    </row>
    <row r="315" spans="1:47" s="2" customFormat="1" ht="12">
      <c r="A315" s="39"/>
      <c r="B315" s="40"/>
      <c r="C315" s="41"/>
      <c r="D315" s="214" t="s">
        <v>159</v>
      </c>
      <c r="E315" s="41"/>
      <c r="F315" s="215" t="s">
        <v>817</v>
      </c>
      <c r="G315" s="41"/>
      <c r="H315" s="41"/>
      <c r="I315" s="202"/>
      <c r="J315" s="41"/>
      <c r="K315" s="41"/>
      <c r="L315" s="45"/>
      <c r="M315" s="203"/>
      <c r="N315" s="204"/>
      <c r="O315" s="85"/>
      <c r="P315" s="85"/>
      <c r="Q315" s="85"/>
      <c r="R315" s="85"/>
      <c r="S315" s="85"/>
      <c r="T315" s="86"/>
      <c r="U315" s="39"/>
      <c r="V315" s="39"/>
      <c r="W315" s="39"/>
      <c r="X315" s="39"/>
      <c r="Y315" s="39"/>
      <c r="Z315" s="39"/>
      <c r="AA315" s="39"/>
      <c r="AB315" s="39"/>
      <c r="AC315" s="39"/>
      <c r="AD315" s="39"/>
      <c r="AE315" s="39"/>
      <c r="AT315" s="18" t="s">
        <v>159</v>
      </c>
      <c r="AU315" s="18" t="s">
        <v>84</v>
      </c>
    </row>
    <row r="316" spans="1:51" s="13" customFormat="1" ht="12">
      <c r="A316" s="13"/>
      <c r="B316" s="248"/>
      <c r="C316" s="249"/>
      <c r="D316" s="200" t="s">
        <v>621</v>
      </c>
      <c r="E316" s="250" t="s">
        <v>19</v>
      </c>
      <c r="F316" s="251" t="s">
        <v>818</v>
      </c>
      <c r="G316" s="249"/>
      <c r="H316" s="250" t="s">
        <v>19</v>
      </c>
      <c r="I316" s="252"/>
      <c r="J316" s="249"/>
      <c r="K316" s="249"/>
      <c r="L316" s="253"/>
      <c r="M316" s="254"/>
      <c r="N316" s="255"/>
      <c r="O316" s="255"/>
      <c r="P316" s="255"/>
      <c r="Q316" s="255"/>
      <c r="R316" s="255"/>
      <c r="S316" s="255"/>
      <c r="T316" s="256"/>
      <c r="U316" s="13"/>
      <c r="V316" s="13"/>
      <c r="W316" s="13"/>
      <c r="X316" s="13"/>
      <c r="Y316" s="13"/>
      <c r="Z316" s="13"/>
      <c r="AA316" s="13"/>
      <c r="AB316" s="13"/>
      <c r="AC316" s="13"/>
      <c r="AD316" s="13"/>
      <c r="AE316" s="13"/>
      <c r="AT316" s="257" t="s">
        <v>621</v>
      </c>
      <c r="AU316" s="257" t="s">
        <v>84</v>
      </c>
      <c r="AV316" s="13" t="s">
        <v>82</v>
      </c>
      <c r="AW316" s="13" t="s">
        <v>36</v>
      </c>
      <c r="AX316" s="13" t="s">
        <v>75</v>
      </c>
      <c r="AY316" s="257" t="s">
        <v>148</v>
      </c>
    </row>
    <row r="317" spans="1:51" s="14" customFormat="1" ht="12">
      <c r="A317" s="14"/>
      <c r="B317" s="258"/>
      <c r="C317" s="259"/>
      <c r="D317" s="200" t="s">
        <v>621</v>
      </c>
      <c r="E317" s="260" t="s">
        <v>19</v>
      </c>
      <c r="F317" s="261" t="s">
        <v>796</v>
      </c>
      <c r="G317" s="259"/>
      <c r="H317" s="262">
        <v>62.8</v>
      </c>
      <c r="I317" s="263"/>
      <c r="J317" s="259"/>
      <c r="K317" s="259"/>
      <c r="L317" s="264"/>
      <c r="M317" s="265"/>
      <c r="N317" s="266"/>
      <c r="O317" s="266"/>
      <c r="P317" s="266"/>
      <c r="Q317" s="266"/>
      <c r="R317" s="266"/>
      <c r="S317" s="266"/>
      <c r="T317" s="267"/>
      <c r="U317" s="14"/>
      <c r="V317" s="14"/>
      <c r="W317" s="14"/>
      <c r="X317" s="14"/>
      <c r="Y317" s="14"/>
      <c r="Z317" s="14"/>
      <c r="AA317" s="14"/>
      <c r="AB317" s="14"/>
      <c r="AC317" s="14"/>
      <c r="AD317" s="14"/>
      <c r="AE317" s="14"/>
      <c r="AT317" s="268" t="s">
        <v>621</v>
      </c>
      <c r="AU317" s="268" t="s">
        <v>84</v>
      </c>
      <c r="AV317" s="14" t="s">
        <v>84</v>
      </c>
      <c r="AW317" s="14" t="s">
        <v>36</v>
      </c>
      <c r="AX317" s="14" t="s">
        <v>75</v>
      </c>
      <c r="AY317" s="268" t="s">
        <v>148</v>
      </c>
    </row>
    <row r="318" spans="1:51" s="14" customFormat="1" ht="12">
      <c r="A318" s="14"/>
      <c r="B318" s="258"/>
      <c r="C318" s="259"/>
      <c r="D318" s="200" t="s">
        <v>621</v>
      </c>
      <c r="E318" s="260" t="s">
        <v>19</v>
      </c>
      <c r="F318" s="261" t="s">
        <v>797</v>
      </c>
      <c r="G318" s="259"/>
      <c r="H318" s="262">
        <v>3.66</v>
      </c>
      <c r="I318" s="263"/>
      <c r="J318" s="259"/>
      <c r="K318" s="259"/>
      <c r="L318" s="264"/>
      <c r="M318" s="265"/>
      <c r="N318" s="266"/>
      <c r="O318" s="266"/>
      <c r="P318" s="266"/>
      <c r="Q318" s="266"/>
      <c r="R318" s="266"/>
      <c r="S318" s="266"/>
      <c r="T318" s="267"/>
      <c r="U318" s="14"/>
      <c r="V318" s="14"/>
      <c r="W318" s="14"/>
      <c r="X318" s="14"/>
      <c r="Y318" s="14"/>
      <c r="Z318" s="14"/>
      <c r="AA318" s="14"/>
      <c r="AB318" s="14"/>
      <c r="AC318" s="14"/>
      <c r="AD318" s="14"/>
      <c r="AE318" s="14"/>
      <c r="AT318" s="268" t="s">
        <v>621</v>
      </c>
      <c r="AU318" s="268" t="s">
        <v>84</v>
      </c>
      <c r="AV318" s="14" t="s">
        <v>84</v>
      </c>
      <c r="AW318" s="14" t="s">
        <v>36</v>
      </c>
      <c r="AX318" s="14" t="s">
        <v>75</v>
      </c>
      <c r="AY318" s="268" t="s">
        <v>148</v>
      </c>
    </row>
    <row r="319" spans="1:51" s="14" customFormat="1" ht="12">
      <c r="A319" s="14"/>
      <c r="B319" s="258"/>
      <c r="C319" s="259"/>
      <c r="D319" s="200" t="s">
        <v>621</v>
      </c>
      <c r="E319" s="260" t="s">
        <v>19</v>
      </c>
      <c r="F319" s="261" t="s">
        <v>798</v>
      </c>
      <c r="G319" s="259"/>
      <c r="H319" s="262">
        <v>-3.394</v>
      </c>
      <c r="I319" s="263"/>
      <c r="J319" s="259"/>
      <c r="K319" s="259"/>
      <c r="L319" s="264"/>
      <c r="M319" s="265"/>
      <c r="N319" s="266"/>
      <c r="O319" s="266"/>
      <c r="P319" s="266"/>
      <c r="Q319" s="266"/>
      <c r="R319" s="266"/>
      <c r="S319" s="266"/>
      <c r="T319" s="267"/>
      <c r="U319" s="14"/>
      <c r="V319" s="14"/>
      <c r="W319" s="14"/>
      <c r="X319" s="14"/>
      <c r="Y319" s="14"/>
      <c r="Z319" s="14"/>
      <c r="AA319" s="14"/>
      <c r="AB319" s="14"/>
      <c r="AC319" s="14"/>
      <c r="AD319" s="14"/>
      <c r="AE319" s="14"/>
      <c r="AT319" s="268" t="s">
        <v>621</v>
      </c>
      <c r="AU319" s="268" t="s">
        <v>84</v>
      </c>
      <c r="AV319" s="14" t="s">
        <v>84</v>
      </c>
      <c r="AW319" s="14" t="s">
        <v>36</v>
      </c>
      <c r="AX319" s="14" t="s">
        <v>75</v>
      </c>
      <c r="AY319" s="268" t="s">
        <v>148</v>
      </c>
    </row>
    <row r="320" spans="1:51" s="15" customFormat="1" ht="12">
      <c r="A320" s="15"/>
      <c r="B320" s="269"/>
      <c r="C320" s="270"/>
      <c r="D320" s="200" t="s">
        <v>621</v>
      </c>
      <c r="E320" s="271" t="s">
        <v>19</v>
      </c>
      <c r="F320" s="272" t="s">
        <v>626</v>
      </c>
      <c r="G320" s="270"/>
      <c r="H320" s="273">
        <v>63.066</v>
      </c>
      <c r="I320" s="274"/>
      <c r="J320" s="270"/>
      <c r="K320" s="270"/>
      <c r="L320" s="275"/>
      <c r="M320" s="276"/>
      <c r="N320" s="277"/>
      <c r="O320" s="277"/>
      <c r="P320" s="277"/>
      <c r="Q320" s="277"/>
      <c r="R320" s="277"/>
      <c r="S320" s="277"/>
      <c r="T320" s="278"/>
      <c r="U320" s="15"/>
      <c r="V320" s="15"/>
      <c r="W320" s="15"/>
      <c r="X320" s="15"/>
      <c r="Y320" s="15"/>
      <c r="Z320" s="15"/>
      <c r="AA320" s="15"/>
      <c r="AB320" s="15"/>
      <c r="AC320" s="15"/>
      <c r="AD320" s="15"/>
      <c r="AE320" s="15"/>
      <c r="AT320" s="279" t="s">
        <v>621</v>
      </c>
      <c r="AU320" s="279" t="s">
        <v>84</v>
      </c>
      <c r="AV320" s="15" t="s">
        <v>167</v>
      </c>
      <c r="AW320" s="15" t="s">
        <v>36</v>
      </c>
      <c r="AX320" s="15" t="s">
        <v>82</v>
      </c>
      <c r="AY320" s="279" t="s">
        <v>148</v>
      </c>
    </row>
    <row r="321" spans="1:63" s="12" customFormat="1" ht="22.8" customHeight="1">
      <c r="A321" s="12"/>
      <c r="B321" s="232"/>
      <c r="C321" s="233"/>
      <c r="D321" s="234" t="s">
        <v>74</v>
      </c>
      <c r="E321" s="246" t="s">
        <v>819</v>
      </c>
      <c r="F321" s="246" t="s">
        <v>820</v>
      </c>
      <c r="G321" s="233"/>
      <c r="H321" s="233"/>
      <c r="I321" s="236"/>
      <c r="J321" s="247">
        <f>BK321</f>
        <v>0</v>
      </c>
      <c r="K321" s="233"/>
      <c r="L321" s="238"/>
      <c r="M321" s="239"/>
      <c r="N321" s="240"/>
      <c r="O321" s="240"/>
      <c r="P321" s="241">
        <f>SUM(P322:P327)</f>
        <v>0</v>
      </c>
      <c r="Q321" s="240"/>
      <c r="R321" s="241">
        <f>SUM(R322:R327)</f>
        <v>0</v>
      </c>
      <c r="S321" s="240"/>
      <c r="T321" s="242">
        <f>SUM(T322:T327)</f>
        <v>0</v>
      </c>
      <c r="U321" s="12"/>
      <c r="V321" s="12"/>
      <c r="W321" s="12"/>
      <c r="X321" s="12"/>
      <c r="Y321" s="12"/>
      <c r="Z321" s="12"/>
      <c r="AA321" s="12"/>
      <c r="AB321" s="12"/>
      <c r="AC321" s="12"/>
      <c r="AD321" s="12"/>
      <c r="AE321" s="12"/>
      <c r="AR321" s="243" t="s">
        <v>82</v>
      </c>
      <c r="AT321" s="244" t="s">
        <v>74</v>
      </c>
      <c r="AU321" s="244" t="s">
        <v>82</v>
      </c>
      <c r="AY321" s="243" t="s">
        <v>148</v>
      </c>
      <c r="BK321" s="245">
        <f>SUM(BK322:BK327)</f>
        <v>0</v>
      </c>
    </row>
    <row r="322" spans="1:65" s="2" customFormat="1" ht="16.5" customHeight="1">
      <c r="A322" s="39"/>
      <c r="B322" s="40"/>
      <c r="C322" s="205" t="s">
        <v>301</v>
      </c>
      <c r="D322" s="205" t="s">
        <v>152</v>
      </c>
      <c r="E322" s="206" t="s">
        <v>821</v>
      </c>
      <c r="F322" s="207" t="s">
        <v>822</v>
      </c>
      <c r="G322" s="208" t="s">
        <v>618</v>
      </c>
      <c r="H322" s="209">
        <v>1.17</v>
      </c>
      <c r="I322" s="210"/>
      <c r="J322" s="211">
        <f>ROUND(I322*H322,2)</f>
        <v>0</v>
      </c>
      <c r="K322" s="207" t="s">
        <v>156</v>
      </c>
      <c r="L322" s="45"/>
      <c r="M322" s="212" t="s">
        <v>19</v>
      </c>
      <c r="N322" s="213" t="s">
        <v>46</v>
      </c>
      <c r="O322" s="85"/>
      <c r="P322" s="196">
        <f>O322*H322</f>
        <v>0</v>
      </c>
      <c r="Q322" s="196">
        <v>0</v>
      </c>
      <c r="R322" s="196">
        <f>Q322*H322</f>
        <v>0</v>
      </c>
      <c r="S322" s="196">
        <v>0</v>
      </c>
      <c r="T322" s="197">
        <f>S322*H322</f>
        <v>0</v>
      </c>
      <c r="U322" s="39"/>
      <c r="V322" s="39"/>
      <c r="W322" s="39"/>
      <c r="X322" s="39"/>
      <c r="Y322" s="39"/>
      <c r="Z322" s="39"/>
      <c r="AA322" s="39"/>
      <c r="AB322" s="39"/>
      <c r="AC322" s="39"/>
      <c r="AD322" s="39"/>
      <c r="AE322" s="39"/>
      <c r="AR322" s="198" t="s">
        <v>167</v>
      </c>
      <c r="AT322" s="198" t="s">
        <v>152</v>
      </c>
      <c r="AU322" s="198" t="s">
        <v>84</v>
      </c>
      <c r="AY322" s="18" t="s">
        <v>148</v>
      </c>
      <c r="BE322" s="199">
        <f>IF(N322="základní",J322,0)</f>
        <v>0</v>
      </c>
      <c r="BF322" s="199">
        <f>IF(N322="snížená",J322,0)</f>
        <v>0</v>
      </c>
      <c r="BG322" s="199">
        <f>IF(N322="zákl. přenesená",J322,0)</f>
        <v>0</v>
      </c>
      <c r="BH322" s="199">
        <f>IF(N322="sníž. přenesená",J322,0)</f>
        <v>0</v>
      </c>
      <c r="BI322" s="199">
        <f>IF(N322="nulová",J322,0)</f>
        <v>0</v>
      </c>
      <c r="BJ322" s="18" t="s">
        <v>82</v>
      </c>
      <c r="BK322" s="199">
        <f>ROUND(I322*H322,2)</f>
        <v>0</v>
      </c>
      <c r="BL322" s="18" t="s">
        <v>167</v>
      </c>
      <c r="BM322" s="198" t="s">
        <v>823</v>
      </c>
    </row>
    <row r="323" spans="1:47" s="2" customFormat="1" ht="12">
      <c r="A323" s="39"/>
      <c r="B323" s="40"/>
      <c r="C323" s="41"/>
      <c r="D323" s="200" t="s">
        <v>150</v>
      </c>
      <c r="E323" s="41"/>
      <c r="F323" s="201" t="s">
        <v>822</v>
      </c>
      <c r="G323" s="41"/>
      <c r="H323" s="41"/>
      <c r="I323" s="202"/>
      <c r="J323" s="41"/>
      <c r="K323" s="41"/>
      <c r="L323" s="45"/>
      <c r="M323" s="203"/>
      <c r="N323" s="204"/>
      <c r="O323" s="85"/>
      <c r="P323" s="85"/>
      <c r="Q323" s="85"/>
      <c r="R323" s="85"/>
      <c r="S323" s="85"/>
      <c r="T323" s="86"/>
      <c r="U323" s="39"/>
      <c r="V323" s="39"/>
      <c r="W323" s="39"/>
      <c r="X323" s="39"/>
      <c r="Y323" s="39"/>
      <c r="Z323" s="39"/>
      <c r="AA323" s="39"/>
      <c r="AB323" s="39"/>
      <c r="AC323" s="39"/>
      <c r="AD323" s="39"/>
      <c r="AE323" s="39"/>
      <c r="AT323" s="18" t="s">
        <v>150</v>
      </c>
      <c r="AU323" s="18" t="s">
        <v>84</v>
      </c>
    </row>
    <row r="324" spans="1:47" s="2" customFormat="1" ht="12">
      <c r="A324" s="39"/>
      <c r="B324" s="40"/>
      <c r="C324" s="41"/>
      <c r="D324" s="214" t="s">
        <v>159</v>
      </c>
      <c r="E324" s="41"/>
      <c r="F324" s="215" t="s">
        <v>824</v>
      </c>
      <c r="G324" s="41"/>
      <c r="H324" s="41"/>
      <c r="I324" s="202"/>
      <c r="J324" s="41"/>
      <c r="K324" s="41"/>
      <c r="L324" s="45"/>
      <c r="M324" s="203"/>
      <c r="N324" s="204"/>
      <c r="O324" s="85"/>
      <c r="P324" s="85"/>
      <c r="Q324" s="85"/>
      <c r="R324" s="85"/>
      <c r="S324" s="85"/>
      <c r="T324" s="86"/>
      <c r="U324" s="39"/>
      <c r="V324" s="39"/>
      <c r="W324" s="39"/>
      <c r="X324" s="39"/>
      <c r="Y324" s="39"/>
      <c r="Z324" s="39"/>
      <c r="AA324" s="39"/>
      <c r="AB324" s="39"/>
      <c r="AC324" s="39"/>
      <c r="AD324" s="39"/>
      <c r="AE324" s="39"/>
      <c r="AT324" s="18" t="s">
        <v>159</v>
      </c>
      <c r="AU324" s="18" t="s">
        <v>84</v>
      </c>
    </row>
    <row r="325" spans="1:51" s="14" customFormat="1" ht="12">
      <c r="A325" s="14"/>
      <c r="B325" s="258"/>
      <c r="C325" s="259"/>
      <c r="D325" s="200" t="s">
        <v>621</v>
      </c>
      <c r="E325" s="260" t="s">
        <v>19</v>
      </c>
      <c r="F325" s="261" t="s">
        <v>825</v>
      </c>
      <c r="G325" s="259"/>
      <c r="H325" s="262">
        <v>2.175</v>
      </c>
      <c r="I325" s="263"/>
      <c r="J325" s="259"/>
      <c r="K325" s="259"/>
      <c r="L325" s="264"/>
      <c r="M325" s="265"/>
      <c r="N325" s="266"/>
      <c r="O325" s="266"/>
      <c r="P325" s="266"/>
      <c r="Q325" s="266"/>
      <c r="R325" s="266"/>
      <c r="S325" s="266"/>
      <c r="T325" s="267"/>
      <c r="U325" s="14"/>
      <c r="V325" s="14"/>
      <c r="W325" s="14"/>
      <c r="X325" s="14"/>
      <c r="Y325" s="14"/>
      <c r="Z325" s="14"/>
      <c r="AA325" s="14"/>
      <c r="AB325" s="14"/>
      <c r="AC325" s="14"/>
      <c r="AD325" s="14"/>
      <c r="AE325" s="14"/>
      <c r="AT325" s="268" t="s">
        <v>621</v>
      </c>
      <c r="AU325" s="268" t="s">
        <v>84</v>
      </c>
      <c r="AV325" s="14" t="s">
        <v>84</v>
      </c>
      <c r="AW325" s="14" t="s">
        <v>36</v>
      </c>
      <c r="AX325" s="14" t="s">
        <v>75</v>
      </c>
      <c r="AY325" s="268" t="s">
        <v>148</v>
      </c>
    </row>
    <row r="326" spans="1:51" s="14" customFormat="1" ht="12">
      <c r="A326" s="14"/>
      <c r="B326" s="258"/>
      <c r="C326" s="259"/>
      <c r="D326" s="200" t="s">
        <v>621</v>
      </c>
      <c r="E326" s="260" t="s">
        <v>19</v>
      </c>
      <c r="F326" s="261" t="s">
        <v>826</v>
      </c>
      <c r="G326" s="259"/>
      <c r="H326" s="262">
        <v>-1.005</v>
      </c>
      <c r="I326" s="263"/>
      <c r="J326" s="259"/>
      <c r="K326" s="259"/>
      <c r="L326" s="264"/>
      <c r="M326" s="265"/>
      <c r="N326" s="266"/>
      <c r="O326" s="266"/>
      <c r="P326" s="266"/>
      <c r="Q326" s="266"/>
      <c r="R326" s="266"/>
      <c r="S326" s="266"/>
      <c r="T326" s="267"/>
      <c r="U326" s="14"/>
      <c r="V326" s="14"/>
      <c r="W326" s="14"/>
      <c r="X326" s="14"/>
      <c r="Y326" s="14"/>
      <c r="Z326" s="14"/>
      <c r="AA326" s="14"/>
      <c r="AB326" s="14"/>
      <c r="AC326" s="14"/>
      <c r="AD326" s="14"/>
      <c r="AE326" s="14"/>
      <c r="AT326" s="268" t="s">
        <v>621</v>
      </c>
      <c r="AU326" s="268" t="s">
        <v>84</v>
      </c>
      <c r="AV326" s="14" t="s">
        <v>84</v>
      </c>
      <c r="AW326" s="14" t="s">
        <v>36</v>
      </c>
      <c r="AX326" s="14" t="s">
        <v>75</v>
      </c>
      <c r="AY326" s="268" t="s">
        <v>148</v>
      </c>
    </row>
    <row r="327" spans="1:51" s="15" customFormat="1" ht="12">
      <c r="A327" s="15"/>
      <c r="B327" s="269"/>
      <c r="C327" s="270"/>
      <c r="D327" s="200" t="s">
        <v>621</v>
      </c>
      <c r="E327" s="271" t="s">
        <v>19</v>
      </c>
      <c r="F327" s="272" t="s">
        <v>626</v>
      </c>
      <c r="G327" s="270"/>
      <c r="H327" s="273">
        <v>1.17</v>
      </c>
      <c r="I327" s="274"/>
      <c r="J327" s="270"/>
      <c r="K327" s="270"/>
      <c r="L327" s="275"/>
      <c r="M327" s="276"/>
      <c r="N327" s="277"/>
      <c r="O327" s="277"/>
      <c r="P327" s="277"/>
      <c r="Q327" s="277"/>
      <c r="R327" s="277"/>
      <c r="S327" s="277"/>
      <c r="T327" s="278"/>
      <c r="U327" s="15"/>
      <c r="V327" s="15"/>
      <c r="W327" s="15"/>
      <c r="X327" s="15"/>
      <c r="Y327" s="15"/>
      <c r="Z327" s="15"/>
      <c r="AA327" s="15"/>
      <c r="AB327" s="15"/>
      <c r="AC327" s="15"/>
      <c r="AD327" s="15"/>
      <c r="AE327" s="15"/>
      <c r="AT327" s="279" t="s">
        <v>621</v>
      </c>
      <c r="AU327" s="279" t="s">
        <v>84</v>
      </c>
      <c r="AV327" s="15" t="s">
        <v>167</v>
      </c>
      <c r="AW327" s="15" t="s">
        <v>36</v>
      </c>
      <c r="AX327" s="15" t="s">
        <v>82</v>
      </c>
      <c r="AY327" s="279" t="s">
        <v>148</v>
      </c>
    </row>
    <row r="328" spans="1:63" s="12" customFormat="1" ht="22.8" customHeight="1">
      <c r="A328" s="12"/>
      <c r="B328" s="232"/>
      <c r="C328" s="233"/>
      <c r="D328" s="234" t="s">
        <v>74</v>
      </c>
      <c r="E328" s="246" t="s">
        <v>190</v>
      </c>
      <c r="F328" s="246" t="s">
        <v>827</v>
      </c>
      <c r="G328" s="233"/>
      <c r="H328" s="233"/>
      <c r="I328" s="236"/>
      <c r="J328" s="247">
        <f>BK328</f>
        <v>0</v>
      </c>
      <c r="K328" s="233"/>
      <c r="L328" s="238"/>
      <c r="M328" s="239"/>
      <c r="N328" s="240"/>
      <c r="O328" s="240"/>
      <c r="P328" s="241">
        <f>SUM(P329:P336)</f>
        <v>0</v>
      </c>
      <c r="Q328" s="240"/>
      <c r="R328" s="241">
        <f>SUM(R329:R336)</f>
        <v>0</v>
      </c>
      <c r="S328" s="240"/>
      <c r="T328" s="242">
        <f>SUM(T329:T336)</f>
        <v>0</v>
      </c>
      <c r="U328" s="12"/>
      <c r="V328" s="12"/>
      <c r="W328" s="12"/>
      <c r="X328" s="12"/>
      <c r="Y328" s="12"/>
      <c r="Z328" s="12"/>
      <c r="AA328" s="12"/>
      <c r="AB328" s="12"/>
      <c r="AC328" s="12"/>
      <c r="AD328" s="12"/>
      <c r="AE328" s="12"/>
      <c r="AR328" s="243" t="s">
        <v>82</v>
      </c>
      <c r="AT328" s="244" t="s">
        <v>74</v>
      </c>
      <c r="AU328" s="244" t="s">
        <v>82</v>
      </c>
      <c r="AY328" s="243" t="s">
        <v>148</v>
      </c>
      <c r="BK328" s="245">
        <f>SUM(BK329:BK336)</f>
        <v>0</v>
      </c>
    </row>
    <row r="329" spans="1:65" s="2" customFormat="1" ht="24.15" customHeight="1">
      <c r="A329" s="39"/>
      <c r="B329" s="40"/>
      <c r="C329" s="205" t="s">
        <v>306</v>
      </c>
      <c r="D329" s="205" t="s">
        <v>152</v>
      </c>
      <c r="E329" s="206" t="s">
        <v>828</v>
      </c>
      <c r="F329" s="207" t="s">
        <v>829</v>
      </c>
      <c r="G329" s="208" t="s">
        <v>618</v>
      </c>
      <c r="H329" s="209">
        <v>0.15</v>
      </c>
      <c r="I329" s="210"/>
      <c r="J329" s="211">
        <f>ROUND(I329*H329,2)</f>
        <v>0</v>
      </c>
      <c r="K329" s="207" t="s">
        <v>156</v>
      </c>
      <c r="L329" s="45"/>
      <c r="M329" s="212" t="s">
        <v>19</v>
      </c>
      <c r="N329" s="213" t="s">
        <v>46</v>
      </c>
      <c r="O329" s="85"/>
      <c r="P329" s="196">
        <f>O329*H329</f>
        <v>0</v>
      </c>
      <c r="Q329" s="196">
        <v>0</v>
      </c>
      <c r="R329" s="196">
        <f>Q329*H329</f>
        <v>0</v>
      </c>
      <c r="S329" s="196">
        <v>0</v>
      </c>
      <c r="T329" s="197">
        <f>S329*H329</f>
        <v>0</v>
      </c>
      <c r="U329" s="39"/>
      <c r="V329" s="39"/>
      <c r="W329" s="39"/>
      <c r="X329" s="39"/>
      <c r="Y329" s="39"/>
      <c r="Z329" s="39"/>
      <c r="AA329" s="39"/>
      <c r="AB329" s="39"/>
      <c r="AC329" s="39"/>
      <c r="AD329" s="39"/>
      <c r="AE329" s="39"/>
      <c r="AR329" s="198" t="s">
        <v>167</v>
      </c>
      <c r="AT329" s="198" t="s">
        <v>152</v>
      </c>
      <c r="AU329" s="198" t="s">
        <v>84</v>
      </c>
      <c r="AY329" s="18" t="s">
        <v>148</v>
      </c>
      <c r="BE329" s="199">
        <f>IF(N329="základní",J329,0)</f>
        <v>0</v>
      </c>
      <c r="BF329" s="199">
        <f>IF(N329="snížená",J329,0)</f>
        <v>0</v>
      </c>
      <c r="BG329" s="199">
        <f>IF(N329="zákl. přenesená",J329,0)</f>
        <v>0</v>
      </c>
      <c r="BH329" s="199">
        <f>IF(N329="sníž. přenesená",J329,0)</f>
        <v>0</v>
      </c>
      <c r="BI329" s="199">
        <f>IF(N329="nulová",J329,0)</f>
        <v>0</v>
      </c>
      <c r="BJ329" s="18" t="s">
        <v>82</v>
      </c>
      <c r="BK329" s="199">
        <f>ROUND(I329*H329,2)</f>
        <v>0</v>
      </c>
      <c r="BL329" s="18" t="s">
        <v>167</v>
      </c>
      <c r="BM329" s="198" t="s">
        <v>830</v>
      </c>
    </row>
    <row r="330" spans="1:47" s="2" customFormat="1" ht="12">
      <c r="A330" s="39"/>
      <c r="B330" s="40"/>
      <c r="C330" s="41"/>
      <c r="D330" s="200" t="s">
        <v>150</v>
      </c>
      <c r="E330" s="41"/>
      <c r="F330" s="201" t="s">
        <v>829</v>
      </c>
      <c r="G330" s="41"/>
      <c r="H330" s="41"/>
      <c r="I330" s="202"/>
      <c r="J330" s="41"/>
      <c r="K330" s="41"/>
      <c r="L330" s="45"/>
      <c r="M330" s="203"/>
      <c r="N330" s="204"/>
      <c r="O330" s="85"/>
      <c r="P330" s="85"/>
      <c r="Q330" s="85"/>
      <c r="R330" s="85"/>
      <c r="S330" s="85"/>
      <c r="T330" s="86"/>
      <c r="U330" s="39"/>
      <c r="V330" s="39"/>
      <c r="W330" s="39"/>
      <c r="X330" s="39"/>
      <c r="Y330" s="39"/>
      <c r="Z330" s="39"/>
      <c r="AA330" s="39"/>
      <c r="AB330" s="39"/>
      <c r="AC330" s="39"/>
      <c r="AD330" s="39"/>
      <c r="AE330" s="39"/>
      <c r="AT330" s="18" t="s">
        <v>150</v>
      </c>
      <c r="AU330" s="18" t="s">
        <v>84</v>
      </c>
    </row>
    <row r="331" spans="1:47" s="2" customFormat="1" ht="12">
      <c r="A331" s="39"/>
      <c r="B331" s="40"/>
      <c r="C331" s="41"/>
      <c r="D331" s="214" t="s">
        <v>159</v>
      </c>
      <c r="E331" s="41"/>
      <c r="F331" s="215" t="s">
        <v>831</v>
      </c>
      <c r="G331" s="41"/>
      <c r="H331" s="41"/>
      <c r="I331" s="202"/>
      <c r="J331" s="41"/>
      <c r="K331" s="41"/>
      <c r="L331" s="45"/>
      <c r="M331" s="203"/>
      <c r="N331" s="204"/>
      <c r="O331" s="85"/>
      <c r="P331" s="85"/>
      <c r="Q331" s="85"/>
      <c r="R331" s="85"/>
      <c r="S331" s="85"/>
      <c r="T331" s="86"/>
      <c r="U331" s="39"/>
      <c r="V331" s="39"/>
      <c r="W331" s="39"/>
      <c r="X331" s="39"/>
      <c r="Y331" s="39"/>
      <c r="Z331" s="39"/>
      <c r="AA331" s="39"/>
      <c r="AB331" s="39"/>
      <c r="AC331" s="39"/>
      <c r="AD331" s="39"/>
      <c r="AE331" s="39"/>
      <c r="AT331" s="18" t="s">
        <v>159</v>
      </c>
      <c r="AU331" s="18" t="s">
        <v>84</v>
      </c>
    </row>
    <row r="332" spans="1:65" s="2" customFormat="1" ht="16.5" customHeight="1">
      <c r="A332" s="39"/>
      <c r="B332" s="40"/>
      <c r="C332" s="205" t="s">
        <v>312</v>
      </c>
      <c r="D332" s="205" t="s">
        <v>152</v>
      </c>
      <c r="E332" s="206" t="s">
        <v>832</v>
      </c>
      <c r="F332" s="207" t="s">
        <v>833</v>
      </c>
      <c r="G332" s="208" t="s">
        <v>353</v>
      </c>
      <c r="H332" s="209">
        <v>13.125</v>
      </c>
      <c r="I332" s="210"/>
      <c r="J332" s="211">
        <f>ROUND(I332*H332,2)</f>
        <v>0</v>
      </c>
      <c r="K332" s="207" t="s">
        <v>156</v>
      </c>
      <c r="L332" s="45"/>
      <c r="M332" s="212" t="s">
        <v>19</v>
      </c>
      <c r="N332" s="213" t="s">
        <v>46</v>
      </c>
      <c r="O332" s="85"/>
      <c r="P332" s="196">
        <f>O332*H332</f>
        <v>0</v>
      </c>
      <c r="Q332" s="196">
        <v>0</v>
      </c>
      <c r="R332" s="196">
        <f>Q332*H332</f>
        <v>0</v>
      </c>
      <c r="S332" s="196">
        <v>0</v>
      </c>
      <c r="T332" s="197">
        <f>S332*H332</f>
        <v>0</v>
      </c>
      <c r="U332" s="39"/>
      <c r="V332" s="39"/>
      <c r="W332" s="39"/>
      <c r="X332" s="39"/>
      <c r="Y332" s="39"/>
      <c r="Z332" s="39"/>
      <c r="AA332" s="39"/>
      <c r="AB332" s="39"/>
      <c r="AC332" s="39"/>
      <c r="AD332" s="39"/>
      <c r="AE332" s="39"/>
      <c r="AR332" s="198" t="s">
        <v>167</v>
      </c>
      <c r="AT332" s="198" t="s">
        <v>152</v>
      </c>
      <c r="AU332" s="198" t="s">
        <v>84</v>
      </c>
      <c r="AY332" s="18" t="s">
        <v>148</v>
      </c>
      <c r="BE332" s="199">
        <f>IF(N332="základní",J332,0)</f>
        <v>0</v>
      </c>
      <c r="BF332" s="199">
        <f>IF(N332="snížená",J332,0)</f>
        <v>0</v>
      </c>
      <c r="BG332" s="199">
        <f>IF(N332="zákl. přenesená",J332,0)</f>
        <v>0</v>
      </c>
      <c r="BH332" s="199">
        <f>IF(N332="sníž. přenesená",J332,0)</f>
        <v>0</v>
      </c>
      <c r="BI332" s="199">
        <f>IF(N332="nulová",J332,0)</f>
        <v>0</v>
      </c>
      <c r="BJ332" s="18" t="s">
        <v>82</v>
      </c>
      <c r="BK332" s="199">
        <f>ROUND(I332*H332,2)</f>
        <v>0</v>
      </c>
      <c r="BL332" s="18" t="s">
        <v>167</v>
      </c>
      <c r="BM332" s="198" t="s">
        <v>834</v>
      </c>
    </row>
    <row r="333" spans="1:47" s="2" customFormat="1" ht="12">
      <c r="A333" s="39"/>
      <c r="B333" s="40"/>
      <c r="C333" s="41"/>
      <c r="D333" s="200" t="s">
        <v>150</v>
      </c>
      <c r="E333" s="41"/>
      <c r="F333" s="201" t="s">
        <v>833</v>
      </c>
      <c r="G333" s="41"/>
      <c r="H333" s="41"/>
      <c r="I333" s="202"/>
      <c r="J333" s="41"/>
      <c r="K333" s="41"/>
      <c r="L333" s="45"/>
      <c r="M333" s="203"/>
      <c r="N333" s="204"/>
      <c r="O333" s="85"/>
      <c r="P333" s="85"/>
      <c r="Q333" s="85"/>
      <c r="R333" s="85"/>
      <c r="S333" s="85"/>
      <c r="T333" s="86"/>
      <c r="U333" s="39"/>
      <c r="V333" s="39"/>
      <c r="W333" s="39"/>
      <c r="X333" s="39"/>
      <c r="Y333" s="39"/>
      <c r="Z333" s="39"/>
      <c r="AA333" s="39"/>
      <c r="AB333" s="39"/>
      <c r="AC333" s="39"/>
      <c r="AD333" s="39"/>
      <c r="AE333" s="39"/>
      <c r="AT333" s="18" t="s">
        <v>150</v>
      </c>
      <c r="AU333" s="18" t="s">
        <v>84</v>
      </c>
    </row>
    <row r="334" spans="1:47" s="2" customFormat="1" ht="12">
      <c r="A334" s="39"/>
      <c r="B334" s="40"/>
      <c r="C334" s="41"/>
      <c r="D334" s="214" t="s">
        <v>159</v>
      </c>
      <c r="E334" s="41"/>
      <c r="F334" s="215" t="s">
        <v>835</v>
      </c>
      <c r="G334" s="41"/>
      <c r="H334" s="41"/>
      <c r="I334" s="202"/>
      <c r="J334" s="41"/>
      <c r="K334" s="41"/>
      <c r="L334" s="45"/>
      <c r="M334" s="203"/>
      <c r="N334" s="204"/>
      <c r="O334" s="85"/>
      <c r="P334" s="85"/>
      <c r="Q334" s="85"/>
      <c r="R334" s="85"/>
      <c r="S334" s="85"/>
      <c r="T334" s="86"/>
      <c r="U334" s="39"/>
      <c r="V334" s="39"/>
      <c r="W334" s="39"/>
      <c r="X334" s="39"/>
      <c r="Y334" s="39"/>
      <c r="Z334" s="39"/>
      <c r="AA334" s="39"/>
      <c r="AB334" s="39"/>
      <c r="AC334" s="39"/>
      <c r="AD334" s="39"/>
      <c r="AE334" s="39"/>
      <c r="AT334" s="18" t="s">
        <v>159</v>
      </c>
      <c r="AU334" s="18" t="s">
        <v>84</v>
      </c>
    </row>
    <row r="335" spans="1:51" s="14" customFormat="1" ht="12">
      <c r="A335" s="14"/>
      <c r="B335" s="258"/>
      <c r="C335" s="259"/>
      <c r="D335" s="200" t="s">
        <v>621</v>
      </c>
      <c r="E335" s="260" t="s">
        <v>19</v>
      </c>
      <c r="F335" s="261" t="s">
        <v>836</v>
      </c>
      <c r="G335" s="259"/>
      <c r="H335" s="262">
        <v>13.125</v>
      </c>
      <c r="I335" s="263"/>
      <c r="J335" s="259"/>
      <c r="K335" s="259"/>
      <c r="L335" s="264"/>
      <c r="M335" s="265"/>
      <c r="N335" s="266"/>
      <c r="O335" s="266"/>
      <c r="P335" s="266"/>
      <c r="Q335" s="266"/>
      <c r="R335" s="266"/>
      <c r="S335" s="266"/>
      <c r="T335" s="267"/>
      <c r="U335" s="14"/>
      <c r="V335" s="14"/>
      <c r="W335" s="14"/>
      <c r="X335" s="14"/>
      <c r="Y335" s="14"/>
      <c r="Z335" s="14"/>
      <c r="AA335" s="14"/>
      <c r="AB335" s="14"/>
      <c r="AC335" s="14"/>
      <c r="AD335" s="14"/>
      <c r="AE335" s="14"/>
      <c r="AT335" s="268" t="s">
        <v>621</v>
      </c>
      <c r="AU335" s="268" t="s">
        <v>84</v>
      </c>
      <c r="AV335" s="14" t="s">
        <v>84</v>
      </c>
      <c r="AW335" s="14" t="s">
        <v>36</v>
      </c>
      <c r="AX335" s="14" t="s">
        <v>75</v>
      </c>
      <c r="AY335" s="268" t="s">
        <v>148</v>
      </c>
    </row>
    <row r="336" spans="1:51" s="15" customFormat="1" ht="12">
      <c r="A336" s="15"/>
      <c r="B336" s="269"/>
      <c r="C336" s="270"/>
      <c r="D336" s="200" t="s">
        <v>621</v>
      </c>
      <c r="E336" s="271" t="s">
        <v>19</v>
      </c>
      <c r="F336" s="272" t="s">
        <v>626</v>
      </c>
      <c r="G336" s="270"/>
      <c r="H336" s="273">
        <v>13.125</v>
      </c>
      <c r="I336" s="274"/>
      <c r="J336" s="270"/>
      <c r="K336" s="270"/>
      <c r="L336" s="275"/>
      <c r="M336" s="276"/>
      <c r="N336" s="277"/>
      <c r="O336" s="277"/>
      <c r="P336" s="277"/>
      <c r="Q336" s="277"/>
      <c r="R336" s="277"/>
      <c r="S336" s="277"/>
      <c r="T336" s="278"/>
      <c r="U336" s="15"/>
      <c r="V336" s="15"/>
      <c r="W336" s="15"/>
      <c r="X336" s="15"/>
      <c r="Y336" s="15"/>
      <c r="Z336" s="15"/>
      <c r="AA336" s="15"/>
      <c r="AB336" s="15"/>
      <c r="AC336" s="15"/>
      <c r="AD336" s="15"/>
      <c r="AE336" s="15"/>
      <c r="AT336" s="279" t="s">
        <v>621</v>
      </c>
      <c r="AU336" s="279" t="s">
        <v>84</v>
      </c>
      <c r="AV336" s="15" t="s">
        <v>167</v>
      </c>
      <c r="AW336" s="15" t="s">
        <v>36</v>
      </c>
      <c r="AX336" s="15" t="s">
        <v>82</v>
      </c>
      <c r="AY336" s="279" t="s">
        <v>148</v>
      </c>
    </row>
    <row r="337" spans="1:63" s="12" customFormat="1" ht="22.8" customHeight="1">
      <c r="A337" s="12"/>
      <c r="B337" s="232"/>
      <c r="C337" s="233"/>
      <c r="D337" s="234" t="s">
        <v>74</v>
      </c>
      <c r="E337" s="246" t="s">
        <v>837</v>
      </c>
      <c r="F337" s="246" t="s">
        <v>838</v>
      </c>
      <c r="G337" s="233"/>
      <c r="H337" s="233"/>
      <c r="I337" s="236"/>
      <c r="J337" s="247">
        <f>BK337</f>
        <v>0</v>
      </c>
      <c r="K337" s="233"/>
      <c r="L337" s="238"/>
      <c r="M337" s="239"/>
      <c r="N337" s="240"/>
      <c r="O337" s="240"/>
      <c r="P337" s="241">
        <f>SUM(P338:P354)</f>
        <v>0</v>
      </c>
      <c r="Q337" s="240"/>
      <c r="R337" s="241">
        <f>SUM(R338:R354)</f>
        <v>0</v>
      </c>
      <c r="S337" s="240"/>
      <c r="T337" s="242">
        <f>SUM(T338:T354)</f>
        <v>0</v>
      </c>
      <c r="U337" s="12"/>
      <c r="V337" s="12"/>
      <c r="W337" s="12"/>
      <c r="X337" s="12"/>
      <c r="Y337" s="12"/>
      <c r="Z337" s="12"/>
      <c r="AA337" s="12"/>
      <c r="AB337" s="12"/>
      <c r="AC337" s="12"/>
      <c r="AD337" s="12"/>
      <c r="AE337" s="12"/>
      <c r="AR337" s="243" t="s">
        <v>82</v>
      </c>
      <c r="AT337" s="244" t="s">
        <v>74</v>
      </c>
      <c r="AU337" s="244" t="s">
        <v>82</v>
      </c>
      <c r="AY337" s="243" t="s">
        <v>148</v>
      </c>
      <c r="BK337" s="245">
        <f>SUM(BK338:BK354)</f>
        <v>0</v>
      </c>
    </row>
    <row r="338" spans="1:65" s="2" customFormat="1" ht="21.75" customHeight="1">
      <c r="A338" s="39"/>
      <c r="B338" s="40"/>
      <c r="C338" s="205" t="s">
        <v>318</v>
      </c>
      <c r="D338" s="205" t="s">
        <v>152</v>
      </c>
      <c r="E338" s="206" t="s">
        <v>839</v>
      </c>
      <c r="F338" s="207" t="s">
        <v>840</v>
      </c>
      <c r="G338" s="208" t="s">
        <v>353</v>
      </c>
      <c r="H338" s="209">
        <v>114.31</v>
      </c>
      <c r="I338" s="210"/>
      <c r="J338" s="211">
        <f>ROUND(I338*H338,2)</f>
        <v>0</v>
      </c>
      <c r="K338" s="207" t="s">
        <v>156</v>
      </c>
      <c r="L338" s="45"/>
      <c r="M338" s="212" t="s">
        <v>19</v>
      </c>
      <c r="N338" s="213" t="s">
        <v>46</v>
      </c>
      <c r="O338" s="85"/>
      <c r="P338" s="196">
        <f>O338*H338</f>
        <v>0</v>
      </c>
      <c r="Q338" s="196">
        <v>0</v>
      </c>
      <c r="R338" s="196">
        <f>Q338*H338</f>
        <v>0</v>
      </c>
      <c r="S338" s="196">
        <v>0</v>
      </c>
      <c r="T338" s="197">
        <f>S338*H338</f>
        <v>0</v>
      </c>
      <c r="U338" s="39"/>
      <c r="V338" s="39"/>
      <c r="W338" s="39"/>
      <c r="X338" s="39"/>
      <c r="Y338" s="39"/>
      <c r="Z338" s="39"/>
      <c r="AA338" s="39"/>
      <c r="AB338" s="39"/>
      <c r="AC338" s="39"/>
      <c r="AD338" s="39"/>
      <c r="AE338" s="39"/>
      <c r="AR338" s="198" t="s">
        <v>167</v>
      </c>
      <c r="AT338" s="198" t="s">
        <v>152</v>
      </c>
      <c r="AU338" s="198" t="s">
        <v>84</v>
      </c>
      <c r="AY338" s="18" t="s">
        <v>148</v>
      </c>
      <c r="BE338" s="199">
        <f>IF(N338="základní",J338,0)</f>
        <v>0</v>
      </c>
      <c r="BF338" s="199">
        <f>IF(N338="snížená",J338,0)</f>
        <v>0</v>
      </c>
      <c r="BG338" s="199">
        <f>IF(N338="zákl. přenesená",J338,0)</f>
        <v>0</v>
      </c>
      <c r="BH338" s="199">
        <f>IF(N338="sníž. přenesená",J338,0)</f>
        <v>0</v>
      </c>
      <c r="BI338" s="199">
        <f>IF(N338="nulová",J338,0)</f>
        <v>0</v>
      </c>
      <c r="BJ338" s="18" t="s">
        <v>82</v>
      </c>
      <c r="BK338" s="199">
        <f>ROUND(I338*H338,2)</f>
        <v>0</v>
      </c>
      <c r="BL338" s="18" t="s">
        <v>167</v>
      </c>
      <c r="BM338" s="198" t="s">
        <v>841</v>
      </c>
    </row>
    <row r="339" spans="1:47" s="2" customFormat="1" ht="12">
      <c r="A339" s="39"/>
      <c r="B339" s="40"/>
      <c r="C339" s="41"/>
      <c r="D339" s="200" t="s">
        <v>150</v>
      </c>
      <c r="E339" s="41"/>
      <c r="F339" s="201" t="s">
        <v>840</v>
      </c>
      <c r="G339" s="41"/>
      <c r="H339" s="41"/>
      <c r="I339" s="202"/>
      <c r="J339" s="41"/>
      <c r="K339" s="41"/>
      <c r="L339" s="45"/>
      <c r="M339" s="203"/>
      <c r="N339" s="204"/>
      <c r="O339" s="85"/>
      <c r="P339" s="85"/>
      <c r="Q339" s="85"/>
      <c r="R339" s="85"/>
      <c r="S339" s="85"/>
      <c r="T339" s="86"/>
      <c r="U339" s="39"/>
      <c r="V339" s="39"/>
      <c r="W339" s="39"/>
      <c r="X339" s="39"/>
      <c r="Y339" s="39"/>
      <c r="Z339" s="39"/>
      <c r="AA339" s="39"/>
      <c r="AB339" s="39"/>
      <c r="AC339" s="39"/>
      <c r="AD339" s="39"/>
      <c r="AE339" s="39"/>
      <c r="AT339" s="18" t="s">
        <v>150</v>
      </c>
      <c r="AU339" s="18" t="s">
        <v>84</v>
      </c>
    </row>
    <row r="340" spans="1:47" s="2" customFormat="1" ht="12">
      <c r="A340" s="39"/>
      <c r="B340" s="40"/>
      <c r="C340" s="41"/>
      <c r="D340" s="214" t="s">
        <v>159</v>
      </c>
      <c r="E340" s="41"/>
      <c r="F340" s="215" t="s">
        <v>842</v>
      </c>
      <c r="G340" s="41"/>
      <c r="H340" s="41"/>
      <c r="I340" s="202"/>
      <c r="J340" s="41"/>
      <c r="K340" s="41"/>
      <c r="L340" s="45"/>
      <c r="M340" s="203"/>
      <c r="N340" s="204"/>
      <c r="O340" s="85"/>
      <c r="P340" s="85"/>
      <c r="Q340" s="85"/>
      <c r="R340" s="85"/>
      <c r="S340" s="85"/>
      <c r="T340" s="86"/>
      <c r="U340" s="39"/>
      <c r="V340" s="39"/>
      <c r="W340" s="39"/>
      <c r="X340" s="39"/>
      <c r="Y340" s="39"/>
      <c r="Z340" s="39"/>
      <c r="AA340" s="39"/>
      <c r="AB340" s="39"/>
      <c r="AC340" s="39"/>
      <c r="AD340" s="39"/>
      <c r="AE340" s="39"/>
      <c r="AT340" s="18" t="s">
        <v>159</v>
      </c>
      <c r="AU340" s="18" t="s">
        <v>84</v>
      </c>
    </row>
    <row r="341" spans="1:51" s="14" customFormat="1" ht="12">
      <c r="A341" s="14"/>
      <c r="B341" s="258"/>
      <c r="C341" s="259"/>
      <c r="D341" s="200" t="s">
        <v>621</v>
      </c>
      <c r="E341" s="260" t="s">
        <v>19</v>
      </c>
      <c r="F341" s="261" t="s">
        <v>843</v>
      </c>
      <c r="G341" s="259"/>
      <c r="H341" s="262">
        <v>93.31</v>
      </c>
      <c r="I341" s="263"/>
      <c r="J341" s="259"/>
      <c r="K341" s="259"/>
      <c r="L341" s="264"/>
      <c r="M341" s="265"/>
      <c r="N341" s="266"/>
      <c r="O341" s="266"/>
      <c r="P341" s="266"/>
      <c r="Q341" s="266"/>
      <c r="R341" s="266"/>
      <c r="S341" s="266"/>
      <c r="T341" s="267"/>
      <c r="U341" s="14"/>
      <c r="V341" s="14"/>
      <c r="W341" s="14"/>
      <c r="X341" s="14"/>
      <c r="Y341" s="14"/>
      <c r="Z341" s="14"/>
      <c r="AA341" s="14"/>
      <c r="AB341" s="14"/>
      <c r="AC341" s="14"/>
      <c r="AD341" s="14"/>
      <c r="AE341" s="14"/>
      <c r="AT341" s="268" t="s">
        <v>621</v>
      </c>
      <c r="AU341" s="268" t="s">
        <v>84</v>
      </c>
      <c r="AV341" s="14" t="s">
        <v>84</v>
      </c>
      <c r="AW341" s="14" t="s">
        <v>36</v>
      </c>
      <c r="AX341" s="14" t="s">
        <v>75</v>
      </c>
      <c r="AY341" s="268" t="s">
        <v>148</v>
      </c>
    </row>
    <row r="342" spans="1:51" s="14" customFormat="1" ht="12">
      <c r="A342" s="14"/>
      <c r="B342" s="258"/>
      <c r="C342" s="259"/>
      <c r="D342" s="200" t="s">
        <v>621</v>
      </c>
      <c r="E342" s="260" t="s">
        <v>19</v>
      </c>
      <c r="F342" s="261" t="s">
        <v>844</v>
      </c>
      <c r="G342" s="259"/>
      <c r="H342" s="262">
        <v>21</v>
      </c>
      <c r="I342" s="263"/>
      <c r="J342" s="259"/>
      <c r="K342" s="259"/>
      <c r="L342" s="264"/>
      <c r="M342" s="265"/>
      <c r="N342" s="266"/>
      <c r="O342" s="266"/>
      <c r="P342" s="266"/>
      <c r="Q342" s="266"/>
      <c r="R342" s="266"/>
      <c r="S342" s="266"/>
      <c r="T342" s="267"/>
      <c r="U342" s="14"/>
      <c r="V342" s="14"/>
      <c r="W342" s="14"/>
      <c r="X342" s="14"/>
      <c r="Y342" s="14"/>
      <c r="Z342" s="14"/>
      <c r="AA342" s="14"/>
      <c r="AB342" s="14"/>
      <c r="AC342" s="14"/>
      <c r="AD342" s="14"/>
      <c r="AE342" s="14"/>
      <c r="AT342" s="268" t="s">
        <v>621</v>
      </c>
      <c r="AU342" s="268" t="s">
        <v>84</v>
      </c>
      <c r="AV342" s="14" t="s">
        <v>84</v>
      </c>
      <c r="AW342" s="14" t="s">
        <v>36</v>
      </c>
      <c r="AX342" s="14" t="s">
        <v>75</v>
      </c>
      <c r="AY342" s="268" t="s">
        <v>148</v>
      </c>
    </row>
    <row r="343" spans="1:51" s="15" customFormat="1" ht="12">
      <c r="A343" s="15"/>
      <c r="B343" s="269"/>
      <c r="C343" s="270"/>
      <c r="D343" s="200" t="s">
        <v>621</v>
      </c>
      <c r="E343" s="271" t="s">
        <v>19</v>
      </c>
      <c r="F343" s="272" t="s">
        <v>626</v>
      </c>
      <c r="G343" s="270"/>
      <c r="H343" s="273">
        <v>114.31</v>
      </c>
      <c r="I343" s="274"/>
      <c r="J343" s="270"/>
      <c r="K343" s="270"/>
      <c r="L343" s="275"/>
      <c r="M343" s="276"/>
      <c r="N343" s="277"/>
      <c r="O343" s="277"/>
      <c r="P343" s="277"/>
      <c r="Q343" s="277"/>
      <c r="R343" s="277"/>
      <c r="S343" s="277"/>
      <c r="T343" s="278"/>
      <c r="U343" s="15"/>
      <c r="V343" s="15"/>
      <c r="W343" s="15"/>
      <c r="X343" s="15"/>
      <c r="Y343" s="15"/>
      <c r="Z343" s="15"/>
      <c r="AA343" s="15"/>
      <c r="AB343" s="15"/>
      <c r="AC343" s="15"/>
      <c r="AD343" s="15"/>
      <c r="AE343" s="15"/>
      <c r="AT343" s="279" t="s">
        <v>621</v>
      </c>
      <c r="AU343" s="279" t="s">
        <v>84</v>
      </c>
      <c r="AV343" s="15" t="s">
        <v>167</v>
      </c>
      <c r="AW343" s="15" t="s">
        <v>36</v>
      </c>
      <c r="AX343" s="15" t="s">
        <v>82</v>
      </c>
      <c r="AY343" s="279" t="s">
        <v>148</v>
      </c>
    </row>
    <row r="344" spans="1:65" s="2" customFormat="1" ht="21.75" customHeight="1">
      <c r="A344" s="39"/>
      <c r="B344" s="40"/>
      <c r="C344" s="205" t="s">
        <v>323</v>
      </c>
      <c r="D344" s="205" t="s">
        <v>152</v>
      </c>
      <c r="E344" s="206" t="s">
        <v>845</v>
      </c>
      <c r="F344" s="207" t="s">
        <v>846</v>
      </c>
      <c r="G344" s="208" t="s">
        <v>353</v>
      </c>
      <c r="H344" s="209">
        <v>3429.3</v>
      </c>
      <c r="I344" s="210"/>
      <c r="J344" s="211">
        <f>ROUND(I344*H344,2)</f>
        <v>0</v>
      </c>
      <c r="K344" s="207" t="s">
        <v>156</v>
      </c>
      <c r="L344" s="45"/>
      <c r="M344" s="212" t="s">
        <v>19</v>
      </c>
      <c r="N344" s="213" t="s">
        <v>46</v>
      </c>
      <c r="O344" s="85"/>
      <c r="P344" s="196">
        <f>O344*H344</f>
        <v>0</v>
      </c>
      <c r="Q344" s="196">
        <v>0</v>
      </c>
      <c r="R344" s="196">
        <f>Q344*H344</f>
        <v>0</v>
      </c>
      <c r="S344" s="196">
        <v>0</v>
      </c>
      <c r="T344" s="197">
        <f>S344*H344</f>
        <v>0</v>
      </c>
      <c r="U344" s="39"/>
      <c r="V344" s="39"/>
      <c r="W344" s="39"/>
      <c r="X344" s="39"/>
      <c r="Y344" s="39"/>
      <c r="Z344" s="39"/>
      <c r="AA344" s="39"/>
      <c r="AB344" s="39"/>
      <c r="AC344" s="39"/>
      <c r="AD344" s="39"/>
      <c r="AE344" s="39"/>
      <c r="AR344" s="198" t="s">
        <v>167</v>
      </c>
      <c r="AT344" s="198" t="s">
        <v>152</v>
      </c>
      <c r="AU344" s="198" t="s">
        <v>84</v>
      </c>
      <c r="AY344" s="18" t="s">
        <v>148</v>
      </c>
      <c r="BE344" s="199">
        <f>IF(N344="základní",J344,0)</f>
        <v>0</v>
      </c>
      <c r="BF344" s="199">
        <f>IF(N344="snížená",J344,0)</f>
        <v>0</v>
      </c>
      <c r="BG344" s="199">
        <f>IF(N344="zákl. přenesená",J344,0)</f>
        <v>0</v>
      </c>
      <c r="BH344" s="199">
        <f>IF(N344="sníž. přenesená",J344,0)</f>
        <v>0</v>
      </c>
      <c r="BI344" s="199">
        <f>IF(N344="nulová",J344,0)</f>
        <v>0</v>
      </c>
      <c r="BJ344" s="18" t="s">
        <v>82</v>
      </c>
      <c r="BK344" s="199">
        <f>ROUND(I344*H344,2)</f>
        <v>0</v>
      </c>
      <c r="BL344" s="18" t="s">
        <v>167</v>
      </c>
      <c r="BM344" s="198" t="s">
        <v>847</v>
      </c>
    </row>
    <row r="345" spans="1:47" s="2" customFormat="1" ht="12">
      <c r="A345" s="39"/>
      <c r="B345" s="40"/>
      <c r="C345" s="41"/>
      <c r="D345" s="200" t="s">
        <v>150</v>
      </c>
      <c r="E345" s="41"/>
      <c r="F345" s="201" t="s">
        <v>846</v>
      </c>
      <c r="G345" s="41"/>
      <c r="H345" s="41"/>
      <c r="I345" s="202"/>
      <c r="J345" s="41"/>
      <c r="K345" s="41"/>
      <c r="L345" s="45"/>
      <c r="M345" s="203"/>
      <c r="N345" s="204"/>
      <c r="O345" s="85"/>
      <c r="P345" s="85"/>
      <c r="Q345" s="85"/>
      <c r="R345" s="85"/>
      <c r="S345" s="85"/>
      <c r="T345" s="86"/>
      <c r="U345" s="39"/>
      <c r="V345" s="39"/>
      <c r="W345" s="39"/>
      <c r="X345" s="39"/>
      <c r="Y345" s="39"/>
      <c r="Z345" s="39"/>
      <c r="AA345" s="39"/>
      <c r="AB345" s="39"/>
      <c r="AC345" s="39"/>
      <c r="AD345" s="39"/>
      <c r="AE345" s="39"/>
      <c r="AT345" s="18" t="s">
        <v>150</v>
      </c>
      <c r="AU345" s="18" t="s">
        <v>84</v>
      </c>
    </row>
    <row r="346" spans="1:47" s="2" customFormat="1" ht="12">
      <c r="A346" s="39"/>
      <c r="B346" s="40"/>
      <c r="C346" s="41"/>
      <c r="D346" s="214" t="s">
        <v>159</v>
      </c>
      <c r="E346" s="41"/>
      <c r="F346" s="215" t="s">
        <v>848</v>
      </c>
      <c r="G346" s="41"/>
      <c r="H346" s="41"/>
      <c r="I346" s="202"/>
      <c r="J346" s="41"/>
      <c r="K346" s="41"/>
      <c r="L346" s="45"/>
      <c r="M346" s="203"/>
      <c r="N346" s="204"/>
      <c r="O346" s="85"/>
      <c r="P346" s="85"/>
      <c r="Q346" s="85"/>
      <c r="R346" s="85"/>
      <c r="S346" s="85"/>
      <c r="T346" s="86"/>
      <c r="U346" s="39"/>
      <c r="V346" s="39"/>
      <c r="W346" s="39"/>
      <c r="X346" s="39"/>
      <c r="Y346" s="39"/>
      <c r="Z346" s="39"/>
      <c r="AA346" s="39"/>
      <c r="AB346" s="39"/>
      <c r="AC346" s="39"/>
      <c r="AD346" s="39"/>
      <c r="AE346" s="39"/>
      <c r="AT346" s="18" t="s">
        <v>159</v>
      </c>
      <c r="AU346" s="18" t="s">
        <v>84</v>
      </c>
    </row>
    <row r="347" spans="1:51" s="14" customFormat="1" ht="12">
      <c r="A347" s="14"/>
      <c r="B347" s="258"/>
      <c r="C347" s="259"/>
      <c r="D347" s="200" t="s">
        <v>621</v>
      </c>
      <c r="E347" s="260" t="s">
        <v>19</v>
      </c>
      <c r="F347" s="261" t="s">
        <v>849</v>
      </c>
      <c r="G347" s="259"/>
      <c r="H347" s="262">
        <v>3429.3</v>
      </c>
      <c r="I347" s="263"/>
      <c r="J347" s="259"/>
      <c r="K347" s="259"/>
      <c r="L347" s="264"/>
      <c r="M347" s="265"/>
      <c r="N347" s="266"/>
      <c r="O347" s="266"/>
      <c r="P347" s="266"/>
      <c r="Q347" s="266"/>
      <c r="R347" s="266"/>
      <c r="S347" s="266"/>
      <c r="T347" s="267"/>
      <c r="U347" s="14"/>
      <c r="V347" s="14"/>
      <c r="W347" s="14"/>
      <c r="X347" s="14"/>
      <c r="Y347" s="14"/>
      <c r="Z347" s="14"/>
      <c r="AA347" s="14"/>
      <c r="AB347" s="14"/>
      <c r="AC347" s="14"/>
      <c r="AD347" s="14"/>
      <c r="AE347" s="14"/>
      <c r="AT347" s="268" t="s">
        <v>621</v>
      </c>
      <c r="AU347" s="268" t="s">
        <v>84</v>
      </c>
      <c r="AV347" s="14" t="s">
        <v>84</v>
      </c>
      <c r="AW347" s="14" t="s">
        <v>36</v>
      </c>
      <c r="AX347" s="14" t="s">
        <v>75</v>
      </c>
      <c r="AY347" s="268" t="s">
        <v>148</v>
      </c>
    </row>
    <row r="348" spans="1:51" s="15" customFormat="1" ht="12">
      <c r="A348" s="15"/>
      <c r="B348" s="269"/>
      <c r="C348" s="270"/>
      <c r="D348" s="200" t="s">
        <v>621</v>
      </c>
      <c r="E348" s="271" t="s">
        <v>19</v>
      </c>
      <c r="F348" s="272" t="s">
        <v>626</v>
      </c>
      <c r="G348" s="270"/>
      <c r="H348" s="273">
        <v>3429.3</v>
      </c>
      <c r="I348" s="274"/>
      <c r="J348" s="270"/>
      <c r="K348" s="270"/>
      <c r="L348" s="275"/>
      <c r="M348" s="276"/>
      <c r="N348" s="277"/>
      <c r="O348" s="277"/>
      <c r="P348" s="277"/>
      <c r="Q348" s="277"/>
      <c r="R348" s="277"/>
      <c r="S348" s="277"/>
      <c r="T348" s="278"/>
      <c r="U348" s="15"/>
      <c r="V348" s="15"/>
      <c r="W348" s="15"/>
      <c r="X348" s="15"/>
      <c r="Y348" s="15"/>
      <c r="Z348" s="15"/>
      <c r="AA348" s="15"/>
      <c r="AB348" s="15"/>
      <c r="AC348" s="15"/>
      <c r="AD348" s="15"/>
      <c r="AE348" s="15"/>
      <c r="AT348" s="279" t="s">
        <v>621</v>
      </c>
      <c r="AU348" s="279" t="s">
        <v>84</v>
      </c>
      <c r="AV348" s="15" t="s">
        <v>167</v>
      </c>
      <c r="AW348" s="15" t="s">
        <v>36</v>
      </c>
      <c r="AX348" s="15" t="s">
        <v>82</v>
      </c>
      <c r="AY348" s="279" t="s">
        <v>148</v>
      </c>
    </row>
    <row r="349" spans="1:65" s="2" customFormat="1" ht="21.75" customHeight="1">
      <c r="A349" s="39"/>
      <c r="B349" s="40"/>
      <c r="C349" s="205" t="s">
        <v>329</v>
      </c>
      <c r="D349" s="205" t="s">
        <v>152</v>
      </c>
      <c r="E349" s="206" t="s">
        <v>850</v>
      </c>
      <c r="F349" s="207" t="s">
        <v>851</v>
      </c>
      <c r="G349" s="208" t="s">
        <v>353</v>
      </c>
      <c r="H349" s="209">
        <v>114.31</v>
      </c>
      <c r="I349" s="210"/>
      <c r="J349" s="211">
        <f>ROUND(I349*H349,2)</f>
        <v>0</v>
      </c>
      <c r="K349" s="207" t="s">
        <v>156</v>
      </c>
      <c r="L349" s="45"/>
      <c r="M349" s="212" t="s">
        <v>19</v>
      </c>
      <c r="N349" s="213" t="s">
        <v>46</v>
      </c>
      <c r="O349" s="85"/>
      <c r="P349" s="196">
        <f>O349*H349</f>
        <v>0</v>
      </c>
      <c r="Q349" s="196">
        <v>0</v>
      </c>
      <c r="R349" s="196">
        <f>Q349*H349</f>
        <v>0</v>
      </c>
      <c r="S349" s="196">
        <v>0</v>
      </c>
      <c r="T349" s="197">
        <f>S349*H349</f>
        <v>0</v>
      </c>
      <c r="U349" s="39"/>
      <c r="V349" s="39"/>
      <c r="W349" s="39"/>
      <c r="X349" s="39"/>
      <c r="Y349" s="39"/>
      <c r="Z349" s="39"/>
      <c r="AA349" s="39"/>
      <c r="AB349" s="39"/>
      <c r="AC349" s="39"/>
      <c r="AD349" s="39"/>
      <c r="AE349" s="39"/>
      <c r="AR349" s="198" t="s">
        <v>167</v>
      </c>
      <c r="AT349" s="198" t="s">
        <v>152</v>
      </c>
      <c r="AU349" s="198" t="s">
        <v>84</v>
      </c>
      <c r="AY349" s="18" t="s">
        <v>148</v>
      </c>
      <c r="BE349" s="199">
        <f>IF(N349="základní",J349,0)</f>
        <v>0</v>
      </c>
      <c r="BF349" s="199">
        <f>IF(N349="snížená",J349,0)</f>
        <v>0</v>
      </c>
      <c r="BG349" s="199">
        <f>IF(N349="zákl. přenesená",J349,0)</f>
        <v>0</v>
      </c>
      <c r="BH349" s="199">
        <f>IF(N349="sníž. přenesená",J349,0)</f>
        <v>0</v>
      </c>
      <c r="BI349" s="199">
        <f>IF(N349="nulová",J349,0)</f>
        <v>0</v>
      </c>
      <c r="BJ349" s="18" t="s">
        <v>82</v>
      </c>
      <c r="BK349" s="199">
        <f>ROUND(I349*H349,2)</f>
        <v>0</v>
      </c>
      <c r="BL349" s="18" t="s">
        <v>167</v>
      </c>
      <c r="BM349" s="198" t="s">
        <v>852</v>
      </c>
    </row>
    <row r="350" spans="1:47" s="2" customFormat="1" ht="12">
      <c r="A350" s="39"/>
      <c r="B350" s="40"/>
      <c r="C350" s="41"/>
      <c r="D350" s="200" t="s">
        <v>150</v>
      </c>
      <c r="E350" s="41"/>
      <c r="F350" s="201" t="s">
        <v>851</v>
      </c>
      <c r="G350" s="41"/>
      <c r="H350" s="41"/>
      <c r="I350" s="202"/>
      <c r="J350" s="41"/>
      <c r="K350" s="41"/>
      <c r="L350" s="45"/>
      <c r="M350" s="203"/>
      <c r="N350" s="204"/>
      <c r="O350" s="85"/>
      <c r="P350" s="85"/>
      <c r="Q350" s="85"/>
      <c r="R350" s="85"/>
      <c r="S350" s="85"/>
      <c r="T350" s="86"/>
      <c r="U350" s="39"/>
      <c r="V350" s="39"/>
      <c r="W350" s="39"/>
      <c r="X350" s="39"/>
      <c r="Y350" s="39"/>
      <c r="Z350" s="39"/>
      <c r="AA350" s="39"/>
      <c r="AB350" s="39"/>
      <c r="AC350" s="39"/>
      <c r="AD350" s="39"/>
      <c r="AE350" s="39"/>
      <c r="AT350" s="18" t="s">
        <v>150</v>
      </c>
      <c r="AU350" s="18" t="s">
        <v>84</v>
      </c>
    </row>
    <row r="351" spans="1:47" s="2" customFormat="1" ht="12">
      <c r="A351" s="39"/>
      <c r="B351" s="40"/>
      <c r="C351" s="41"/>
      <c r="D351" s="214" t="s">
        <v>159</v>
      </c>
      <c r="E351" s="41"/>
      <c r="F351" s="215" t="s">
        <v>853</v>
      </c>
      <c r="G351" s="41"/>
      <c r="H351" s="41"/>
      <c r="I351" s="202"/>
      <c r="J351" s="41"/>
      <c r="K351" s="41"/>
      <c r="L351" s="45"/>
      <c r="M351" s="203"/>
      <c r="N351" s="204"/>
      <c r="O351" s="85"/>
      <c r="P351" s="85"/>
      <c r="Q351" s="85"/>
      <c r="R351" s="85"/>
      <c r="S351" s="85"/>
      <c r="T351" s="86"/>
      <c r="U351" s="39"/>
      <c r="V351" s="39"/>
      <c r="W351" s="39"/>
      <c r="X351" s="39"/>
      <c r="Y351" s="39"/>
      <c r="Z351" s="39"/>
      <c r="AA351" s="39"/>
      <c r="AB351" s="39"/>
      <c r="AC351" s="39"/>
      <c r="AD351" s="39"/>
      <c r="AE351" s="39"/>
      <c r="AT351" s="18" t="s">
        <v>159</v>
      </c>
      <c r="AU351" s="18" t="s">
        <v>84</v>
      </c>
    </row>
    <row r="352" spans="1:51" s="14" customFormat="1" ht="12">
      <c r="A352" s="14"/>
      <c r="B352" s="258"/>
      <c r="C352" s="259"/>
      <c r="D352" s="200" t="s">
        <v>621</v>
      </c>
      <c r="E352" s="260" t="s">
        <v>19</v>
      </c>
      <c r="F352" s="261" t="s">
        <v>843</v>
      </c>
      <c r="G352" s="259"/>
      <c r="H352" s="262">
        <v>93.31</v>
      </c>
      <c r="I352" s="263"/>
      <c r="J352" s="259"/>
      <c r="K352" s="259"/>
      <c r="L352" s="264"/>
      <c r="M352" s="265"/>
      <c r="N352" s="266"/>
      <c r="O352" s="266"/>
      <c r="P352" s="266"/>
      <c r="Q352" s="266"/>
      <c r="R352" s="266"/>
      <c r="S352" s="266"/>
      <c r="T352" s="267"/>
      <c r="U352" s="14"/>
      <c r="V352" s="14"/>
      <c r="W352" s="14"/>
      <c r="X352" s="14"/>
      <c r="Y352" s="14"/>
      <c r="Z352" s="14"/>
      <c r="AA352" s="14"/>
      <c r="AB352" s="14"/>
      <c r="AC352" s="14"/>
      <c r="AD352" s="14"/>
      <c r="AE352" s="14"/>
      <c r="AT352" s="268" t="s">
        <v>621</v>
      </c>
      <c r="AU352" s="268" t="s">
        <v>84</v>
      </c>
      <c r="AV352" s="14" t="s">
        <v>84</v>
      </c>
      <c r="AW352" s="14" t="s">
        <v>36</v>
      </c>
      <c r="AX352" s="14" t="s">
        <v>75</v>
      </c>
      <c r="AY352" s="268" t="s">
        <v>148</v>
      </c>
    </row>
    <row r="353" spans="1:51" s="14" customFormat="1" ht="12">
      <c r="A353" s="14"/>
      <c r="B353" s="258"/>
      <c r="C353" s="259"/>
      <c r="D353" s="200" t="s">
        <v>621</v>
      </c>
      <c r="E353" s="260" t="s">
        <v>19</v>
      </c>
      <c r="F353" s="261" t="s">
        <v>844</v>
      </c>
      <c r="G353" s="259"/>
      <c r="H353" s="262">
        <v>21</v>
      </c>
      <c r="I353" s="263"/>
      <c r="J353" s="259"/>
      <c r="K353" s="259"/>
      <c r="L353" s="264"/>
      <c r="M353" s="265"/>
      <c r="N353" s="266"/>
      <c r="O353" s="266"/>
      <c r="P353" s="266"/>
      <c r="Q353" s="266"/>
      <c r="R353" s="266"/>
      <c r="S353" s="266"/>
      <c r="T353" s="267"/>
      <c r="U353" s="14"/>
      <c r="V353" s="14"/>
      <c r="W353" s="14"/>
      <c r="X353" s="14"/>
      <c r="Y353" s="14"/>
      <c r="Z353" s="14"/>
      <c r="AA353" s="14"/>
      <c r="AB353" s="14"/>
      <c r="AC353" s="14"/>
      <c r="AD353" s="14"/>
      <c r="AE353" s="14"/>
      <c r="AT353" s="268" t="s">
        <v>621</v>
      </c>
      <c r="AU353" s="268" t="s">
        <v>84</v>
      </c>
      <c r="AV353" s="14" t="s">
        <v>84</v>
      </c>
      <c r="AW353" s="14" t="s">
        <v>36</v>
      </c>
      <c r="AX353" s="14" t="s">
        <v>75</v>
      </c>
      <c r="AY353" s="268" t="s">
        <v>148</v>
      </c>
    </row>
    <row r="354" spans="1:51" s="15" customFormat="1" ht="12">
      <c r="A354" s="15"/>
      <c r="B354" s="269"/>
      <c r="C354" s="270"/>
      <c r="D354" s="200" t="s">
        <v>621</v>
      </c>
      <c r="E354" s="271" t="s">
        <v>19</v>
      </c>
      <c r="F354" s="272" t="s">
        <v>626</v>
      </c>
      <c r="G354" s="270"/>
      <c r="H354" s="273">
        <v>114.31</v>
      </c>
      <c r="I354" s="274"/>
      <c r="J354" s="270"/>
      <c r="K354" s="270"/>
      <c r="L354" s="275"/>
      <c r="M354" s="276"/>
      <c r="N354" s="277"/>
      <c r="O354" s="277"/>
      <c r="P354" s="277"/>
      <c r="Q354" s="277"/>
      <c r="R354" s="277"/>
      <c r="S354" s="277"/>
      <c r="T354" s="278"/>
      <c r="U354" s="15"/>
      <c r="V354" s="15"/>
      <c r="W354" s="15"/>
      <c r="X354" s="15"/>
      <c r="Y354" s="15"/>
      <c r="Z354" s="15"/>
      <c r="AA354" s="15"/>
      <c r="AB354" s="15"/>
      <c r="AC354" s="15"/>
      <c r="AD354" s="15"/>
      <c r="AE354" s="15"/>
      <c r="AT354" s="279" t="s">
        <v>621</v>
      </c>
      <c r="AU354" s="279" t="s">
        <v>84</v>
      </c>
      <c r="AV354" s="15" t="s">
        <v>167</v>
      </c>
      <c r="AW354" s="15" t="s">
        <v>36</v>
      </c>
      <c r="AX354" s="15" t="s">
        <v>82</v>
      </c>
      <c r="AY354" s="279" t="s">
        <v>148</v>
      </c>
    </row>
    <row r="355" spans="1:63" s="12" customFormat="1" ht="22.8" customHeight="1">
      <c r="A355" s="12"/>
      <c r="B355" s="232"/>
      <c r="C355" s="233"/>
      <c r="D355" s="234" t="s">
        <v>74</v>
      </c>
      <c r="E355" s="246" t="s">
        <v>854</v>
      </c>
      <c r="F355" s="246" t="s">
        <v>855</v>
      </c>
      <c r="G355" s="233"/>
      <c r="H355" s="233"/>
      <c r="I355" s="236"/>
      <c r="J355" s="247">
        <f>BK355</f>
        <v>0</v>
      </c>
      <c r="K355" s="233"/>
      <c r="L355" s="238"/>
      <c r="M355" s="239"/>
      <c r="N355" s="240"/>
      <c r="O355" s="240"/>
      <c r="P355" s="241">
        <f>SUM(P356:P360)</f>
        <v>0</v>
      </c>
      <c r="Q355" s="240"/>
      <c r="R355" s="241">
        <f>SUM(R356:R360)</f>
        <v>0</v>
      </c>
      <c r="S355" s="240"/>
      <c r="T355" s="242">
        <f>SUM(T356:T360)</f>
        <v>0</v>
      </c>
      <c r="U355" s="12"/>
      <c r="V355" s="12"/>
      <c r="W355" s="12"/>
      <c r="X355" s="12"/>
      <c r="Y355" s="12"/>
      <c r="Z355" s="12"/>
      <c r="AA355" s="12"/>
      <c r="AB355" s="12"/>
      <c r="AC355" s="12"/>
      <c r="AD355" s="12"/>
      <c r="AE355" s="12"/>
      <c r="AR355" s="243" t="s">
        <v>82</v>
      </c>
      <c r="AT355" s="244" t="s">
        <v>74</v>
      </c>
      <c r="AU355" s="244" t="s">
        <v>82</v>
      </c>
      <c r="AY355" s="243" t="s">
        <v>148</v>
      </c>
      <c r="BK355" s="245">
        <f>SUM(BK356:BK360)</f>
        <v>0</v>
      </c>
    </row>
    <row r="356" spans="1:65" s="2" customFormat="1" ht="16.5" customHeight="1">
      <c r="A356" s="39"/>
      <c r="B356" s="40"/>
      <c r="C356" s="205" t="s">
        <v>334</v>
      </c>
      <c r="D356" s="205" t="s">
        <v>152</v>
      </c>
      <c r="E356" s="206" t="s">
        <v>856</v>
      </c>
      <c r="F356" s="207" t="s">
        <v>857</v>
      </c>
      <c r="G356" s="208" t="s">
        <v>353</v>
      </c>
      <c r="H356" s="209">
        <v>15.225</v>
      </c>
      <c r="I356" s="210"/>
      <c r="J356" s="211">
        <f>ROUND(I356*H356,2)</f>
        <v>0</v>
      </c>
      <c r="K356" s="207" t="s">
        <v>156</v>
      </c>
      <c r="L356" s="45"/>
      <c r="M356" s="212" t="s">
        <v>19</v>
      </c>
      <c r="N356" s="213" t="s">
        <v>46</v>
      </c>
      <c r="O356" s="85"/>
      <c r="P356" s="196">
        <f>O356*H356</f>
        <v>0</v>
      </c>
      <c r="Q356" s="196">
        <v>0</v>
      </c>
      <c r="R356" s="196">
        <f>Q356*H356</f>
        <v>0</v>
      </c>
      <c r="S356" s="196">
        <v>0</v>
      </c>
      <c r="T356" s="197">
        <f>S356*H356</f>
        <v>0</v>
      </c>
      <c r="U356" s="39"/>
      <c r="V356" s="39"/>
      <c r="W356" s="39"/>
      <c r="X356" s="39"/>
      <c r="Y356" s="39"/>
      <c r="Z356" s="39"/>
      <c r="AA356" s="39"/>
      <c r="AB356" s="39"/>
      <c r="AC356" s="39"/>
      <c r="AD356" s="39"/>
      <c r="AE356" s="39"/>
      <c r="AR356" s="198" t="s">
        <v>167</v>
      </c>
      <c r="AT356" s="198" t="s">
        <v>152</v>
      </c>
      <c r="AU356" s="198" t="s">
        <v>84</v>
      </c>
      <c r="AY356" s="18" t="s">
        <v>148</v>
      </c>
      <c r="BE356" s="199">
        <f>IF(N356="základní",J356,0)</f>
        <v>0</v>
      </c>
      <c r="BF356" s="199">
        <f>IF(N356="snížená",J356,0)</f>
        <v>0</v>
      </c>
      <c r="BG356" s="199">
        <f>IF(N356="zákl. přenesená",J356,0)</f>
        <v>0</v>
      </c>
      <c r="BH356" s="199">
        <f>IF(N356="sníž. přenesená",J356,0)</f>
        <v>0</v>
      </c>
      <c r="BI356" s="199">
        <f>IF(N356="nulová",J356,0)</f>
        <v>0</v>
      </c>
      <c r="BJ356" s="18" t="s">
        <v>82</v>
      </c>
      <c r="BK356" s="199">
        <f>ROUND(I356*H356,2)</f>
        <v>0</v>
      </c>
      <c r="BL356" s="18" t="s">
        <v>167</v>
      </c>
      <c r="BM356" s="198" t="s">
        <v>858</v>
      </c>
    </row>
    <row r="357" spans="1:47" s="2" customFormat="1" ht="12">
      <c r="A357" s="39"/>
      <c r="B357" s="40"/>
      <c r="C357" s="41"/>
      <c r="D357" s="200" t="s">
        <v>150</v>
      </c>
      <c r="E357" s="41"/>
      <c r="F357" s="201" t="s">
        <v>857</v>
      </c>
      <c r="G357" s="41"/>
      <c r="H357" s="41"/>
      <c r="I357" s="202"/>
      <c r="J357" s="41"/>
      <c r="K357" s="41"/>
      <c r="L357" s="45"/>
      <c r="M357" s="203"/>
      <c r="N357" s="204"/>
      <c r="O357" s="85"/>
      <c r="P357" s="85"/>
      <c r="Q357" s="85"/>
      <c r="R357" s="85"/>
      <c r="S357" s="85"/>
      <c r="T357" s="86"/>
      <c r="U357" s="39"/>
      <c r="V357" s="39"/>
      <c r="W357" s="39"/>
      <c r="X357" s="39"/>
      <c r="Y357" s="39"/>
      <c r="Z357" s="39"/>
      <c r="AA357" s="39"/>
      <c r="AB357" s="39"/>
      <c r="AC357" s="39"/>
      <c r="AD357" s="39"/>
      <c r="AE357" s="39"/>
      <c r="AT357" s="18" t="s">
        <v>150</v>
      </c>
      <c r="AU357" s="18" t="s">
        <v>84</v>
      </c>
    </row>
    <row r="358" spans="1:47" s="2" customFormat="1" ht="12">
      <c r="A358" s="39"/>
      <c r="B358" s="40"/>
      <c r="C358" s="41"/>
      <c r="D358" s="214" t="s">
        <v>159</v>
      </c>
      <c r="E358" s="41"/>
      <c r="F358" s="215" t="s">
        <v>859</v>
      </c>
      <c r="G358" s="41"/>
      <c r="H358" s="41"/>
      <c r="I358" s="202"/>
      <c r="J358" s="41"/>
      <c r="K358" s="41"/>
      <c r="L358" s="45"/>
      <c r="M358" s="203"/>
      <c r="N358" s="204"/>
      <c r="O358" s="85"/>
      <c r="P358" s="85"/>
      <c r="Q358" s="85"/>
      <c r="R358" s="85"/>
      <c r="S358" s="85"/>
      <c r="T358" s="86"/>
      <c r="U358" s="39"/>
      <c r="V358" s="39"/>
      <c r="W358" s="39"/>
      <c r="X358" s="39"/>
      <c r="Y358" s="39"/>
      <c r="Z358" s="39"/>
      <c r="AA358" s="39"/>
      <c r="AB358" s="39"/>
      <c r="AC358" s="39"/>
      <c r="AD358" s="39"/>
      <c r="AE358" s="39"/>
      <c r="AT358" s="18" t="s">
        <v>159</v>
      </c>
      <c r="AU358" s="18" t="s">
        <v>84</v>
      </c>
    </row>
    <row r="359" spans="1:51" s="14" customFormat="1" ht="12">
      <c r="A359" s="14"/>
      <c r="B359" s="258"/>
      <c r="C359" s="259"/>
      <c r="D359" s="200" t="s">
        <v>621</v>
      </c>
      <c r="E359" s="260" t="s">
        <v>19</v>
      </c>
      <c r="F359" s="261" t="s">
        <v>860</v>
      </c>
      <c r="G359" s="259"/>
      <c r="H359" s="262">
        <v>15.225</v>
      </c>
      <c r="I359" s="263"/>
      <c r="J359" s="259"/>
      <c r="K359" s="259"/>
      <c r="L359" s="264"/>
      <c r="M359" s="265"/>
      <c r="N359" s="266"/>
      <c r="O359" s="266"/>
      <c r="P359" s="266"/>
      <c r="Q359" s="266"/>
      <c r="R359" s="266"/>
      <c r="S359" s="266"/>
      <c r="T359" s="267"/>
      <c r="U359" s="14"/>
      <c r="V359" s="14"/>
      <c r="W359" s="14"/>
      <c r="X359" s="14"/>
      <c r="Y359" s="14"/>
      <c r="Z359" s="14"/>
      <c r="AA359" s="14"/>
      <c r="AB359" s="14"/>
      <c r="AC359" s="14"/>
      <c r="AD359" s="14"/>
      <c r="AE359" s="14"/>
      <c r="AT359" s="268" t="s">
        <v>621</v>
      </c>
      <c r="AU359" s="268" t="s">
        <v>84</v>
      </c>
      <c r="AV359" s="14" t="s">
        <v>84</v>
      </c>
      <c r="AW359" s="14" t="s">
        <v>36</v>
      </c>
      <c r="AX359" s="14" t="s">
        <v>75</v>
      </c>
      <c r="AY359" s="268" t="s">
        <v>148</v>
      </c>
    </row>
    <row r="360" spans="1:51" s="15" customFormat="1" ht="12">
      <c r="A360" s="15"/>
      <c r="B360" s="269"/>
      <c r="C360" s="270"/>
      <c r="D360" s="200" t="s">
        <v>621</v>
      </c>
      <c r="E360" s="271" t="s">
        <v>19</v>
      </c>
      <c r="F360" s="272" t="s">
        <v>626</v>
      </c>
      <c r="G360" s="270"/>
      <c r="H360" s="273">
        <v>15.225</v>
      </c>
      <c r="I360" s="274"/>
      <c r="J360" s="270"/>
      <c r="K360" s="270"/>
      <c r="L360" s="275"/>
      <c r="M360" s="276"/>
      <c r="N360" s="277"/>
      <c r="O360" s="277"/>
      <c r="P360" s="277"/>
      <c r="Q360" s="277"/>
      <c r="R360" s="277"/>
      <c r="S360" s="277"/>
      <c r="T360" s="278"/>
      <c r="U360" s="15"/>
      <c r="V360" s="15"/>
      <c r="W360" s="15"/>
      <c r="X360" s="15"/>
      <c r="Y360" s="15"/>
      <c r="Z360" s="15"/>
      <c r="AA360" s="15"/>
      <c r="AB360" s="15"/>
      <c r="AC360" s="15"/>
      <c r="AD360" s="15"/>
      <c r="AE360" s="15"/>
      <c r="AT360" s="279" t="s">
        <v>621</v>
      </c>
      <c r="AU360" s="279" t="s">
        <v>84</v>
      </c>
      <c r="AV360" s="15" t="s">
        <v>167</v>
      </c>
      <c r="AW360" s="15" t="s">
        <v>36</v>
      </c>
      <c r="AX360" s="15" t="s">
        <v>82</v>
      </c>
      <c r="AY360" s="279" t="s">
        <v>148</v>
      </c>
    </row>
    <row r="361" spans="1:63" s="12" customFormat="1" ht="22.8" customHeight="1">
      <c r="A361" s="12"/>
      <c r="B361" s="232"/>
      <c r="C361" s="233"/>
      <c r="D361" s="234" t="s">
        <v>74</v>
      </c>
      <c r="E361" s="246" t="s">
        <v>861</v>
      </c>
      <c r="F361" s="246" t="s">
        <v>862</v>
      </c>
      <c r="G361" s="233"/>
      <c r="H361" s="233"/>
      <c r="I361" s="236"/>
      <c r="J361" s="247">
        <f>BK361</f>
        <v>0</v>
      </c>
      <c r="K361" s="233"/>
      <c r="L361" s="238"/>
      <c r="M361" s="239"/>
      <c r="N361" s="240"/>
      <c r="O361" s="240"/>
      <c r="P361" s="241">
        <f>SUM(P362:P407)</f>
        <v>0</v>
      </c>
      <c r="Q361" s="240"/>
      <c r="R361" s="241">
        <f>SUM(R362:R407)</f>
        <v>0</v>
      </c>
      <c r="S361" s="240"/>
      <c r="T361" s="242">
        <f>SUM(T362:T407)</f>
        <v>0</v>
      </c>
      <c r="U361" s="12"/>
      <c r="V361" s="12"/>
      <c r="W361" s="12"/>
      <c r="X361" s="12"/>
      <c r="Y361" s="12"/>
      <c r="Z361" s="12"/>
      <c r="AA361" s="12"/>
      <c r="AB361" s="12"/>
      <c r="AC361" s="12"/>
      <c r="AD361" s="12"/>
      <c r="AE361" s="12"/>
      <c r="AR361" s="243" t="s">
        <v>82</v>
      </c>
      <c r="AT361" s="244" t="s">
        <v>74</v>
      </c>
      <c r="AU361" s="244" t="s">
        <v>82</v>
      </c>
      <c r="AY361" s="243" t="s">
        <v>148</v>
      </c>
      <c r="BK361" s="245">
        <f>SUM(BK362:BK407)</f>
        <v>0</v>
      </c>
    </row>
    <row r="362" spans="1:65" s="2" customFormat="1" ht="16.5" customHeight="1">
      <c r="A362" s="39"/>
      <c r="B362" s="40"/>
      <c r="C362" s="205" t="s">
        <v>340</v>
      </c>
      <c r="D362" s="205" t="s">
        <v>152</v>
      </c>
      <c r="E362" s="206" t="s">
        <v>863</v>
      </c>
      <c r="F362" s="207" t="s">
        <v>864</v>
      </c>
      <c r="G362" s="208" t="s">
        <v>618</v>
      </c>
      <c r="H362" s="209">
        <v>1.236</v>
      </c>
      <c r="I362" s="210"/>
      <c r="J362" s="211">
        <f>ROUND(I362*H362,2)</f>
        <v>0</v>
      </c>
      <c r="K362" s="207" t="s">
        <v>156</v>
      </c>
      <c r="L362" s="45"/>
      <c r="M362" s="212" t="s">
        <v>19</v>
      </c>
      <c r="N362" s="213" t="s">
        <v>46</v>
      </c>
      <c r="O362" s="85"/>
      <c r="P362" s="196">
        <f>O362*H362</f>
        <v>0</v>
      </c>
      <c r="Q362" s="196">
        <v>0</v>
      </c>
      <c r="R362" s="196">
        <f>Q362*H362</f>
        <v>0</v>
      </c>
      <c r="S362" s="196">
        <v>0</v>
      </c>
      <c r="T362" s="197">
        <f>S362*H362</f>
        <v>0</v>
      </c>
      <c r="U362" s="39"/>
      <c r="V362" s="39"/>
      <c r="W362" s="39"/>
      <c r="X362" s="39"/>
      <c r="Y362" s="39"/>
      <c r="Z362" s="39"/>
      <c r="AA362" s="39"/>
      <c r="AB362" s="39"/>
      <c r="AC362" s="39"/>
      <c r="AD362" s="39"/>
      <c r="AE362" s="39"/>
      <c r="AR362" s="198" t="s">
        <v>167</v>
      </c>
      <c r="AT362" s="198" t="s">
        <v>152</v>
      </c>
      <c r="AU362" s="198" t="s">
        <v>84</v>
      </c>
      <c r="AY362" s="18" t="s">
        <v>148</v>
      </c>
      <c r="BE362" s="199">
        <f>IF(N362="základní",J362,0)</f>
        <v>0</v>
      </c>
      <c r="BF362" s="199">
        <f>IF(N362="snížená",J362,0)</f>
        <v>0</v>
      </c>
      <c r="BG362" s="199">
        <f>IF(N362="zákl. přenesená",J362,0)</f>
        <v>0</v>
      </c>
      <c r="BH362" s="199">
        <f>IF(N362="sníž. přenesená",J362,0)</f>
        <v>0</v>
      </c>
      <c r="BI362" s="199">
        <f>IF(N362="nulová",J362,0)</f>
        <v>0</v>
      </c>
      <c r="BJ362" s="18" t="s">
        <v>82</v>
      </c>
      <c r="BK362" s="199">
        <f>ROUND(I362*H362,2)</f>
        <v>0</v>
      </c>
      <c r="BL362" s="18" t="s">
        <v>167</v>
      </c>
      <c r="BM362" s="198" t="s">
        <v>865</v>
      </c>
    </row>
    <row r="363" spans="1:47" s="2" customFormat="1" ht="12">
      <c r="A363" s="39"/>
      <c r="B363" s="40"/>
      <c r="C363" s="41"/>
      <c r="D363" s="200" t="s">
        <v>150</v>
      </c>
      <c r="E363" s="41"/>
      <c r="F363" s="201" t="s">
        <v>864</v>
      </c>
      <c r="G363" s="41"/>
      <c r="H363" s="41"/>
      <c r="I363" s="202"/>
      <c r="J363" s="41"/>
      <c r="K363" s="41"/>
      <c r="L363" s="45"/>
      <c r="M363" s="203"/>
      <c r="N363" s="204"/>
      <c r="O363" s="85"/>
      <c r="P363" s="85"/>
      <c r="Q363" s="85"/>
      <c r="R363" s="85"/>
      <c r="S363" s="85"/>
      <c r="T363" s="86"/>
      <c r="U363" s="39"/>
      <c r="V363" s="39"/>
      <c r="W363" s="39"/>
      <c r="X363" s="39"/>
      <c r="Y363" s="39"/>
      <c r="Z363" s="39"/>
      <c r="AA363" s="39"/>
      <c r="AB363" s="39"/>
      <c r="AC363" s="39"/>
      <c r="AD363" s="39"/>
      <c r="AE363" s="39"/>
      <c r="AT363" s="18" t="s">
        <v>150</v>
      </c>
      <c r="AU363" s="18" t="s">
        <v>84</v>
      </c>
    </row>
    <row r="364" spans="1:47" s="2" customFormat="1" ht="12">
      <c r="A364" s="39"/>
      <c r="B364" s="40"/>
      <c r="C364" s="41"/>
      <c r="D364" s="214" t="s">
        <v>159</v>
      </c>
      <c r="E364" s="41"/>
      <c r="F364" s="215" t="s">
        <v>866</v>
      </c>
      <c r="G364" s="41"/>
      <c r="H364" s="41"/>
      <c r="I364" s="202"/>
      <c r="J364" s="41"/>
      <c r="K364" s="41"/>
      <c r="L364" s="45"/>
      <c r="M364" s="203"/>
      <c r="N364" s="204"/>
      <c r="O364" s="85"/>
      <c r="P364" s="85"/>
      <c r="Q364" s="85"/>
      <c r="R364" s="85"/>
      <c r="S364" s="85"/>
      <c r="T364" s="86"/>
      <c r="U364" s="39"/>
      <c r="V364" s="39"/>
      <c r="W364" s="39"/>
      <c r="X364" s="39"/>
      <c r="Y364" s="39"/>
      <c r="Z364" s="39"/>
      <c r="AA364" s="39"/>
      <c r="AB364" s="39"/>
      <c r="AC364" s="39"/>
      <c r="AD364" s="39"/>
      <c r="AE364" s="39"/>
      <c r="AT364" s="18" t="s">
        <v>159</v>
      </c>
      <c r="AU364" s="18" t="s">
        <v>84</v>
      </c>
    </row>
    <row r="365" spans="1:51" s="14" customFormat="1" ht="12">
      <c r="A365" s="14"/>
      <c r="B365" s="258"/>
      <c r="C365" s="259"/>
      <c r="D365" s="200" t="s">
        <v>621</v>
      </c>
      <c r="E365" s="260" t="s">
        <v>19</v>
      </c>
      <c r="F365" s="261" t="s">
        <v>867</v>
      </c>
      <c r="G365" s="259"/>
      <c r="H365" s="262">
        <v>0.336</v>
      </c>
      <c r="I365" s="263"/>
      <c r="J365" s="259"/>
      <c r="K365" s="259"/>
      <c r="L365" s="264"/>
      <c r="M365" s="265"/>
      <c r="N365" s="266"/>
      <c r="O365" s="266"/>
      <c r="P365" s="266"/>
      <c r="Q365" s="266"/>
      <c r="R365" s="266"/>
      <c r="S365" s="266"/>
      <c r="T365" s="267"/>
      <c r="U365" s="14"/>
      <c r="V365" s="14"/>
      <c r="W365" s="14"/>
      <c r="X365" s="14"/>
      <c r="Y365" s="14"/>
      <c r="Z365" s="14"/>
      <c r="AA365" s="14"/>
      <c r="AB365" s="14"/>
      <c r="AC365" s="14"/>
      <c r="AD365" s="14"/>
      <c r="AE365" s="14"/>
      <c r="AT365" s="268" t="s">
        <v>621</v>
      </c>
      <c r="AU365" s="268" t="s">
        <v>84</v>
      </c>
      <c r="AV365" s="14" t="s">
        <v>84</v>
      </c>
      <c r="AW365" s="14" t="s">
        <v>36</v>
      </c>
      <c r="AX365" s="14" t="s">
        <v>75</v>
      </c>
      <c r="AY365" s="268" t="s">
        <v>148</v>
      </c>
    </row>
    <row r="366" spans="1:51" s="14" customFormat="1" ht="12">
      <c r="A366" s="14"/>
      <c r="B366" s="258"/>
      <c r="C366" s="259"/>
      <c r="D366" s="200" t="s">
        <v>621</v>
      </c>
      <c r="E366" s="260" t="s">
        <v>19</v>
      </c>
      <c r="F366" s="261" t="s">
        <v>868</v>
      </c>
      <c r="G366" s="259"/>
      <c r="H366" s="262">
        <v>0.72</v>
      </c>
      <c r="I366" s="263"/>
      <c r="J366" s="259"/>
      <c r="K366" s="259"/>
      <c r="L366" s="264"/>
      <c r="M366" s="265"/>
      <c r="N366" s="266"/>
      <c r="O366" s="266"/>
      <c r="P366" s="266"/>
      <c r="Q366" s="266"/>
      <c r="R366" s="266"/>
      <c r="S366" s="266"/>
      <c r="T366" s="267"/>
      <c r="U366" s="14"/>
      <c r="V366" s="14"/>
      <c r="W366" s="14"/>
      <c r="X366" s="14"/>
      <c r="Y366" s="14"/>
      <c r="Z366" s="14"/>
      <c r="AA366" s="14"/>
      <c r="AB366" s="14"/>
      <c r="AC366" s="14"/>
      <c r="AD366" s="14"/>
      <c r="AE366" s="14"/>
      <c r="AT366" s="268" t="s">
        <v>621</v>
      </c>
      <c r="AU366" s="268" t="s">
        <v>84</v>
      </c>
      <c r="AV366" s="14" t="s">
        <v>84</v>
      </c>
      <c r="AW366" s="14" t="s">
        <v>36</v>
      </c>
      <c r="AX366" s="14" t="s">
        <v>75</v>
      </c>
      <c r="AY366" s="268" t="s">
        <v>148</v>
      </c>
    </row>
    <row r="367" spans="1:51" s="14" customFormat="1" ht="12">
      <c r="A367" s="14"/>
      <c r="B367" s="258"/>
      <c r="C367" s="259"/>
      <c r="D367" s="200" t="s">
        <v>621</v>
      </c>
      <c r="E367" s="260" t="s">
        <v>19</v>
      </c>
      <c r="F367" s="261" t="s">
        <v>869</v>
      </c>
      <c r="G367" s="259"/>
      <c r="H367" s="262">
        <v>0.18</v>
      </c>
      <c r="I367" s="263"/>
      <c r="J367" s="259"/>
      <c r="K367" s="259"/>
      <c r="L367" s="264"/>
      <c r="M367" s="265"/>
      <c r="N367" s="266"/>
      <c r="O367" s="266"/>
      <c r="P367" s="266"/>
      <c r="Q367" s="266"/>
      <c r="R367" s="266"/>
      <c r="S367" s="266"/>
      <c r="T367" s="267"/>
      <c r="U367" s="14"/>
      <c r="V367" s="14"/>
      <c r="W367" s="14"/>
      <c r="X367" s="14"/>
      <c r="Y367" s="14"/>
      <c r="Z367" s="14"/>
      <c r="AA367" s="14"/>
      <c r="AB367" s="14"/>
      <c r="AC367" s="14"/>
      <c r="AD367" s="14"/>
      <c r="AE367" s="14"/>
      <c r="AT367" s="268" t="s">
        <v>621</v>
      </c>
      <c r="AU367" s="268" t="s">
        <v>84</v>
      </c>
      <c r="AV367" s="14" t="s">
        <v>84</v>
      </c>
      <c r="AW367" s="14" t="s">
        <v>36</v>
      </c>
      <c r="AX367" s="14" t="s">
        <v>75</v>
      </c>
      <c r="AY367" s="268" t="s">
        <v>148</v>
      </c>
    </row>
    <row r="368" spans="1:51" s="15" customFormat="1" ht="12">
      <c r="A368" s="15"/>
      <c r="B368" s="269"/>
      <c r="C368" s="270"/>
      <c r="D368" s="200" t="s">
        <v>621</v>
      </c>
      <c r="E368" s="271" t="s">
        <v>19</v>
      </c>
      <c r="F368" s="272" t="s">
        <v>626</v>
      </c>
      <c r="G368" s="270"/>
      <c r="H368" s="273">
        <v>1.236</v>
      </c>
      <c r="I368" s="274"/>
      <c r="J368" s="270"/>
      <c r="K368" s="270"/>
      <c r="L368" s="275"/>
      <c r="M368" s="276"/>
      <c r="N368" s="277"/>
      <c r="O368" s="277"/>
      <c r="P368" s="277"/>
      <c r="Q368" s="277"/>
      <c r="R368" s="277"/>
      <c r="S368" s="277"/>
      <c r="T368" s="278"/>
      <c r="U368" s="15"/>
      <c r="V368" s="15"/>
      <c r="W368" s="15"/>
      <c r="X368" s="15"/>
      <c r="Y368" s="15"/>
      <c r="Z368" s="15"/>
      <c r="AA368" s="15"/>
      <c r="AB368" s="15"/>
      <c r="AC368" s="15"/>
      <c r="AD368" s="15"/>
      <c r="AE368" s="15"/>
      <c r="AT368" s="279" t="s">
        <v>621</v>
      </c>
      <c r="AU368" s="279" t="s">
        <v>84</v>
      </c>
      <c r="AV368" s="15" t="s">
        <v>167</v>
      </c>
      <c r="AW368" s="15" t="s">
        <v>36</v>
      </c>
      <c r="AX368" s="15" t="s">
        <v>82</v>
      </c>
      <c r="AY368" s="279" t="s">
        <v>148</v>
      </c>
    </row>
    <row r="369" spans="1:65" s="2" customFormat="1" ht="21.75" customHeight="1">
      <c r="A369" s="39"/>
      <c r="B369" s="40"/>
      <c r="C369" s="205" t="s">
        <v>345</v>
      </c>
      <c r="D369" s="205" t="s">
        <v>152</v>
      </c>
      <c r="E369" s="206" t="s">
        <v>870</v>
      </c>
      <c r="F369" s="207" t="s">
        <v>871</v>
      </c>
      <c r="G369" s="208" t="s">
        <v>618</v>
      </c>
      <c r="H369" s="209">
        <v>1.727</v>
      </c>
      <c r="I369" s="210"/>
      <c r="J369" s="211">
        <f>ROUND(I369*H369,2)</f>
        <v>0</v>
      </c>
      <c r="K369" s="207" t="s">
        <v>156</v>
      </c>
      <c r="L369" s="45"/>
      <c r="M369" s="212" t="s">
        <v>19</v>
      </c>
      <c r="N369" s="213" t="s">
        <v>46</v>
      </c>
      <c r="O369" s="85"/>
      <c r="P369" s="196">
        <f>O369*H369</f>
        <v>0</v>
      </c>
      <c r="Q369" s="196">
        <v>0</v>
      </c>
      <c r="R369" s="196">
        <f>Q369*H369</f>
        <v>0</v>
      </c>
      <c r="S369" s="196">
        <v>0</v>
      </c>
      <c r="T369" s="197">
        <f>S369*H369</f>
        <v>0</v>
      </c>
      <c r="U369" s="39"/>
      <c r="V369" s="39"/>
      <c r="W369" s="39"/>
      <c r="X369" s="39"/>
      <c r="Y369" s="39"/>
      <c r="Z369" s="39"/>
      <c r="AA369" s="39"/>
      <c r="AB369" s="39"/>
      <c r="AC369" s="39"/>
      <c r="AD369" s="39"/>
      <c r="AE369" s="39"/>
      <c r="AR369" s="198" t="s">
        <v>167</v>
      </c>
      <c r="AT369" s="198" t="s">
        <v>152</v>
      </c>
      <c r="AU369" s="198" t="s">
        <v>84</v>
      </c>
      <c r="AY369" s="18" t="s">
        <v>148</v>
      </c>
      <c r="BE369" s="199">
        <f>IF(N369="základní",J369,0)</f>
        <v>0</v>
      </c>
      <c r="BF369" s="199">
        <f>IF(N369="snížená",J369,0)</f>
        <v>0</v>
      </c>
      <c r="BG369" s="199">
        <f>IF(N369="zákl. přenesená",J369,0)</f>
        <v>0</v>
      </c>
      <c r="BH369" s="199">
        <f>IF(N369="sníž. přenesená",J369,0)</f>
        <v>0</v>
      </c>
      <c r="BI369" s="199">
        <f>IF(N369="nulová",J369,0)</f>
        <v>0</v>
      </c>
      <c r="BJ369" s="18" t="s">
        <v>82</v>
      </c>
      <c r="BK369" s="199">
        <f>ROUND(I369*H369,2)</f>
        <v>0</v>
      </c>
      <c r="BL369" s="18" t="s">
        <v>167</v>
      </c>
      <c r="BM369" s="198" t="s">
        <v>872</v>
      </c>
    </row>
    <row r="370" spans="1:47" s="2" customFormat="1" ht="12">
      <c r="A370" s="39"/>
      <c r="B370" s="40"/>
      <c r="C370" s="41"/>
      <c r="D370" s="200" t="s">
        <v>150</v>
      </c>
      <c r="E370" s="41"/>
      <c r="F370" s="201" t="s">
        <v>871</v>
      </c>
      <c r="G370" s="41"/>
      <c r="H370" s="41"/>
      <c r="I370" s="202"/>
      <c r="J370" s="41"/>
      <c r="K370" s="41"/>
      <c r="L370" s="45"/>
      <c r="M370" s="203"/>
      <c r="N370" s="204"/>
      <c r="O370" s="85"/>
      <c r="P370" s="85"/>
      <c r="Q370" s="85"/>
      <c r="R370" s="85"/>
      <c r="S370" s="85"/>
      <c r="T370" s="86"/>
      <c r="U370" s="39"/>
      <c r="V370" s="39"/>
      <c r="W370" s="39"/>
      <c r="X370" s="39"/>
      <c r="Y370" s="39"/>
      <c r="Z370" s="39"/>
      <c r="AA370" s="39"/>
      <c r="AB370" s="39"/>
      <c r="AC370" s="39"/>
      <c r="AD370" s="39"/>
      <c r="AE370" s="39"/>
      <c r="AT370" s="18" t="s">
        <v>150</v>
      </c>
      <c r="AU370" s="18" t="s">
        <v>84</v>
      </c>
    </row>
    <row r="371" spans="1:47" s="2" customFormat="1" ht="12">
      <c r="A371" s="39"/>
      <c r="B371" s="40"/>
      <c r="C371" s="41"/>
      <c r="D371" s="214" t="s">
        <v>159</v>
      </c>
      <c r="E371" s="41"/>
      <c r="F371" s="215" t="s">
        <v>873</v>
      </c>
      <c r="G371" s="41"/>
      <c r="H371" s="41"/>
      <c r="I371" s="202"/>
      <c r="J371" s="41"/>
      <c r="K371" s="41"/>
      <c r="L371" s="45"/>
      <c r="M371" s="203"/>
      <c r="N371" s="204"/>
      <c r="O371" s="85"/>
      <c r="P371" s="85"/>
      <c r="Q371" s="85"/>
      <c r="R371" s="85"/>
      <c r="S371" s="85"/>
      <c r="T371" s="86"/>
      <c r="U371" s="39"/>
      <c r="V371" s="39"/>
      <c r="W371" s="39"/>
      <c r="X371" s="39"/>
      <c r="Y371" s="39"/>
      <c r="Z371" s="39"/>
      <c r="AA371" s="39"/>
      <c r="AB371" s="39"/>
      <c r="AC371" s="39"/>
      <c r="AD371" s="39"/>
      <c r="AE371" s="39"/>
      <c r="AT371" s="18" t="s">
        <v>159</v>
      </c>
      <c r="AU371" s="18" t="s">
        <v>84</v>
      </c>
    </row>
    <row r="372" spans="1:51" s="14" customFormat="1" ht="12">
      <c r="A372" s="14"/>
      <c r="B372" s="258"/>
      <c r="C372" s="259"/>
      <c r="D372" s="200" t="s">
        <v>621</v>
      </c>
      <c r="E372" s="260" t="s">
        <v>19</v>
      </c>
      <c r="F372" s="261" t="s">
        <v>874</v>
      </c>
      <c r="G372" s="259"/>
      <c r="H372" s="262">
        <v>2.175</v>
      </c>
      <c r="I372" s="263"/>
      <c r="J372" s="259"/>
      <c r="K372" s="259"/>
      <c r="L372" s="264"/>
      <c r="M372" s="265"/>
      <c r="N372" s="266"/>
      <c r="O372" s="266"/>
      <c r="P372" s="266"/>
      <c r="Q372" s="266"/>
      <c r="R372" s="266"/>
      <c r="S372" s="266"/>
      <c r="T372" s="267"/>
      <c r="U372" s="14"/>
      <c r="V372" s="14"/>
      <c r="W372" s="14"/>
      <c r="X372" s="14"/>
      <c r="Y372" s="14"/>
      <c r="Z372" s="14"/>
      <c r="AA372" s="14"/>
      <c r="AB372" s="14"/>
      <c r="AC372" s="14"/>
      <c r="AD372" s="14"/>
      <c r="AE372" s="14"/>
      <c r="AT372" s="268" t="s">
        <v>621</v>
      </c>
      <c r="AU372" s="268" t="s">
        <v>84</v>
      </c>
      <c r="AV372" s="14" t="s">
        <v>84</v>
      </c>
      <c r="AW372" s="14" t="s">
        <v>36</v>
      </c>
      <c r="AX372" s="14" t="s">
        <v>75</v>
      </c>
      <c r="AY372" s="268" t="s">
        <v>148</v>
      </c>
    </row>
    <row r="373" spans="1:51" s="14" customFormat="1" ht="12">
      <c r="A373" s="14"/>
      <c r="B373" s="258"/>
      <c r="C373" s="259"/>
      <c r="D373" s="200" t="s">
        <v>621</v>
      </c>
      <c r="E373" s="260" t="s">
        <v>19</v>
      </c>
      <c r="F373" s="261" t="s">
        <v>875</v>
      </c>
      <c r="G373" s="259"/>
      <c r="H373" s="262">
        <v>-0.448</v>
      </c>
      <c r="I373" s="263"/>
      <c r="J373" s="259"/>
      <c r="K373" s="259"/>
      <c r="L373" s="264"/>
      <c r="M373" s="265"/>
      <c r="N373" s="266"/>
      <c r="O373" s="266"/>
      <c r="P373" s="266"/>
      <c r="Q373" s="266"/>
      <c r="R373" s="266"/>
      <c r="S373" s="266"/>
      <c r="T373" s="267"/>
      <c r="U373" s="14"/>
      <c r="V373" s="14"/>
      <c r="W373" s="14"/>
      <c r="X373" s="14"/>
      <c r="Y373" s="14"/>
      <c r="Z373" s="14"/>
      <c r="AA373" s="14"/>
      <c r="AB373" s="14"/>
      <c r="AC373" s="14"/>
      <c r="AD373" s="14"/>
      <c r="AE373" s="14"/>
      <c r="AT373" s="268" t="s">
        <v>621</v>
      </c>
      <c r="AU373" s="268" t="s">
        <v>84</v>
      </c>
      <c r="AV373" s="14" t="s">
        <v>84</v>
      </c>
      <c r="AW373" s="14" t="s">
        <v>36</v>
      </c>
      <c r="AX373" s="14" t="s">
        <v>75</v>
      </c>
      <c r="AY373" s="268" t="s">
        <v>148</v>
      </c>
    </row>
    <row r="374" spans="1:51" s="15" customFormat="1" ht="12">
      <c r="A374" s="15"/>
      <c r="B374" s="269"/>
      <c r="C374" s="270"/>
      <c r="D374" s="200" t="s">
        <v>621</v>
      </c>
      <c r="E374" s="271" t="s">
        <v>19</v>
      </c>
      <c r="F374" s="272" t="s">
        <v>626</v>
      </c>
      <c r="G374" s="270"/>
      <c r="H374" s="273">
        <v>1.727</v>
      </c>
      <c r="I374" s="274"/>
      <c r="J374" s="270"/>
      <c r="K374" s="270"/>
      <c r="L374" s="275"/>
      <c r="M374" s="276"/>
      <c r="N374" s="277"/>
      <c r="O374" s="277"/>
      <c r="P374" s="277"/>
      <c r="Q374" s="277"/>
      <c r="R374" s="277"/>
      <c r="S374" s="277"/>
      <c r="T374" s="278"/>
      <c r="U374" s="15"/>
      <c r="V374" s="15"/>
      <c r="W374" s="15"/>
      <c r="X374" s="15"/>
      <c r="Y374" s="15"/>
      <c r="Z374" s="15"/>
      <c r="AA374" s="15"/>
      <c r="AB374" s="15"/>
      <c r="AC374" s="15"/>
      <c r="AD374" s="15"/>
      <c r="AE374" s="15"/>
      <c r="AT374" s="279" t="s">
        <v>621</v>
      </c>
      <c r="AU374" s="279" t="s">
        <v>84</v>
      </c>
      <c r="AV374" s="15" t="s">
        <v>167</v>
      </c>
      <c r="AW374" s="15" t="s">
        <v>36</v>
      </c>
      <c r="AX374" s="15" t="s">
        <v>82</v>
      </c>
      <c r="AY374" s="279" t="s">
        <v>148</v>
      </c>
    </row>
    <row r="375" spans="1:65" s="2" customFormat="1" ht="16.5" customHeight="1">
      <c r="A375" s="39"/>
      <c r="B375" s="40"/>
      <c r="C375" s="205" t="s">
        <v>350</v>
      </c>
      <c r="D375" s="205" t="s">
        <v>152</v>
      </c>
      <c r="E375" s="206" t="s">
        <v>876</v>
      </c>
      <c r="F375" s="207" t="s">
        <v>877</v>
      </c>
      <c r="G375" s="208" t="s">
        <v>618</v>
      </c>
      <c r="H375" s="209">
        <v>1.727</v>
      </c>
      <c r="I375" s="210"/>
      <c r="J375" s="211">
        <f>ROUND(I375*H375,2)</f>
        <v>0</v>
      </c>
      <c r="K375" s="207" t="s">
        <v>156</v>
      </c>
      <c r="L375" s="45"/>
      <c r="M375" s="212" t="s">
        <v>19</v>
      </c>
      <c r="N375" s="213" t="s">
        <v>46</v>
      </c>
      <c r="O375" s="85"/>
      <c r="P375" s="196">
        <f>O375*H375</f>
        <v>0</v>
      </c>
      <c r="Q375" s="196">
        <v>0</v>
      </c>
      <c r="R375" s="196">
        <f>Q375*H375</f>
        <v>0</v>
      </c>
      <c r="S375" s="196">
        <v>0</v>
      </c>
      <c r="T375" s="197">
        <f>S375*H375</f>
        <v>0</v>
      </c>
      <c r="U375" s="39"/>
      <c r="V375" s="39"/>
      <c r="W375" s="39"/>
      <c r="X375" s="39"/>
      <c r="Y375" s="39"/>
      <c r="Z375" s="39"/>
      <c r="AA375" s="39"/>
      <c r="AB375" s="39"/>
      <c r="AC375" s="39"/>
      <c r="AD375" s="39"/>
      <c r="AE375" s="39"/>
      <c r="AR375" s="198" t="s">
        <v>167</v>
      </c>
      <c r="AT375" s="198" t="s">
        <v>152</v>
      </c>
      <c r="AU375" s="198" t="s">
        <v>84</v>
      </c>
      <c r="AY375" s="18" t="s">
        <v>148</v>
      </c>
      <c r="BE375" s="199">
        <f>IF(N375="základní",J375,0)</f>
        <v>0</v>
      </c>
      <c r="BF375" s="199">
        <f>IF(N375="snížená",J375,0)</f>
        <v>0</v>
      </c>
      <c r="BG375" s="199">
        <f>IF(N375="zákl. přenesená",J375,0)</f>
        <v>0</v>
      </c>
      <c r="BH375" s="199">
        <f>IF(N375="sníž. přenesená",J375,0)</f>
        <v>0</v>
      </c>
      <c r="BI375" s="199">
        <f>IF(N375="nulová",J375,0)</f>
        <v>0</v>
      </c>
      <c r="BJ375" s="18" t="s">
        <v>82</v>
      </c>
      <c r="BK375" s="199">
        <f>ROUND(I375*H375,2)</f>
        <v>0</v>
      </c>
      <c r="BL375" s="18" t="s">
        <v>167</v>
      </c>
      <c r="BM375" s="198" t="s">
        <v>878</v>
      </c>
    </row>
    <row r="376" spans="1:47" s="2" customFormat="1" ht="12">
      <c r="A376" s="39"/>
      <c r="B376" s="40"/>
      <c r="C376" s="41"/>
      <c r="D376" s="200" t="s">
        <v>150</v>
      </c>
      <c r="E376" s="41"/>
      <c r="F376" s="201" t="s">
        <v>877</v>
      </c>
      <c r="G376" s="41"/>
      <c r="H376" s="41"/>
      <c r="I376" s="202"/>
      <c r="J376" s="41"/>
      <c r="K376" s="41"/>
      <c r="L376" s="45"/>
      <c r="M376" s="203"/>
      <c r="N376" s="204"/>
      <c r="O376" s="85"/>
      <c r="P376" s="85"/>
      <c r="Q376" s="85"/>
      <c r="R376" s="85"/>
      <c r="S376" s="85"/>
      <c r="T376" s="86"/>
      <c r="U376" s="39"/>
      <c r="V376" s="39"/>
      <c r="W376" s="39"/>
      <c r="X376" s="39"/>
      <c r="Y376" s="39"/>
      <c r="Z376" s="39"/>
      <c r="AA376" s="39"/>
      <c r="AB376" s="39"/>
      <c r="AC376" s="39"/>
      <c r="AD376" s="39"/>
      <c r="AE376" s="39"/>
      <c r="AT376" s="18" t="s">
        <v>150</v>
      </c>
      <c r="AU376" s="18" t="s">
        <v>84</v>
      </c>
    </row>
    <row r="377" spans="1:47" s="2" customFormat="1" ht="12">
      <c r="A377" s="39"/>
      <c r="B377" s="40"/>
      <c r="C377" s="41"/>
      <c r="D377" s="214" t="s">
        <v>159</v>
      </c>
      <c r="E377" s="41"/>
      <c r="F377" s="215" t="s">
        <v>879</v>
      </c>
      <c r="G377" s="41"/>
      <c r="H377" s="41"/>
      <c r="I377" s="202"/>
      <c r="J377" s="41"/>
      <c r="K377" s="41"/>
      <c r="L377" s="45"/>
      <c r="M377" s="203"/>
      <c r="N377" s="204"/>
      <c r="O377" s="85"/>
      <c r="P377" s="85"/>
      <c r="Q377" s="85"/>
      <c r="R377" s="85"/>
      <c r="S377" s="85"/>
      <c r="T377" s="86"/>
      <c r="U377" s="39"/>
      <c r="V377" s="39"/>
      <c r="W377" s="39"/>
      <c r="X377" s="39"/>
      <c r="Y377" s="39"/>
      <c r="Z377" s="39"/>
      <c r="AA377" s="39"/>
      <c r="AB377" s="39"/>
      <c r="AC377" s="39"/>
      <c r="AD377" s="39"/>
      <c r="AE377" s="39"/>
      <c r="AT377" s="18" t="s">
        <v>159</v>
      </c>
      <c r="AU377" s="18" t="s">
        <v>84</v>
      </c>
    </row>
    <row r="378" spans="1:51" s="14" customFormat="1" ht="12">
      <c r="A378" s="14"/>
      <c r="B378" s="258"/>
      <c r="C378" s="259"/>
      <c r="D378" s="200" t="s">
        <v>621</v>
      </c>
      <c r="E378" s="260" t="s">
        <v>19</v>
      </c>
      <c r="F378" s="261" t="s">
        <v>874</v>
      </c>
      <c r="G378" s="259"/>
      <c r="H378" s="262">
        <v>2.175</v>
      </c>
      <c r="I378" s="263"/>
      <c r="J378" s="259"/>
      <c r="K378" s="259"/>
      <c r="L378" s="264"/>
      <c r="M378" s="265"/>
      <c r="N378" s="266"/>
      <c r="O378" s="266"/>
      <c r="P378" s="266"/>
      <c r="Q378" s="266"/>
      <c r="R378" s="266"/>
      <c r="S378" s="266"/>
      <c r="T378" s="267"/>
      <c r="U378" s="14"/>
      <c r="V378" s="14"/>
      <c r="W378" s="14"/>
      <c r="X378" s="14"/>
      <c r="Y378" s="14"/>
      <c r="Z378" s="14"/>
      <c r="AA378" s="14"/>
      <c r="AB378" s="14"/>
      <c r="AC378" s="14"/>
      <c r="AD378" s="14"/>
      <c r="AE378" s="14"/>
      <c r="AT378" s="268" t="s">
        <v>621</v>
      </c>
      <c r="AU378" s="268" t="s">
        <v>84</v>
      </c>
      <c r="AV378" s="14" t="s">
        <v>84</v>
      </c>
      <c r="AW378" s="14" t="s">
        <v>36</v>
      </c>
      <c r="AX378" s="14" t="s">
        <v>75</v>
      </c>
      <c r="AY378" s="268" t="s">
        <v>148</v>
      </c>
    </row>
    <row r="379" spans="1:51" s="14" customFormat="1" ht="12">
      <c r="A379" s="14"/>
      <c r="B379" s="258"/>
      <c r="C379" s="259"/>
      <c r="D379" s="200" t="s">
        <v>621</v>
      </c>
      <c r="E379" s="260" t="s">
        <v>19</v>
      </c>
      <c r="F379" s="261" t="s">
        <v>875</v>
      </c>
      <c r="G379" s="259"/>
      <c r="H379" s="262">
        <v>-0.448</v>
      </c>
      <c r="I379" s="263"/>
      <c r="J379" s="259"/>
      <c r="K379" s="259"/>
      <c r="L379" s="264"/>
      <c r="M379" s="265"/>
      <c r="N379" s="266"/>
      <c r="O379" s="266"/>
      <c r="P379" s="266"/>
      <c r="Q379" s="266"/>
      <c r="R379" s="266"/>
      <c r="S379" s="266"/>
      <c r="T379" s="267"/>
      <c r="U379" s="14"/>
      <c r="V379" s="14"/>
      <c r="W379" s="14"/>
      <c r="X379" s="14"/>
      <c r="Y379" s="14"/>
      <c r="Z379" s="14"/>
      <c r="AA379" s="14"/>
      <c r="AB379" s="14"/>
      <c r="AC379" s="14"/>
      <c r="AD379" s="14"/>
      <c r="AE379" s="14"/>
      <c r="AT379" s="268" t="s">
        <v>621</v>
      </c>
      <c r="AU379" s="268" t="s">
        <v>84</v>
      </c>
      <c r="AV379" s="14" t="s">
        <v>84</v>
      </c>
      <c r="AW379" s="14" t="s">
        <v>36</v>
      </c>
      <c r="AX379" s="14" t="s">
        <v>75</v>
      </c>
      <c r="AY379" s="268" t="s">
        <v>148</v>
      </c>
    </row>
    <row r="380" spans="1:51" s="15" customFormat="1" ht="12">
      <c r="A380" s="15"/>
      <c r="B380" s="269"/>
      <c r="C380" s="270"/>
      <c r="D380" s="200" t="s">
        <v>621</v>
      </c>
      <c r="E380" s="271" t="s">
        <v>19</v>
      </c>
      <c r="F380" s="272" t="s">
        <v>626</v>
      </c>
      <c r="G380" s="270"/>
      <c r="H380" s="273">
        <v>1.727</v>
      </c>
      <c r="I380" s="274"/>
      <c r="J380" s="270"/>
      <c r="K380" s="270"/>
      <c r="L380" s="275"/>
      <c r="M380" s="276"/>
      <c r="N380" s="277"/>
      <c r="O380" s="277"/>
      <c r="P380" s="277"/>
      <c r="Q380" s="277"/>
      <c r="R380" s="277"/>
      <c r="S380" s="277"/>
      <c r="T380" s="278"/>
      <c r="U380" s="15"/>
      <c r="V380" s="15"/>
      <c r="W380" s="15"/>
      <c r="X380" s="15"/>
      <c r="Y380" s="15"/>
      <c r="Z380" s="15"/>
      <c r="AA380" s="15"/>
      <c r="AB380" s="15"/>
      <c r="AC380" s="15"/>
      <c r="AD380" s="15"/>
      <c r="AE380" s="15"/>
      <c r="AT380" s="279" t="s">
        <v>621</v>
      </c>
      <c r="AU380" s="279" t="s">
        <v>84</v>
      </c>
      <c r="AV380" s="15" t="s">
        <v>167</v>
      </c>
      <c r="AW380" s="15" t="s">
        <v>36</v>
      </c>
      <c r="AX380" s="15" t="s">
        <v>82</v>
      </c>
      <c r="AY380" s="279" t="s">
        <v>148</v>
      </c>
    </row>
    <row r="381" spans="1:65" s="2" customFormat="1" ht="16.5" customHeight="1">
      <c r="A381" s="39"/>
      <c r="B381" s="40"/>
      <c r="C381" s="205" t="s">
        <v>356</v>
      </c>
      <c r="D381" s="205" t="s">
        <v>152</v>
      </c>
      <c r="E381" s="206" t="s">
        <v>880</v>
      </c>
      <c r="F381" s="207" t="s">
        <v>881</v>
      </c>
      <c r="G381" s="208" t="s">
        <v>155</v>
      </c>
      <c r="H381" s="209">
        <v>6</v>
      </c>
      <c r="I381" s="210"/>
      <c r="J381" s="211">
        <f>ROUND(I381*H381,2)</f>
        <v>0</v>
      </c>
      <c r="K381" s="207" t="s">
        <v>156</v>
      </c>
      <c r="L381" s="45"/>
      <c r="M381" s="212" t="s">
        <v>19</v>
      </c>
      <c r="N381" s="213" t="s">
        <v>46</v>
      </c>
      <c r="O381" s="85"/>
      <c r="P381" s="196">
        <f>O381*H381</f>
        <v>0</v>
      </c>
      <c r="Q381" s="196">
        <v>0</v>
      </c>
      <c r="R381" s="196">
        <f>Q381*H381</f>
        <v>0</v>
      </c>
      <c r="S381" s="196">
        <v>0</v>
      </c>
      <c r="T381" s="197">
        <f>S381*H381</f>
        <v>0</v>
      </c>
      <c r="U381" s="39"/>
      <c r="V381" s="39"/>
      <c r="W381" s="39"/>
      <c r="X381" s="39"/>
      <c r="Y381" s="39"/>
      <c r="Z381" s="39"/>
      <c r="AA381" s="39"/>
      <c r="AB381" s="39"/>
      <c r="AC381" s="39"/>
      <c r="AD381" s="39"/>
      <c r="AE381" s="39"/>
      <c r="AR381" s="198" t="s">
        <v>167</v>
      </c>
      <c r="AT381" s="198" t="s">
        <v>152</v>
      </c>
      <c r="AU381" s="198" t="s">
        <v>84</v>
      </c>
      <c r="AY381" s="18" t="s">
        <v>148</v>
      </c>
      <c r="BE381" s="199">
        <f>IF(N381="základní",J381,0)</f>
        <v>0</v>
      </c>
      <c r="BF381" s="199">
        <f>IF(N381="snížená",J381,0)</f>
        <v>0</v>
      </c>
      <c r="BG381" s="199">
        <f>IF(N381="zákl. přenesená",J381,0)</f>
        <v>0</v>
      </c>
      <c r="BH381" s="199">
        <f>IF(N381="sníž. přenesená",J381,0)</f>
        <v>0</v>
      </c>
      <c r="BI381" s="199">
        <f>IF(N381="nulová",J381,0)</f>
        <v>0</v>
      </c>
      <c r="BJ381" s="18" t="s">
        <v>82</v>
      </c>
      <c r="BK381" s="199">
        <f>ROUND(I381*H381,2)</f>
        <v>0</v>
      </c>
      <c r="BL381" s="18" t="s">
        <v>167</v>
      </c>
      <c r="BM381" s="198" t="s">
        <v>882</v>
      </c>
    </row>
    <row r="382" spans="1:47" s="2" customFormat="1" ht="12">
      <c r="A382" s="39"/>
      <c r="B382" s="40"/>
      <c r="C382" s="41"/>
      <c r="D382" s="200" t="s">
        <v>150</v>
      </c>
      <c r="E382" s="41"/>
      <c r="F382" s="201" t="s">
        <v>881</v>
      </c>
      <c r="G382" s="41"/>
      <c r="H382" s="41"/>
      <c r="I382" s="202"/>
      <c r="J382" s="41"/>
      <c r="K382" s="41"/>
      <c r="L382" s="45"/>
      <c r="M382" s="203"/>
      <c r="N382" s="204"/>
      <c r="O382" s="85"/>
      <c r="P382" s="85"/>
      <c r="Q382" s="85"/>
      <c r="R382" s="85"/>
      <c r="S382" s="85"/>
      <c r="T382" s="86"/>
      <c r="U382" s="39"/>
      <c r="V382" s="39"/>
      <c r="W382" s="39"/>
      <c r="X382" s="39"/>
      <c r="Y382" s="39"/>
      <c r="Z382" s="39"/>
      <c r="AA382" s="39"/>
      <c r="AB382" s="39"/>
      <c r="AC382" s="39"/>
      <c r="AD382" s="39"/>
      <c r="AE382" s="39"/>
      <c r="AT382" s="18" t="s">
        <v>150</v>
      </c>
      <c r="AU382" s="18" t="s">
        <v>84</v>
      </c>
    </row>
    <row r="383" spans="1:47" s="2" customFormat="1" ht="12">
      <c r="A383" s="39"/>
      <c r="B383" s="40"/>
      <c r="C383" s="41"/>
      <c r="D383" s="214" t="s">
        <v>159</v>
      </c>
      <c r="E383" s="41"/>
      <c r="F383" s="215" t="s">
        <v>883</v>
      </c>
      <c r="G383" s="41"/>
      <c r="H383" s="41"/>
      <c r="I383" s="202"/>
      <c r="J383" s="41"/>
      <c r="K383" s="41"/>
      <c r="L383" s="45"/>
      <c r="M383" s="203"/>
      <c r="N383" s="204"/>
      <c r="O383" s="85"/>
      <c r="P383" s="85"/>
      <c r="Q383" s="85"/>
      <c r="R383" s="85"/>
      <c r="S383" s="85"/>
      <c r="T383" s="86"/>
      <c r="U383" s="39"/>
      <c r="V383" s="39"/>
      <c r="W383" s="39"/>
      <c r="X383" s="39"/>
      <c r="Y383" s="39"/>
      <c r="Z383" s="39"/>
      <c r="AA383" s="39"/>
      <c r="AB383" s="39"/>
      <c r="AC383" s="39"/>
      <c r="AD383" s="39"/>
      <c r="AE383" s="39"/>
      <c r="AT383" s="18" t="s">
        <v>159</v>
      </c>
      <c r="AU383" s="18" t="s">
        <v>84</v>
      </c>
    </row>
    <row r="384" spans="1:51" s="14" customFormat="1" ht="12">
      <c r="A384" s="14"/>
      <c r="B384" s="258"/>
      <c r="C384" s="259"/>
      <c r="D384" s="200" t="s">
        <v>621</v>
      </c>
      <c r="E384" s="260" t="s">
        <v>19</v>
      </c>
      <c r="F384" s="261" t="s">
        <v>177</v>
      </c>
      <c r="G384" s="259"/>
      <c r="H384" s="262">
        <v>6</v>
      </c>
      <c r="I384" s="263"/>
      <c r="J384" s="259"/>
      <c r="K384" s="259"/>
      <c r="L384" s="264"/>
      <c r="M384" s="265"/>
      <c r="N384" s="266"/>
      <c r="O384" s="266"/>
      <c r="P384" s="266"/>
      <c r="Q384" s="266"/>
      <c r="R384" s="266"/>
      <c r="S384" s="266"/>
      <c r="T384" s="267"/>
      <c r="U384" s="14"/>
      <c r="V384" s="14"/>
      <c r="W384" s="14"/>
      <c r="X384" s="14"/>
      <c r="Y384" s="14"/>
      <c r="Z384" s="14"/>
      <c r="AA384" s="14"/>
      <c r="AB384" s="14"/>
      <c r="AC384" s="14"/>
      <c r="AD384" s="14"/>
      <c r="AE384" s="14"/>
      <c r="AT384" s="268" t="s">
        <v>621</v>
      </c>
      <c r="AU384" s="268" t="s">
        <v>84</v>
      </c>
      <c r="AV384" s="14" t="s">
        <v>84</v>
      </c>
      <c r="AW384" s="14" t="s">
        <v>36</v>
      </c>
      <c r="AX384" s="14" t="s">
        <v>75</v>
      </c>
      <c r="AY384" s="268" t="s">
        <v>148</v>
      </c>
    </row>
    <row r="385" spans="1:51" s="15" customFormat="1" ht="12">
      <c r="A385" s="15"/>
      <c r="B385" s="269"/>
      <c r="C385" s="270"/>
      <c r="D385" s="200" t="s">
        <v>621</v>
      </c>
      <c r="E385" s="271" t="s">
        <v>19</v>
      </c>
      <c r="F385" s="272" t="s">
        <v>626</v>
      </c>
      <c r="G385" s="270"/>
      <c r="H385" s="273">
        <v>6</v>
      </c>
      <c r="I385" s="274"/>
      <c r="J385" s="270"/>
      <c r="K385" s="270"/>
      <c r="L385" s="275"/>
      <c r="M385" s="276"/>
      <c r="N385" s="277"/>
      <c r="O385" s="277"/>
      <c r="P385" s="277"/>
      <c r="Q385" s="277"/>
      <c r="R385" s="277"/>
      <c r="S385" s="277"/>
      <c r="T385" s="278"/>
      <c r="U385" s="15"/>
      <c r="V385" s="15"/>
      <c r="W385" s="15"/>
      <c r="X385" s="15"/>
      <c r="Y385" s="15"/>
      <c r="Z385" s="15"/>
      <c r="AA385" s="15"/>
      <c r="AB385" s="15"/>
      <c r="AC385" s="15"/>
      <c r="AD385" s="15"/>
      <c r="AE385" s="15"/>
      <c r="AT385" s="279" t="s">
        <v>621</v>
      </c>
      <c r="AU385" s="279" t="s">
        <v>84</v>
      </c>
      <c r="AV385" s="15" t="s">
        <v>167</v>
      </c>
      <c r="AW385" s="15" t="s">
        <v>36</v>
      </c>
      <c r="AX385" s="15" t="s">
        <v>82</v>
      </c>
      <c r="AY385" s="279" t="s">
        <v>148</v>
      </c>
    </row>
    <row r="386" spans="1:65" s="2" customFormat="1" ht="16.5" customHeight="1">
      <c r="A386" s="39"/>
      <c r="B386" s="40"/>
      <c r="C386" s="205" t="s">
        <v>361</v>
      </c>
      <c r="D386" s="205" t="s">
        <v>152</v>
      </c>
      <c r="E386" s="206" t="s">
        <v>884</v>
      </c>
      <c r="F386" s="207" t="s">
        <v>885</v>
      </c>
      <c r="G386" s="208" t="s">
        <v>187</v>
      </c>
      <c r="H386" s="209">
        <v>9.55</v>
      </c>
      <c r="I386" s="210"/>
      <c r="J386" s="211">
        <f>ROUND(I386*H386,2)</f>
        <v>0</v>
      </c>
      <c r="K386" s="207" t="s">
        <v>156</v>
      </c>
      <c r="L386" s="45"/>
      <c r="M386" s="212" t="s">
        <v>19</v>
      </c>
      <c r="N386" s="213" t="s">
        <v>46</v>
      </c>
      <c r="O386" s="85"/>
      <c r="P386" s="196">
        <f>O386*H386</f>
        <v>0</v>
      </c>
      <c r="Q386" s="196">
        <v>0</v>
      </c>
      <c r="R386" s="196">
        <f>Q386*H386</f>
        <v>0</v>
      </c>
      <c r="S386" s="196">
        <v>0</v>
      </c>
      <c r="T386" s="197">
        <f>S386*H386</f>
        <v>0</v>
      </c>
      <c r="U386" s="39"/>
      <c r="V386" s="39"/>
      <c r="W386" s="39"/>
      <c r="X386" s="39"/>
      <c r="Y386" s="39"/>
      <c r="Z386" s="39"/>
      <c r="AA386" s="39"/>
      <c r="AB386" s="39"/>
      <c r="AC386" s="39"/>
      <c r="AD386" s="39"/>
      <c r="AE386" s="39"/>
      <c r="AR386" s="198" t="s">
        <v>167</v>
      </c>
      <c r="AT386" s="198" t="s">
        <v>152</v>
      </c>
      <c r="AU386" s="198" t="s">
        <v>84</v>
      </c>
      <c r="AY386" s="18" t="s">
        <v>148</v>
      </c>
      <c r="BE386" s="199">
        <f>IF(N386="základní",J386,0)</f>
        <v>0</v>
      </c>
      <c r="BF386" s="199">
        <f>IF(N386="snížená",J386,0)</f>
        <v>0</v>
      </c>
      <c r="BG386" s="199">
        <f>IF(N386="zákl. přenesená",J386,0)</f>
        <v>0</v>
      </c>
      <c r="BH386" s="199">
        <f>IF(N386="sníž. přenesená",J386,0)</f>
        <v>0</v>
      </c>
      <c r="BI386" s="199">
        <f>IF(N386="nulová",J386,0)</f>
        <v>0</v>
      </c>
      <c r="BJ386" s="18" t="s">
        <v>82</v>
      </c>
      <c r="BK386" s="199">
        <f>ROUND(I386*H386,2)</f>
        <v>0</v>
      </c>
      <c r="BL386" s="18" t="s">
        <v>167</v>
      </c>
      <c r="BM386" s="198" t="s">
        <v>886</v>
      </c>
    </row>
    <row r="387" spans="1:47" s="2" customFormat="1" ht="12">
      <c r="A387" s="39"/>
      <c r="B387" s="40"/>
      <c r="C387" s="41"/>
      <c r="D387" s="200" t="s">
        <v>150</v>
      </c>
      <c r="E387" s="41"/>
      <c r="F387" s="201" t="s">
        <v>885</v>
      </c>
      <c r="G387" s="41"/>
      <c r="H387" s="41"/>
      <c r="I387" s="202"/>
      <c r="J387" s="41"/>
      <c r="K387" s="41"/>
      <c r="L387" s="45"/>
      <c r="M387" s="203"/>
      <c r="N387" s="204"/>
      <c r="O387" s="85"/>
      <c r="P387" s="85"/>
      <c r="Q387" s="85"/>
      <c r="R387" s="85"/>
      <c r="S387" s="85"/>
      <c r="T387" s="86"/>
      <c r="U387" s="39"/>
      <c r="V387" s="39"/>
      <c r="W387" s="39"/>
      <c r="X387" s="39"/>
      <c r="Y387" s="39"/>
      <c r="Z387" s="39"/>
      <c r="AA387" s="39"/>
      <c r="AB387" s="39"/>
      <c r="AC387" s="39"/>
      <c r="AD387" s="39"/>
      <c r="AE387" s="39"/>
      <c r="AT387" s="18" t="s">
        <v>150</v>
      </c>
      <c r="AU387" s="18" t="s">
        <v>84</v>
      </c>
    </row>
    <row r="388" spans="1:47" s="2" customFormat="1" ht="12">
      <c r="A388" s="39"/>
      <c r="B388" s="40"/>
      <c r="C388" s="41"/>
      <c r="D388" s="214" t="s">
        <v>159</v>
      </c>
      <c r="E388" s="41"/>
      <c r="F388" s="215" t="s">
        <v>887</v>
      </c>
      <c r="G388" s="41"/>
      <c r="H388" s="41"/>
      <c r="I388" s="202"/>
      <c r="J388" s="41"/>
      <c r="K388" s="41"/>
      <c r="L388" s="45"/>
      <c r="M388" s="203"/>
      <c r="N388" s="204"/>
      <c r="O388" s="85"/>
      <c r="P388" s="85"/>
      <c r="Q388" s="85"/>
      <c r="R388" s="85"/>
      <c r="S388" s="85"/>
      <c r="T388" s="86"/>
      <c r="U388" s="39"/>
      <c r="V388" s="39"/>
      <c r="W388" s="39"/>
      <c r="X388" s="39"/>
      <c r="Y388" s="39"/>
      <c r="Z388" s="39"/>
      <c r="AA388" s="39"/>
      <c r="AB388" s="39"/>
      <c r="AC388" s="39"/>
      <c r="AD388" s="39"/>
      <c r="AE388" s="39"/>
      <c r="AT388" s="18" t="s">
        <v>159</v>
      </c>
      <c r="AU388" s="18" t="s">
        <v>84</v>
      </c>
    </row>
    <row r="389" spans="1:51" s="14" customFormat="1" ht="12">
      <c r="A389" s="14"/>
      <c r="B389" s="258"/>
      <c r="C389" s="259"/>
      <c r="D389" s="200" t="s">
        <v>621</v>
      </c>
      <c r="E389" s="260" t="s">
        <v>19</v>
      </c>
      <c r="F389" s="261" t="s">
        <v>888</v>
      </c>
      <c r="G389" s="259"/>
      <c r="H389" s="262">
        <v>9.55</v>
      </c>
      <c r="I389" s="263"/>
      <c r="J389" s="259"/>
      <c r="K389" s="259"/>
      <c r="L389" s="264"/>
      <c r="M389" s="265"/>
      <c r="N389" s="266"/>
      <c r="O389" s="266"/>
      <c r="P389" s="266"/>
      <c r="Q389" s="266"/>
      <c r="R389" s="266"/>
      <c r="S389" s="266"/>
      <c r="T389" s="267"/>
      <c r="U389" s="14"/>
      <c r="V389" s="14"/>
      <c r="W389" s="14"/>
      <c r="X389" s="14"/>
      <c r="Y389" s="14"/>
      <c r="Z389" s="14"/>
      <c r="AA389" s="14"/>
      <c r="AB389" s="14"/>
      <c r="AC389" s="14"/>
      <c r="AD389" s="14"/>
      <c r="AE389" s="14"/>
      <c r="AT389" s="268" t="s">
        <v>621</v>
      </c>
      <c r="AU389" s="268" t="s">
        <v>84</v>
      </c>
      <c r="AV389" s="14" t="s">
        <v>84</v>
      </c>
      <c r="AW389" s="14" t="s">
        <v>36</v>
      </c>
      <c r="AX389" s="14" t="s">
        <v>75</v>
      </c>
      <c r="AY389" s="268" t="s">
        <v>148</v>
      </c>
    </row>
    <row r="390" spans="1:51" s="15" customFormat="1" ht="12">
      <c r="A390" s="15"/>
      <c r="B390" s="269"/>
      <c r="C390" s="270"/>
      <c r="D390" s="200" t="s">
        <v>621</v>
      </c>
      <c r="E390" s="271" t="s">
        <v>19</v>
      </c>
      <c r="F390" s="272" t="s">
        <v>626</v>
      </c>
      <c r="G390" s="270"/>
      <c r="H390" s="273">
        <v>9.55</v>
      </c>
      <c r="I390" s="274"/>
      <c r="J390" s="270"/>
      <c r="K390" s="270"/>
      <c r="L390" s="275"/>
      <c r="M390" s="276"/>
      <c r="N390" s="277"/>
      <c r="O390" s="277"/>
      <c r="P390" s="277"/>
      <c r="Q390" s="277"/>
      <c r="R390" s="277"/>
      <c r="S390" s="277"/>
      <c r="T390" s="278"/>
      <c r="U390" s="15"/>
      <c r="V390" s="15"/>
      <c r="W390" s="15"/>
      <c r="X390" s="15"/>
      <c r="Y390" s="15"/>
      <c r="Z390" s="15"/>
      <c r="AA390" s="15"/>
      <c r="AB390" s="15"/>
      <c r="AC390" s="15"/>
      <c r="AD390" s="15"/>
      <c r="AE390" s="15"/>
      <c r="AT390" s="279" t="s">
        <v>621</v>
      </c>
      <c r="AU390" s="279" t="s">
        <v>84</v>
      </c>
      <c r="AV390" s="15" t="s">
        <v>167</v>
      </c>
      <c r="AW390" s="15" t="s">
        <v>36</v>
      </c>
      <c r="AX390" s="15" t="s">
        <v>82</v>
      </c>
      <c r="AY390" s="279" t="s">
        <v>148</v>
      </c>
    </row>
    <row r="391" spans="1:65" s="2" customFormat="1" ht="16.5" customHeight="1">
      <c r="A391" s="39"/>
      <c r="B391" s="40"/>
      <c r="C391" s="205" t="s">
        <v>365</v>
      </c>
      <c r="D391" s="205" t="s">
        <v>152</v>
      </c>
      <c r="E391" s="206" t="s">
        <v>889</v>
      </c>
      <c r="F391" s="207" t="s">
        <v>890</v>
      </c>
      <c r="G391" s="208" t="s">
        <v>353</v>
      </c>
      <c r="H391" s="209">
        <v>10.875</v>
      </c>
      <c r="I391" s="210"/>
      <c r="J391" s="211">
        <f>ROUND(I391*H391,2)</f>
        <v>0</v>
      </c>
      <c r="K391" s="207" t="s">
        <v>156</v>
      </c>
      <c r="L391" s="45"/>
      <c r="M391" s="212" t="s">
        <v>19</v>
      </c>
      <c r="N391" s="213" t="s">
        <v>46</v>
      </c>
      <c r="O391" s="85"/>
      <c r="P391" s="196">
        <f>O391*H391</f>
        <v>0</v>
      </c>
      <c r="Q391" s="196">
        <v>0</v>
      </c>
      <c r="R391" s="196">
        <f>Q391*H391</f>
        <v>0</v>
      </c>
      <c r="S391" s="196">
        <v>0</v>
      </c>
      <c r="T391" s="197">
        <f>S391*H391</f>
        <v>0</v>
      </c>
      <c r="U391" s="39"/>
      <c r="V391" s="39"/>
      <c r="W391" s="39"/>
      <c r="X391" s="39"/>
      <c r="Y391" s="39"/>
      <c r="Z391" s="39"/>
      <c r="AA391" s="39"/>
      <c r="AB391" s="39"/>
      <c r="AC391" s="39"/>
      <c r="AD391" s="39"/>
      <c r="AE391" s="39"/>
      <c r="AR391" s="198" t="s">
        <v>167</v>
      </c>
      <c r="AT391" s="198" t="s">
        <v>152</v>
      </c>
      <c r="AU391" s="198" t="s">
        <v>84</v>
      </c>
      <c r="AY391" s="18" t="s">
        <v>148</v>
      </c>
      <c r="BE391" s="199">
        <f>IF(N391="základní",J391,0)</f>
        <v>0</v>
      </c>
      <c r="BF391" s="199">
        <f>IF(N391="snížená",J391,0)</f>
        <v>0</v>
      </c>
      <c r="BG391" s="199">
        <f>IF(N391="zákl. přenesená",J391,0)</f>
        <v>0</v>
      </c>
      <c r="BH391" s="199">
        <f>IF(N391="sníž. přenesená",J391,0)</f>
        <v>0</v>
      </c>
      <c r="BI391" s="199">
        <f>IF(N391="nulová",J391,0)</f>
        <v>0</v>
      </c>
      <c r="BJ391" s="18" t="s">
        <v>82</v>
      </c>
      <c r="BK391" s="199">
        <f>ROUND(I391*H391,2)</f>
        <v>0</v>
      </c>
      <c r="BL391" s="18" t="s">
        <v>167</v>
      </c>
      <c r="BM391" s="198" t="s">
        <v>891</v>
      </c>
    </row>
    <row r="392" spans="1:47" s="2" customFormat="1" ht="12">
      <c r="A392" s="39"/>
      <c r="B392" s="40"/>
      <c r="C392" s="41"/>
      <c r="D392" s="200" t="s">
        <v>150</v>
      </c>
      <c r="E392" s="41"/>
      <c r="F392" s="201" t="s">
        <v>890</v>
      </c>
      <c r="G392" s="41"/>
      <c r="H392" s="41"/>
      <c r="I392" s="202"/>
      <c r="J392" s="41"/>
      <c r="K392" s="41"/>
      <c r="L392" s="45"/>
      <c r="M392" s="203"/>
      <c r="N392" s="204"/>
      <c r="O392" s="85"/>
      <c r="P392" s="85"/>
      <c r="Q392" s="85"/>
      <c r="R392" s="85"/>
      <c r="S392" s="85"/>
      <c r="T392" s="86"/>
      <c r="U392" s="39"/>
      <c r="V392" s="39"/>
      <c r="W392" s="39"/>
      <c r="X392" s="39"/>
      <c r="Y392" s="39"/>
      <c r="Z392" s="39"/>
      <c r="AA392" s="39"/>
      <c r="AB392" s="39"/>
      <c r="AC392" s="39"/>
      <c r="AD392" s="39"/>
      <c r="AE392" s="39"/>
      <c r="AT392" s="18" t="s">
        <v>150</v>
      </c>
      <c r="AU392" s="18" t="s">
        <v>84</v>
      </c>
    </row>
    <row r="393" spans="1:47" s="2" customFormat="1" ht="12">
      <c r="A393" s="39"/>
      <c r="B393" s="40"/>
      <c r="C393" s="41"/>
      <c r="D393" s="214" t="s">
        <v>159</v>
      </c>
      <c r="E393" s="41"/>
      <c r="F393" s="215" t="s">
        <v>892</v>
      </c>
      <c r="G393" s="41"/>
      <c r="H393" s="41"/>
      <c r="I393" s="202"/>
      <c r="J393" s="41"/>
      <c r="K393" s="41"/>
      <c r="L393" s="45"/>
      <c r="M393" s="203"/>
      <c r="N393" s="204"/>
      <c r="O393" s="85"/>
      <c r="P393" s="85"/>
      <c r="Q393" s="85"/>
      <c r="R393" s="85"/>
      <c r="S393" s="85"/>
      <c r="T393" s="86"/>
      <c r="U393" s="39"/>
      <c r="V393" s="39"/>
      <c r="W393" s="39"/>
      <c r="X393" s="39"/>
      <c r="Y393" s="39"/>
      <c r="Z393" s="39"/>
      <c r="AA393" s="39"/>
      <c r="AB393" s="39"/>
      <c r="AC393" s="39"/>
      <c r="AD393" s="39"/>
      <c r="AE393" s="39"/>
      <c r="AT393" s="18" t="s">
        <v>159</v>
      </c>
      <c r="AU393" s="18" t="s">
        <v>84</v>
      </c>
    </row>
    <row r="394" spans="1:51" s="14" customFormat="1" ht="12">
      <c r="A394" s="14"/>
      <c r="B394" s="258"/>
      <c r="C394" s="259"/>
      <c r="D394" s="200" t="s">
        <v>621</v>
      </c>
      <c r="E394" s="260" t="s">
        <v>19</v>
      </c>
      <c r="F394" s="261" t="s">
        <v>764</v>
      </c>
      <c r="G394" s="259"/>
      <c r="H394" s="262">
        <v>10.875</v>
      </c>
      <c r="I394" s="263"/>
      <c r="J394" s="259"/>
      <c r="K394" s="259"/>
      <c r="L394" s="264"/>
      <c r="M394" s="265"/>
      <c r="N394" s="266"/>
      <c r="O394" s="266"/>
      <c r="P394" s="266"/>
      <c r="Q394" s="266"/>
      <c r="R394" s="266"/>
      <c r="S394" s="266"/>
      <c r="T394" s="267"/>
      <c r="U394" s="14"/>
      <c r="V394" s="14"/>
      <c r="W394" s="14"/>
      <c r="X394" s="14"/>
      <c r="Y394" s="14"/>
      <c r="Z394" s="14"/>
      <c r="AA394" s="14"/>
      <c r="AB394" s="14"/>
      <c r="AC394" s="14"/>
      <c r="AD394" s="14"/>
      <c r="AE394" s="14"/>
      <c r="AT394" s="268" t="s">
        <v>621</v>
      </c>
      <c r="AU394" s="268" t="s">
        <v>84</v>
      </c>
      <c r="AV394" s="14" t="s">
        <v>84</v>
      </c>
      <c r="AW394" s="14" t="s">
        <v>36</v>
      </c>
      <c r="AX394" s="14" t="s">
        <v>75</v>
      </c>
      <c r="AY394" s="268" t="s">
        <v>148</v>
      </c>
    </row>
    <row r="395" spans="1:51" s="15" customFormat="1" ht="12">
      <c r="A395" s="15"/>
      <c r="B395" s="269"/>
      <c r="C395" s="270"/>
      <c r="D395" s="200" t="s">
        <v>621</v>
      </c>
      <c r="E395" s="271" t="s">
        <v>19</v>
      </c>
      <c r="F395" s="272" t="s">
        <v>626</v>
      </c>
      <c r="G395" s="270"/>
      <c r="H395" s="273">
        <v>10.875</v>
      </c>
      <c r="I395" s="274"/>
      <c r="J395" s="270"/>
      <c r="K395" s="270"/>
      <c r="L395" s="275"/>
      <c r="M395" s="276"/>
      <c r="N395" s="277"/>
      <c r="O395" s="277"/>
      <c r="P395" s="277"/>
      <c r="Q395" s="277"/>
      <c r="R395" s="277"/>
      <c r="S395" s="277"/>
      <c r="T395" s="278"/>
      <c r="U395" s="15"/>
      <c r="V395" s="15"/>
      <c r="W395" s="15"/>
      <c r="X395" s="15"/>
      <c r="Y395" s="15"/>
      <c r="Z395" s="15"/>
      <c r="AA395" s="15"/>
      <c r="AB395" s="15"/>
      <c r="AC395" s="15"/>
      <c r="AD395" s="15"/>
      <c r="AE395" s="15"/>
      <c r="AT395" s="279" t="s">
        <v>621</v>
      </c>
      <c r="AU395" s="279" t="s">
        <v>84</v>
      </c>
      <c r="AV395" s="15" t="s">
        <v>167</v>
      </c>
      <c r="AW395" s="15" t="s">
        <v>36</v>
      </c>
      <c r="AX395" s="15" t="s">
        <v>82</v>
      </c>
      <c r="AY395" s="279" t="s">
        <v>148</v>
      </c>
    </row>
    <row r="396" spans="1:65" s="2" customFormat="1" ht="16.5" customHeight="1">
      <c r="A396" s="39"/>
      <c r="B396" s="40"/>
      <c r="C396" s="205" t="s">
        <v>370</v>
      </c>
      <c r="D396" s="205" t="s">
        <v>152</v>
      </c>
      <c r="E396" s="206" t="s">
        <v>893</v>
      </c>
      <c r="F396" s="207" t="s">
        <v>894</v>
      </c>
      <c r="G396" s="208" t="s">
        <v>353</v>
      </c>
      <c r="H396" s="209">
        <v>41.942</v>
      </c>
      <c r="I396" s="210"/>
      <c r="J396" s="211">
        <f>ROUND(I396*H396,2)</f>
        <v>0</v>
      </c>
      <c r="K396" s="207" t="s">
        <v>156</v>
      </c>
      <c r="L396" s="45"/>
      <c r="M396" s="212" t="s">
        <v>19</v>
      </c>
      <c r="N396" s="213" t="s">
        <v>46</v>
      </c>
      <c r="O396" s="85"/>
      <c r="P396" s="196">
        <f>O396*H396</f>
        <v>0</v>
      </c>
      <c r="Q396" s="196">
        <v>0</v>
      </c>
      <c r="R396" s="196">
        <f>Q396*H396</f>
        <v>0</v>
      </c>
      <c r="S396" s="196">
        <v>0</v>
      </c>
      <c r="T396" s="197">
        <f>S396*H396</f>
        <v>0</v>
      </c>
      <c r="U396" s="39"/>
      <c r="V396" s="39"/>
      <c r="W396" s="39"/>
      <c r="X396" s="39"/>
      <c r="Y396" s="39"/>
      <c r="Z396" s="39"/>
      <c r="AA396" s="39"/>
      <c r="AB396" s="39"/>
      <c r="AC396" s="39"/>
      <c r="AD396" s="39"/>
      <c r="AE396" s="39"/>
      <c r="AR396" s="198" t="s">
        <v>167</v>
      </c>
      <c r="AT396" s="198" t="s">
        <v>152</v>
      </c>
      <c r="AU396" s="198" t="s">
        <v>84</v>
      </c>
      <c r="AY396" s="18" t="s">
        <v>148</v>
      </c>
      <c r="BE396" s="199">
        <f>IF(N396="základní",J396,0)</f>
        <v>0</v>
      </c>
      <c r="BF396" s="199">
        <f>IF(N396="snížená",J396,0)</f>
        <v>0</v>
      </c>
      <c r="BG396" s="199">
        <f>IF(N396="zákl. přenesená",J396,0)</f>
        <v>0</v>
      </c>
      <c r="BH396" s="199">
        <f>IF(N396="sníž. přenesená",J396,0)</f>
        <v>0</v>
      </c>
      <c r="BI396" s="199">
        <f>IF(N396="nulová",J396,0)</f>
        <v>0</v>
      </c>
      <c r="BJ396" s="18" t="s">
        <v>82</v>
      </c>
      <c r="BK396" s="199">
        <f>ROUND(I396*H396,2)</f>
        <v>0</v>
      </c>
      <c r="BL396" s="18" t="s">
        <v>167</v>
      </c>
      <c r="BM396" s="198" t="s">
        <v>895</v>
      </c>
    </row>
    <row r="397" spans="1:47" s="2" customFormat="1" ht="12">
      <c r="A397" s="39"/>
      <c r="B397" s="40"/>
      <c r="C397" s="41"/>
      <c r="D397" s="200" t="s">
        <v>150</v>
      </c>
      <c r="E397" s="41"/>
      <c r="F397" s="201" t="s">
        <v>894</v>
      </c>
      <c r="G397" s="41"/>
      <c r="H397" s="41"/>
      <c r="I397" s="202"/>
      <c r="J397" s="41"/>
      <c r="K397" s="41"/>
      <c r="L397" s="45"/>
      <c r="M397" s="203"/>
      <c r="N397" s="204"/>
      <c r="O397" s="85"/>
      <c r="P397" s="85"/>
      <c r="Q397" s="85"/>
      <c r="R397" s="85"/>
      <c r="S397" s="85"/>
      <c r="T397" s="86"/>
      <c r="U397" s="39"/>
      <c r="V397" s="39"/>
      <c r="W397" s="39"/>
      <c r="X397" s="39"/>
      <c r="Y397" s="39"/>
      <c r="Z397" s="39"/>
      <c r="AA397" s="39"/>
      <c r="AB397" s="39"/>
      <c r="AC397" s="39"/>
      <c r="AD397" s="39"/>
      <c r="AE397" s="39"/>
      <c r="AT397" s="18" t="s">
        <v>150</v>
      </c>
      <c r="AU397" s="18" t="s">
        <v>84</v>
      </c>
    </row>
    <row r="398" spans="1:47" s="2" customFormat="1" ht="12">
      <c r="A398" s="39"/>
      <c r="B398" s="40"/>
      <c r="C398" s="41"/>
      <c r="D398" s="214" t="s">
        <v>159</v>
      </c>
      <c r="E398" s="41"/>
      <c r="F398" s="215" t="s">
        <v>896</v>
      </c>
      <c r="G398" s="41"/>
      <c r="H398" s="41"/>
      <c r="I398" s="202"/>
      <c r="J398" s="41"/>
      <c r="K398" s="41"/>
      <c r="L398" s="45"/>
      <c r="M398" s="203"/>
      <c r="N398" s="204"/>
      <c r="O398" s="85"/>
      <c r="P398" s="85"/>
      <c r="Q398" s="85"/>
      <c r="R398" s="85"/>
      <c r="S398" s="85"/>
      <c r="T398" s="86"/>
      <c r="U398" s="39"/>
      <c r="V398" s="39"/>
      <c r="W398" s="39"/>
      <c r="X398" s="39"/>
      <c r="Y398" s="39"/>
      <c r="Z398" s="39"/>
      <c r="AA398" s="39"/>
      <c r="AB398" s="39"/>
      <c r="AC398" s="39"/>
      <c r="AD398" s="39"/>
      <c r="AE398" s="39"/>
      <c r="AT398" s="18" t="s">
        <v>159</v>
      </c>
      <c r="AU398" s="18" t="s">
        <v>84</v>
      </c>
    </row>
    <row r="399" spans="1:51" s="14" customFormat="1" ht="12">
      <c r="A399" s="14"/>
      <c r="B399" s="258"/>
      <c r="C399" s="259"/>
      <c r="D399" s="200" t="s">
        <v>621</v>
      </c>
      <c r="E399" s="260" t="s">
        <v>19</v>
      </c>
      <c r="F399" s="261" t="s">
        <v>779</v>
      </c>
      <c r="G399" s="259"/>
      <c r="H399" s="262">
        <v>41.942</v>
      </c>
      <c r="I399" s="263"/>
      <c r="J399" s="259"/>
      <c r="K399" s="259"/>
      <c r="L399" s="264"/>
      <c r="M399" s="265"/>
      <c r="N399" s="266"/>
      <c r="O399" s="266"/>
      <c r="P399" s="266"/>
      <c r="Q399" s="266"/>
      <c r="R399" s="266"/>
      <c r="S399" s="266"/>
      <c r="T399" s="267"/>
      <c r="U399" s="14"/>
      <c r="V399" s="14"/>
      <c r="W399" s="14"/>
      <c r="X399" s="14"/>
      <c r="Y399" s="14"/>
      <c r="Z399" s="14"/>
      <c r="AA399" s="14"/>
      <c r="AB399" s="14"/>
      <c r="AC399" s="14"/>
      <c r="AD399" s="14"/>
      <c r="AE399" s="14"/>
      <c r="AT399" s="268" t="s">
        <v>621</v>
      </c>
      <c r="AU399" s="268" t="s">
        <v>84</v>
      </c>
      <c r="AV399" s="14" t="s">
        <v>84</v>
      </c>
      <c r="AW399" s="14" t="s">
        <v>36</v>
      </c>
      <c r="AX399" s="14" t="s">
        <v>75</v>
      </c>
      <c r="AY399" s="268" t="s">
        <v>148</v>
      </c>
    </row>
    <row r="400" spans="1:51" s="15" customFormat="1" ht="12">
      <c r="A400" s="15"/>
      <c r="B400" s="269"/>
      <c r="C400" s="270"/>
      <c r="D400" s="200" t="s">
        <v>621</v>
      </c>
      <c r="E400" s="271" t="s">
        <v>19</v>
      </c>
      <c r="F400" s="272" t="s">
        <v>626</v>
      </c>
      <c r="G400" s="270"/>
      <c r="H400" s="273">
        <v>41.942</v>
      </c>
      <c r="I400" s="274"/>
      <c r="J400" s="270"/>
      <c r="K400" s="270"/>
      <c r="L400" s="275"/>
      <c r="M400" s="276"/>
      <c r="N400" s="277"/>
      <c r="O400" s="277"/>
      <c r="P400" s="277"/>
      <c r="Q400" s="277"/>
      <c r="R400" s="277"/>
      <c r="S400" s="277"/>
      <c r="T400" s="278"/>
      <c r="U400" s="15"/>
      <c r="V400" s="15"/>
      <c r="W400" s="15"/>
      <c r="X400" s="15"/>
      <c r="Y400" s="15"/>
      <c r="Z400" s="15"/>
      <c r="AA400" s="15"/>
      <c r="AB400" s="15"/>
      <c r="AC400" s="15"/>
      <c r="AD400" s="15"/>
      <c r="AE400" s="15"/>
      <c r="AT400" s="279" t="s">
        <v>621</v>
      </c>
      <c r="AU400" s="279" t="s">
        <v>84</v>
      </c>
      <c r="AV400" s="15" t="s">
        <v>167</v>
      </c>
      <c r="AW400" s="15" t="s">
        <v>36</v>
      </c>
      <c r="AX400" s="15" t="s">
        <v>82</v>
      </c>
      <c r="AY400" s="279" t="s">
        <v>148</v>
      </c>
    </row>
    <row r="401" spans="1:65" s="2" customFormat="1" ht="21.75" customHeight="1">
      <c r="A401" s="39"/>
      <c r="B401" s="40"/>
      <c r="C401" s="205" t="s">
        <v>374</v>
      </c>
      <c r="D401" s="205" t="s">
        <v>152</v>
      </c>
      <c r="E401" s="206" t="s">
        <v>897</v>
      </c>
      <c r="F401" s="207" t="s">
        <v>898</v>
      </c>
      <c r="G401" s="208" t="s">
        <v>353</v>
      </c>
      <c r="H401" s="209">
        <v>63.066</v>
      </c>
      <c r="I401" s="210"/>
      <c r="J401" s="211">
        <f>ROUND(I401*H401,2)</f>
        <v>0</v>
      </c>
      <c r="K401" s="207" t="s">
        <v>156</v>
      </c>
      <c r="L401" s="45"/>
      <c r="M401" s="212" t="s">
        <v>19</v>
      </c>
      <c r="N401" s="213" t="s">
        <v>46</v>
      </c>
      <c r="O401" s="85"/>
      <c r="P401" s="196">
        <f>O401*H401</f>
        <v>0</v>
      </c>
      <c r="Q401" s="196">
        <v>0</v>
      </c>
      <c r="R401" s="196">
        <f>Q401*H401</f>
        <v>0</v>
      </c>
      <c r="S401" s="196">
        <v>0</v>
      </c>
      <c r="T401" s="197">
        <f>S401*H401</f>
        <v>0</v>
      </c>
      <c r="U401" s="39"/>
      <c r="V401" s="39"/>
      <c r="W401" s="39"/>
      <c r="X401" s="39"/>
      <c r="Y401" s="39"/>
      <c r="Z401" s="39"/>
      <c r="AA401" s="39"/>
      <c r="AB401" s="39"/>
      <c r="AC401" s="39"/>
      <c r="AD401" s="39"/>
      <c r="AE401" s="39"/>
      <c r="AR401" s="198" t="s">
        <v>167</v>
      </c>
      <c r="AT401" s="198" t="s">
        <v>152</v>
      </c>
      <c r="AU401" s="198" t="s">
        <v>84</v>
      </c>
      <c r="AY401" s="18" t="s">
        <v>148</v>
      </c>
      <c r="BE401" s="199">
        <f>IF(N401="základní",J401,0)</f>
        <v>0</v>
      </c>
      <c r="BF401" s="199">
        <f>IF(N401="snížená",J401,0)</f>
        <v>0</v>
      </c>
      <c r="BG401" s="199">
        <f>IF(N401="zákl. přenesená",J401,0)</f>
        <v>0</v>
      </c>
      <c r="BH401" s="199">
        <f>IF(N401="sníž. přenesená",J401,0)</f>
        <v>0</v>
      </c>
      <c r="BI401" s="199">
        <f>IF(N401="nulová",J401,0)</f>
        <v>0</v>
      </c>
      <c r="BJ401" s="18" t="s">
        <v>82</v>
      </c>
      <c r="BK401" s="199">
        <f>ROUND(I401*H401,2)</f>
        <v>0</v>
      </c>
      <c r="BL401" s="18" t="s">
        <v>167</v>
      </c>
      <c r="BM401" s="198" t="s">
        <v>899</v>
      </c>
    </row>
    <row r="402" spans="1:47" s="2" customFormat="1" ht="12">
      <c r="A402" s="39"/>
      <c r="B402" s="40"/>
      <c r="C402" s="41"/>
      <c r="D402" s="200" t="s">
        <v>150</v>
      </c>
      <c r="E402" s="41"/>
      <c r="F402" s="201" t="s">
        <v>898</v>
      </c>
      <c r="G402" s="41"/>
      <c r="H402" s="41"/>
      <c r="I402" s="202"/>
      <c r="J402" s="41"/>
      <c r="K402" s="41"/>
      <c r="L402" s="45"/>
      <c r="M402" s="203"/>
      <c r="N402" s="204"/>
      <c r="O402" s="85"/>
      <c r="P402" s="85"/>
      <c r="Q402" s="85"/>
      <c r="R402" s="85"/>
      <c r="S402" s="85"/>
      <c r="T402" s="86"/>
      <c r="U402" s="39"/>
      <c r="V402" s="39"/>
      <c r="W402" s="39"/>
      <c r="X402" s="39"/>
      <c r="Y402" s="39"/>
      <c r="Z402" s="39"/>
      <c r="AA402" s="39"/>
      <c r="AB402" s="39"/>
      <c r="AC402" s="39"/>
      <c r="AD402" s="39"/>
      <c r="AE402" s="39"/>
      <c r="AT402" s="18" t="s">
        <v>150</v>
      </c>
      <c r="AU402" s="18" t="s">
        <v>84</v>
      </c>
    </row>
    <row r="403" spans="1:47" s="2" customFormat="1" ht="12">
      <c r="A403" s="39"/>
      <c r="B403" s="40"/>
      <c r="C403" s="41"/>
      <c r="D403" s="214" t="s">
        <v>159</v>
      </c>
      <c r="E403" s="41"/>
      <c r="F403" s="215" t="s">
        <v>900</v>
      </c>
      <c r="G403" s="41"/>
      <c r="H403" s="41"/>
      <c r="I403" s="202"/>
      <c r="J403" s="41"/>
      <c r="K403" s="41"/>
      <c r="L403" s="45"/>
      <c r="M403" s="203"/>
      <c r="N403" s="204"/>
      <c r="O403" s="85"/>
      <c r="P403" s="85"/>
      <c r="Q403" s="85"/>
      <c r="R403" s="85"/>
      <c r="S403" s="85"/>
      <c r="T403" s="86"/>
      <c r="U403" s="39"/>
      <c r="V403" s="39"/>
      <c r="W403" s="39"/>
      <c r="X403" s="39"/>
      <c r="Y403" s="39"/>
      <c r="Z403" s="39"/>
      <c r="AA403" s="39"/>
      <c r="AB403" s="39"/>
      <c r="AC403" s="39"/>
      <c r="AD403" s="39"/>
      <c r="AE403" s="39"/>
      <c r="AT403" s="18" t="s">
        <v>159</v>
      </c>
      <c r="AU403" s="18" t="s">
        <v>84</v>
      </c>
    </row>
    <row r="404" spans="1:51" s="14" customFormat="1" ht="12">
      <c r="A404" s="14"/>
      <c r="B404" s="258"/>
      <c r="C404" s="259"/>
      <c r="D404" s="200" t="s">
        <v>621</v>
      </c>
      <c r="E404" s="260" t="s">
        <v>19</v>
      </c>
      <c r="F404" s="261" t="s">
        <v>796</v>
      </c>
      <c r="G404" s="259"/>
      <c r="H404" s="262">
        <v>62.8</v>
      </c>
      <c r="I404" s="263"/>
      <c r="J404" s="259"/>
      <c r="K404" s="259"/>
      <c r="L404" s="264"/>
      <c r="M404" s="265"/>
      <c r="N404" s="266"/>
      <c r="O404" s="266"/>
      <c r="P404" s="266"/>
      <c r="Q404" s="266"/>
      <c r="R404" s="266"/>
      <c r="S404" s="266"/>
      <c r="T404" s="267"/>
      <c r="U404" s="14"/>
      <c r="V404" s="14"/>
      <c r="W404" s="14"/>
      <c r="X404" s="14"/>
      <c r="Y404" s="14"/>
      <c r="Z404" s="14"/>
      <c r="AA404" s="14"/>
      <c r="AB404" s="14"/>
      <c r="AC404" s="14"/>
      <c r="AD404" s="14"/>
      <c r="AE404" s="14"/>
      <c r="AT404" s="268" t="s">
        <v>621</v>
      </c>
      <c r="AU404" s="268" t="s">
        <v>84</v>
      </c>
      <c r="AV404" s="14" t="s">
        <v>84</v>
      </c>
      <c r="AW404" s="14" t="s">
        <v>36</v>
      </c>
      <c r="AX404" s="14" t="s">
        <v>75</v>
      </c>
      <c r="AY404" s="268" t="s">
        <v>148</v>
      </c>
    </row>
    <row r="405" spans="1:51" s="14" customFormat="1" ht="12">
      <c r="A405" s="14"/>
      <c r="B405" s="258"/>
      <c r="C405" s="259"/>
      <c r="D405" s="200" t="s">
        <v>621</v>
      </c>
      <c r="E405" s="260" t="s">
        <v>19</v>
      </c>
      <c r="F405" s="261" t="s">
        <v>797</v>
      </c>
      <c r="G405" s="259"/>
      <c r="H405" s="262">
        <v>3.66</v>
      </c>
      <c r="I405" s="263"/>
      <c r="J405" s="259"/>
      <c r="K405" s="259"/>
      <c r="L405" s="264"/>
      <c r="M405" s="265"/>
      <c r="N405" s="266"/>
      <c r="O405" s="266"/>
      <c r="P405" s="266"/>
      <c r="Q405" s="266"/>
      <c r="R405" s="266"/>
      <c r="S405" s="266"/>
      <c r="T405" s="267"/>
      <c r="U405" s="14"/>
      <c r="V405" s="14"/>
      <c r="W405" s="14"/>
      <c r="X405" s="14"/>
      <c r="Y405" s="14"/>
      <c r="Z405" s="14"/>
      <c r="AA405" s="14"/>
      <c r="AB405" s="14"/>
      <c r="AC405" s="14"/>
      <c r="AD405" s="14"/>
      <c r="AE405" s="14"/>
      <c r="AT405" s="268" t="s">
        <v>621</v>
      </c>
      <c r="AU405" s="268" t="s">
        <v>84</v>
      </c>
      <c r="AV405" s="14" t="s">
        <v>84</v>
      </c>
      <c r="AW405" s="14" t="s">
        <v>36</v>
      </c>
      <c r="AX405" s="14" t="s">
        <v>75</v>
      </c>
      <c r="AY405" s="268" t="s">
        <v>148</v>
      </c>
    </row>
    <row r="406" spans="1:51" s="14" customFormat="1" ht="12">
      <c r="A406" s="14"/>
      <c r="B406" s="258"/>
      <c r="C406" s="259"/>
      <c r="D406" s="200" t="s">
        <v>621</v>
      </c>
      <c r="E406" s="260" t="s">
        <v>19</v>
      </c>
      <c r="F406" s="261" t="s">
        <v>798</v>
      </c>
      <c r="G406" s="259"/>
      <c r="H406" s="262">
        <v>-3.394</v>
      </c>
      <c r="I406" s="263"/>
      <c r="J406" s="259"/>
      <c r="K406" s="259"/>
      <c r="L406" s="264"/>
      <c r="M406" s="265"/>
      <c r="N406" s="266"/>
      <c r="O406" s="266"/>
      <c r="P406" s="266"/>
      <c r="Q406" s="266"/>
      <c r="R406" s="266"/>
      <c r="S406" s="266"/>
      <c r="T406" s="267"/>
      <c r="U406" s="14"/>
      <c r="V406" s="14"/>
      <c r="W406" s="14"/>
      <c r="X406" s="14"/>
      <c r="Y406" s="14"/>
      <c r="Z406" s="14"/>
      <c r="AA406" s="14"/>
      <c r="AB406" s="14"/>
      <c r="AC406" s="14"/>
      <c r="AD406" s="14"/>
      <c r="AE406" s="14"/>
      <c r="AT406" s="268" t="s">
        <v>621</v>
      </c>
      <c r="AU406" s="268" t="s">
        <v>84</v>
      </c>
      <c r="AV406" s="14" t="s">
        <v>84</v>
      </c>
      <c r="AW406" s="14" t="s">
        <v>36</v>
      </c>
      <c r="AX406" s="14" t="s">
        <v>75</v>
      </c>
      <c r="AY406" s="268" t="s">
        <v>148</v>
      </c>
    </row>
    <row r="407" spans="1:51" s="15" customFormat="1" ht="12">
      <c r="A407" s="15"/>
      <c r="B407" s="269"/>
      <c r="C407" s="270"/>
      <c r="D407" s="200" t="s">
        <v>621</v>
      </c>
      <c r="E407" s="271" t="s">
        <v>19</v>
      </c>
      <c r="F407" s="272" t="s">
        <v>626</v>
      </c>
      <c r="G407" s="270"/>
      <c r="H407" s="273">
        <v>63.066</v>
      </c>
      <c r="I407" s="274"/>
      <c r="J407" s="270"/>
      <c r="K407" s="270"/>
      <c r="L407" s="275"/>
      <c r="M407" s="276"/>
      <c r="N407" s="277"/>
      <c r="O407" s="277"/>
      <c r="P407" s="277"/>
      <c r="Q407" s="277"/>
      <c r="R407" s="277"/>
      <c r="S407" s="277"/>
      <c r="T407" s="278"/>
      <c r="U407" s="15"/>
      <c r="V407" s="15"/>
      <c r="W407" s="15"/>
      <c r="X407" s="15"/>
      <c r="Y407" s="15"/>
      <c r="Z407" s="15"/>
      <c r="AA407" s="15"/>
      <c r="AB407" s="15"/>
      <c r="AC407" s="15"/>
      <c r="AD407" s="15"/>
      <c r="AE407" s="15"/>
      <c r="AT407" s="279" t="s">
        <v>621</v>
      </c>
      <c r="AU407" s="279" t="s">
        <v>84</v>
      </c>
      <c r="AV407" s="15" t="s">
        <v>167</v>
      </c>
      <c r="AW407" s="15" t="s">
        <v>36</v>
      </c>
      <c r="AX407" s="15" t="s">
        <v>82</v>
      </c>
      <c r="AY407" s="279" t="s">
        <v>148</v>
      </c>
    </row>
    <row r="408" spans="1:63" s="12" customFormat="1" ht="22.8" customHeight="1">
      <c r="A408" s="12"/>
      <c r="B408" s="232"/>
      <c r="C408" s="233"/>
      <c r="D408" s="234" t="s">
        <v>74</v>
      </c>
      <c r="E408" s="246" t="s">
        <v>901</v>
      </c>
      <c r="F408" s="246" t="s">
        <v>902</v>
      </c>
      <c r="G408" s="233"/>
      <c r="H408" s="233"/>
      <c r="I408" s="236"/>
      <c r="J408" s="247">
        <f>BK408</f>
        <v>0</v>
      </c>
      <c r="K408" s="233"/>
      <c r="L408" s="238"/>
      <c r="M408" s="239"/>
      <c r="N408" s="240"/>
      <c r="O408" s="240"/>
      <c r="P408" s="241">
        <f>SUM(P409:P428)</f>
        <v>0</v>
      </c>
      <c r="Q408" s="240"/>
      <c r="R408" s="241">
        <f>SUM(R409:R428)</f>
        <v>0</v>
      </c>
      <c r="S408" s="240"/>
      <c r="T408" s="242">
        <f>SUM(T409:T428)</f>
        <v>0</v>
      </c>
      <c r="U408" s="12"/>
      <c r="V408" s="12"/>
      <c r="W408" s="12"/>
      <c r="X408" s="12"/>
      <c r="Y408" s="12"/>
      <c r="Z408" s="12"/>
      <c r="AA408" s="12"/>
      <c r="AB408" s="12"/>
      <c r="AC408" s="12"/>
      <c r="AD408" s="12"/>
      <c r="AE408" s="12"/>
      <c r="AR408" s="243" t="s">
        <v>82</v>
      </c>
      <c r="AT408" s="244" t="s">
        <v>74</v>
      </c>
      <c r="AU408" s="244" t="s">
        <v>82</v>
      </c>
      <c r="AY408" s="243" t="s">
        <v>148</v>
      </c>
      <c r="BK408" s="245">
        <f>SUM(BK409:BK428)</f>
        <v>0</v>
      </c>
    </row>
    <row r="409" spans="1:65" s="2" customFormat="1" ht="21.75" customHeight="1">
      <c r="A409" s="39"/>
      <c r="B409" s="40"/>
      <c r="C409" s="205" t="s">
        <v>384</v>
      </c>
      <c r="D409" s="205" t="s">
        <v>152</v>
      </c>
      <c r="E409" s="206" t="s">
        <v>903</v>
      </c>
      <c r="F409" s="207" t="s">
        <v>904</v>
      </c>
      <c r="G409" s="208" t="s">
        <v>462</v>
      </c>
      <c r="H409" s="209">
        <v>4.786</v>
      </c>
      <c r="I409" s="210"/>
      <c r="J409" s="211">
        <f>ROUND(I409*H409,2)</f>
        <v>0</v>
      </c>
      <c r="K409" s="207" t="s">
        <v>156</v>
      </c>
      <c r="L409" s="45"/>
      <c r="M409" s="212" t="s">
        <v>19</v>
      </c>
      <c r="N409" s="213" t="s">
        <v>46</v>
      </c>
      <c r="O409" s="85"/>
      <c r="P409" s="196">
        <f>O409*H409</f>
        <v>0</v>
      </c>
      <c r="Q409" s="196">
        <v>0</v>
      </c>
      <c r="R409" s="196">
        <f>Q409*H409</f>
        <v>0</v>
      </c>
      <c r="S409" s="196">
        <v>0</v>
      </c>
      <c r="T409" s="197">
        <f>S409*H409</f>
        <v>0</v>
      </c>
      <c r="U409" s="39"/>
      <c r="V409" s="39"/>
      <c r="W409" s="39"/>
      <c r="X409" s="39"/>
      <c r="Y409" s="39"/>
      <c r="Z409" s="39"/>
      <c r="AA409" s="39"/>
      <c r="AB409" s="39"/>
      <c r="AC409" s="39"/>
      <c r="AD409" s="39"/>
      <c r="AE409" s="39"/>
      <c r="AR409" s="198" t="s">
        <v>167</v>
      </c>
      <c r="AT409" s="198" t="s">
        <v>152</v>
      </c>
      <c r="AU409" s="198" t="s">
        <v>84</v>
      </c>
      <c r="AY409" s="18" t="s">
        <v>148</v>
      </c>
      <c r="BE409" s="199">
        <f>IF(N409="základní",J409,0)</f>
        <v>0</v>
      </c>
      <c r="BF409" s="199">
        <f>IF(N409="snížená",J409,0)</f>
        <v>0</v>
      </c>
      <c r="BG409" s="199">
        <f>IF(N409="zákl. přenesená",J409,0)</f>
        <v>0</v>
      </c>
      <c r="BH409" s="199">
        <f>IF(N409="sníž. přenesená",J409,0)</f>
        <v>0</v>
      </c>
      <c r="BI409" s="199">
        <f>IF(N409="nulová",J409,0)</f>
        <v>0</v>
      </c>
      <c r="BJ409" s="18" t="s">
        <v>82</v>
      </c>
      <c r="BK409" s="199">
        <f>ROUND(I409*H409,2)</f>
        <v>0</v>
      </c>
      <c r="BL409" s="18" t="s">
        <v>167</v>
      </c>
      <c r="BM409" s="198" t="s">
        <v>905</v>
      </c>
    </row>
    <row r="410" spans="1:47" s="2" customFormat="1" ht="12">
      <c r="A410" s="39"/>
      <c r="B410" s="40"/>
      <c r="C410" s="41"/>
      <c r="D410" s="200" t="s">
        <v>150</v>
      </c>
      <c r="E410" s="41"/>
      <c r="F410" s="201" t="s">
        <v>904</v>
      </c>
      <c r="G410" s="41"/>
      <c r="H410" s="41"/>
      <c r="I410" s="202"/>
      <c r="J410" s="41"/>
      <c r="K410" s="41"/>
      <c r="L410" s="45"/>
      <c r="M410" s="203"/>
      <c r="N410" s="204"/>
      <c r="O410" s="85"/>
      <c r="P410" s="85"/>
      <c r="Q410" s="85"/>
      <c r="R410" s="85"/>
      <c r="S410" s="85"/>
      <c r="T410" s="86"/>
      <c r="U410" s="39"/>
      <c r="V410" s="39"/>
      <c r="W410" s="39"/>
      <c r="X410" s="39"/>
      <c r="Y410" s="39"/>
      <c r="Z410" s="39"/>
      <c r="AA410" s="39"/>
      <c r="AB410" s="39"/>
      <c r="AC410" s="39"/>
      <c r="AD410" s="39"/>
      <c r="AE410" s="39"/>
      <c r="AT410" s="18" t="s">
        <v>150</v>
      </c>
      <c r="AU410" s="18" t="s">
        <v>84</v>
      </c>
    </row>
    <row r="411" spans="1:47" s="2" customFormat="1" ht="12">
      <c r="A411" s="39"/>
      <c r="B411" s="40"/>
      <c r="C411" s="41"/>
      <c r="D411" s="214" t="s">
        <v>159</v>
      </c>
      <c r="E411" s="41"/>
      <c r="F411" s="215" t="s">
        <v>906</v>
      </c>
      <c r="G411" s="41"/>
      <c r="H411" s="41"/>
      <c r="I411" s="202"/>
      <c r="J411" s="41"/>
      <c r="K411" s="41"/>
      <c r="L411" s="45"/>
      <c r="M411" s="203"/>
      <c r="N411" s="204"/>
      <c r="O411" s="85"/>
      <c r="P411" s="85"/>
      <c r="Q411" s="85"/>
      <c r="R411" s="85"/>
      <c r="S411" s="85"/>
      <c r="T411" s="86"/>
      <c r="U411" s="39"/>
      <c r="V411" s="39"/>
      <c r="W411" s="39"/>
      <c r="X411" s="39"/>
      <c r="Y411" s="39"/>
      <c r="Z411" s="39"/>
      <c r="AA411" s="39"/>
      <c r="AB411" s="39"/>
      <c r="AC411" s="39"/>
      <c r="AD411" s="39"/>
      <c r="AE411" s="39"/>
      <c r="AT411" s="18" t="s">
        <v>159</v>
      </c>
      <c r="AU411" s="18" t="s">
        <v>84</v>
      </c>
    </row>
    <row r="412" spans="1:65" s="2" customFormat="1" ht="16.5" customHeight="1">
      <c r="A412" s="39"/>
      <c r="B412" s="40"/>
      <c r="C412" s="205" t="s">
        <v>388</v>
      </c>
      <c r="D412" s="205" t="s">
        <v>152</v>
      </c>
      <c r="E412" s="206" t="s">
        <v>907</v>
      </c>
      <c r="F412" s="207" t="s">
        <v>908</v>
      </c>
      <c r="G412" s="208" t="s">
        <v>462</v>
      </c>
      <c r="H412" s="209">
        <v>67.01</v>
      </c>
      <c r="I412" s="210"/>
      <c r="J412" s="211">
        <f>ROUND(I412*H412,2)</f>
        <v>0</v>
      </c>
      <c r="K412" s="207" t="s">
        <v>156</v>
      </c>
      <c r="L412" s="45"/>
      <c r="M412" s="212" t="s">
        <v>19</v>
      </c>
      <c r="N412" s="213" t="s">
        <v>46</v>
      </c>
      <c r="O412" s="85"/>
      <c r="P412" s="196">
        <f>O412*H412</f>
        <v>0</v>
      </c>
      <c r="Q412" s="196">
        <v>0</v>
      </c>
      <c r="R412" s="196">
        <f>Q412*H412</f>
        <v>0</v>
      </c>
      <c r="S412" s="196">
        <v>0</v>
      </c>
      <c r="T412" s="197">
        <f>S412*H412</f>
        <v>0</v>
      </c>
      <c r="U412" s="39"/>
      <c r="V412" s="39"/>
      <c r="W412" s="39"/>
      <c r="X412" s="39"/>
      <c r="Y412" s="39"/>
      <c r="Z412" s="39"/>
      <c r="AA412" s="39"/>
      <c r="AB412" s="39"/>
      <c r="AC412" s="39"/>
      <c r="AD412" s="39"/>
      <c r="AE412" s="39"/>
      <c r="AR412" s="198" t="s">
        <v>167</v>
      </c>
      <c r="AT412" s="198" t="s">
        <v>152</v>
      </c>
      <c r="AU412" s="198" t="s">
        <v>84</v>
      </c>
      <c r="AY412" s="18" t="s">
        <v>148</v>
      </c>
      <c r="BE412" s="199">
        <f>IF(N412="základní",J412,0)</f>
        <v>0</v>
      </c>
      <c r="BF412" s="199">
        <f>IF(N412="snížená",J412,0)</f>
        <v>0</v>
      </c>
      <c r="BG412" s="199">
        <f>IF(N412="zákl. přenesená",J412,0)</f>
        <v>0</v>
      </c>
      <c r="BH412" s="199">
        <f>IF(N412="sníž. přenesená",J412,0)</f>
        <v>0</v>
      </c>
      <c r="BI412" s="199">
        <f>IF(N412="nulová",J412,0)</f>
        <v>0</v>
      </c>
      <c r="BJ412" s="18" t="s">
        <v>82</v>
      </c>
      <c r="BK412" s="199">
        <f>ROUND(I412*H412,2)</f>
        <v>0</v>
      </c>
      <c r="BL412" s="18" t="s">
        <v>167</v>
      </c>
      <c r="BM412" s="198" t="s">
        <v>909</v>
      </c>
    </row>
    <row r="413" spans="1:47" s="2" customFormat="1" ht="12">
      <c r="A413" s="39"/>
      <c r="B413" s="40"/>
      <c r="C413" s="41"/>
      <c r="D413" s="200" t="s">
        <v>150</v>
      </c>
      <c r="E413" s="41"/>
      <c r="F413" s="201" t="s">
        <v>908</v>
      </c>
      <c r="G413" s="41"/>
      <c r="H413" s="41"/>
      <c r="I413" s="202"/>
      <c r="J413" s="41"/>
      <c r="K413" s="41"/>
      <c r="L413" s="45"/>
      <c r="M413" s="203"/>
      <c r="N413" s="204"/>
      <c r="O413" s="85"/>
      <c r="P413" s="85"/>
      <c r="Q413" s="85"/>
      <c r="R413" s="85"/>
      <c r="S413" s="85"/>
      <c r="T413" s="86"/>
      <c r="U413" s="39"/>
      <c r="V413" s="39"/>
      <c r="W413" s="39"/>
      <c r="X413" s="39"/>
      <c r="Y413" s="39"/>
      <c r="Z413" s="39"/>
      <c r="AA413" s="39"/>
      <c r="AB413" s="39"/>
      <c r="AC413" s="39"/>
      <c r="AD413" s="39"/>
      <c r="AE413" s="39"/>
      <c r="AT413" s="18" t="s">
        <v>150</v>
      </c>
      <c r="AU413" s="18" t="s">
        <v>84</v>
      </c>
    </row>
    <row r="414" spans="1:47" s="2" customFormat="1" ht="12">
      <c r="A414" s="39"/>
      <c r="B414" s="40"/>
      <c r="C414" s="41"/>
      <c r="D414" s="214" t="s">
        <v>159</v>
      </c>
      <c r="E414" s="41"/>
      <c r="F414" s="215" t="s">
        <v>910</v>
      </c>
      <c r="G414" s="41"/>
      <c r="H414" s="41"/>
      <c r="I414" s="202"/>
      <c r="J414" s="41"/>
      <c r="K414" s="41"/>
      <c r="L414" s="45"/>
      <c r="M414" s="203"/>
      <c r="N414" s="204"/>
      <c r="O414" s="85"/>
      <c r="P414" s="85"/>
      <c r="Q414" s="85"/>
      <c r="R414" s="85"/>
      <c r="S414" s="85"/>
      <c r="T414" s="86"/>
      <c r="U414" s="39"/>
      <c r="V414" s="39"/>
      <c r="W414" s="39"/>
      <c r="X414" s="39"/>
      <c r="Y414" s="39"/>
      <c r="Z414" s="39"/>
      <c r="AA414" s="39"/>
      <c r="AB414" s="39"/>
      <c r="AC414" s="39"/>
      <c r="AD414" s="39"/>
      <c r="AE414" s="39"/>
      <c r="AT414" s="18" t="s">
        <v>159</v>
      </c>
      <c r="AU414" s="18" t="s">
        <v>84</v>
      </c>
    </row>
    <row r="415" spans="1:65" s="2" customFormat="1" ht="16.5" customHeight="1">
      <c r="A415" s="39"/>
      <c r="B415" s="40"/>
      <c r="C415" s="205" t="s">
        <v>392</v>
      </c>
      <c r="D415" s="205" t="s">
        <v>152</v>
      </c>
      <c r="E415" s="206" t="s">
        <v>911</v>
      </c>
      <c r="F415" s="207" t="s">
        <v>912</v>
      </c>
      <c r="G415" s="208" t="s">
        <v>462</v>
      </c>
      <c r="H415" s="209">
        <v>4.786</v>
      </c>
      <c r="I415" s="210"/>
      <c r="J415" s="211">
        <f>ROUND(I415*H415,2)</f>
        <v>0</v>
      </c>
      <c r="K415" s="207" t="s">
        <v>156</v>
      </c>
      <c r="L415" s="45"/>
      <c r="M415" s="212" t="s">
        <v>19</v>
      </c>
      <c r="N415" s="213" t="s">
        <v>46</v>
      </c>
      <c r="O415" s="85"/>
      <c r="P415" s="196">
        <f>O415*H415</f>
        <v>0</v>
      </c>
      <c r="Q415" s="196">
        <v>0</v>
      </c>
      <c r="R415" s="196">
        <f>Q415*H415</f>
        <v>0</v>
      </c>
      <c r="S415" s="196">
        <v>0</v>
      </c>
      <c r="T415" s="197">
        <f>S415*H415</f>
        <v>0</v>
      </c>
      <c r="U415" s="39"/>
      <c r="V415" s="39"/>
      <c r="W415" s="39"/>
      <c r="X415" s="39"/>
      <c r="Y415" s="39"/>
      <c r="Z415" s="39"/>
      <c r="AA415" s="39"/>
      <c r="AB415" s="39"/>
      <c r="AC415" s="39"/>
      <c r="AD415" s="39"/>
      <c r="AE415" s="39"/>
      <c r="AR415" s="198" t="s">
        <v>167</v>
      </c>
      <c r="AT415" s="198" t="s">
        <v>152</v>
      </c>
      <c r="AU415" s="198" t="s">
        <v>84</v>
      </c>
      <c r="AY415" s="18" t="s">
        <v>148</v>
      </c>
      <c r="BE415" s="199">
        <f>IF(N415="základní",J415,0)</f>
        <v>0</v>
      </c>
      <c r="BF415" s="199">
        <f>IF(N415="snížená",J415,0)</f>
        <v>0</v>
      </c>
      <c r="BG415" s="199">
        <f>IF(N415="zákl. přenesená",J415,0)</f>
        <v>0</v>
      </c>
      <c r="BH415" s="199">
        <f>IF(N415="sníž. přenesená",J415,0)</f>
        <v>0</v>
      </c>
      <c r="BI415" s="199">
        <f>IF(N415="nulová",J415,0)</f>
        <v>0</v>
      </c>
      <c r="BJ415" s="18" t="s">
        <v>82</v>
      </c>
      <c r="BK415" s="199">
        <f>ROUND(I415*H415,2)</f>
        <v>0</v>
      </c>
      <c r="BL415" s="18" t="s">
        <v>167</v>
      </c>
      <c r="BM415" s="198" t="s">
        <v>913</v>
      </c>
    </row>
    <row r="416" spans="1:47" s="2" customFormat="1" ht="12">
      <c r="A416" s="39"/>
      <c r="B416" s="40"/>
      <c r="C416" s="41"/>
      <c r="D416" s="200" t="s">
        <v>150</v>
      </c>
      <c r="E416" s="41"/>
      <c r="F416" s="201" t="s">
        <v>912</v>
      </c>
      <c r="G416" s="41"/>
      <c r="H416" s="41"/>
      <c r="I416" s="202"/>
      <c r="J416" s="41"/>
      <c r="K416" s="41"/>
      <c r="L416" s="45"/>
      <c r="M416" s="203"/>
      <c r="N416" s="204"/>
      <c r="O416" s="85"/>
      <c r="P416" s="85"/>
      <c r="Q416" s="85"/>
      <c r="R416" s="85"/>
      <c r="S416" s="85"/>
      <c r="T416" s="86"/>
      <c r="U416" s="39"/>
      <c r="V416" s="39"/>
      <c r="W416" s="39"/>
      <c r="X416" s="39"/>
      <c r="Y416" s="39"/>
      <c r="Z416" s="39"/>
      <c r="AA416" s="39"/>
      <c r="AB416" s="39"/>
      <c r="AC416" s="39"/>
      <c r="AD416" s="39"/>
      <c r="AE416" s="39"/>
      <c r="AT416" s="18" t="s">
        <v>150</v>
      </c>
      <c r="AU416" s="18" t="s">
        <v>84</v>
      </c>
    </row>
    <row r="417" spans="1:47" s="2" customFormat="1" ht="12">
      <c r="A417" s="39"/>
      <c r="B417" s="40"/>
      <c r="C417" s="41"/>
      <c r="D417" s="214" t="s">
        <v>159</v>
      </c>
      <c r="E417" s="41"/>
      <c r="F417" s="215" t="s">
        <v>914</v>
      </c>
      <c r="G417" s="41"/>
      <c r="H417" s="41"/>
      <c r="I417" s="202"/>
      <c r="J417" s="41"/>
      <c r="K417" s="41"/>
      <c r="L417" s="45"/>
      <c r="M417" s="203"/>
      <c r="N417" s="204"/>
      <c r="O417" s="85"/>
      <c r="P417" s="85"/>
      <c r="Q417" s="85"/>
      <c r="R417" s="85"/>
      <c r="S417" s="85"/>
      <c r="T417" s="86"/>
      <c r="U417" s="39"/>
      <c r="V417" s="39"/>
      <c r="W417" s="39"/>
      <c r="X417" s="39"/>
      <c r="Y417" s="39"/>
      <c r="Z417" s="39"/>
      <c r="AA417" s="39"/>
      <c r="AB417" s="39"/>
      <c r="AC417" s="39"/>
      <c r="AD417" s="39"/>
      <c r="AE417" s="39"/>
      <c r="AT417" s="18" t="s">
        <v>159</v>
      </c>
      <c r="AU417" s="18" t="s">
        <v>84</v>
      </c>
    </row>
    <row r="418" spans="1:65" s="2" customFormat="1" ht="21.75" customHeight="1">
      <c r="A418" s="39"/>
      <c r="B418" s="40"/>
      <c r="C418" s="205" t="s">
        <v>398</v>
      </c>
      <c r="D418" s="205" t="s">
        <v>152</v>
      </c>
      <c r="E418" s="206" t="s">
        <v>915</v>
      </c>
      <c r="F418" s="207" t="s">
        <v>916</v>
      </c>
      <c r="G418" s="208" t="s">
        <v>462</v>
      </c>
      <c r="H418" s="209">
        <v>19.146</v>
      </c>
      <c r="I418" s="210"/>
      <c r="J418" s="211">
        <f>ROUND(I418*H418,2)</f>
        <v>0</v>
      </c>
      <c r="K418" s="207" t="s">
        <v>156</v>
      </c>
      <c r="L418" s="45"/>
      <c r="M418" s="212" t="s">
        <v>19</v>
      </c>
      <c r="N418" s="213" t="s">
        <v>46</v>
      </c>
      <c r="O418" s="85"/>
      <c r="P418" s="196">
        <f>O418*H418</f>
        <v>0</v>
      </c>
      <c r="Q418" s="196">
        <v>0</v>
      </c>
      <c r="R418" s="196">
        <f>Q418*H418</f>
        <v>0</v>
      </c>
      <c r="S418" s="196">
        <v>0</v>
      </c>
      <c r="T418" s="197">
        <f>S418*H418</f>
        <v>0</v>
      </c>
      <c r="U418" s="39"/>
      <c r="V418" s="39"/>
      <c r="W418" s="39"/>
      <c r="X418" s="39"/>
      <c r="Y418" s="39"/>
      <c r="Z418" s="39"/>
      <c r="AA418" s="39"/>
      <c r="AB418" s="39"/>
      <c r="AC418" s="39"/>
      <c r="AD418" s="39"/>
      <c r="AE418" s="39"/>
      <c r="AR418" s="198" t="s">
        <v>167</v>
      </c>
      <c r="AT418" s="198" t="s">
        <v>152</v>
      </c>
      <c r="AU418" s="198" t="s">
        <v>84</v>
      </c>
      <c r="AY418" s="18" t="s">
        <v>148</v>
      </c>
      <c r="BE418" s="199">
        <f>IF(N418="základní",J418,0)</f>
        <v>0</v>
      </c>
      <c r="BF418" s="199">
        <f>IF(N418="snížená",J418,0)</f>
        <v>0</v>
      </c>
      <c r="BG418" s="199">
        <f>IF(N418="zákl. přenesená",J418,0)</f>
        <v>0</v>
      </c>
      <c r="BH418" s="199">
        <f>IF(N418="sníž. přenesená",J418,0)</f>
        <v>0</v>
      </c>
      <c r="BI418" s="199">
        <f>IF(N418="nulová",J418,0)</f>
        <v>0</v>
      </c>
      <c r="BJ418" s="18" t="s">
        <v>82</v>
      </c>
      <c r="BK418" s="199">
        <f>ROUND(I418*H418,2)</f>
        <v>0</v>
      </c>
      <c r="BL418" s="18" t="s">
        <v>167</v>
      </c>
      <c r="BM418" s="198" t="s">
        <v>917</v>
      </c>
    </row>
    <row r="419" spans="1:47" s="2" customFormat="1" ht="12">
      <c r="A419" s="39"/>
      <c r="B419" s="40"/>
      <c r="C419" s="41"/>
      <c r="D419" s="200" t="s">
        <v>150</v>
      </c>
      <c r="E419" s="41"/>
      <c r="F419" s="201" t="s">
        <v>916</v>
      </c>
      <c r="G419" s="41"/>
      <c r="H419" s="41"/>
      <c r="I419" s="202"/>
      <c r="J419" s="41"/>
      <c r="K419" s="41"/>
      <c r="L419" s="45"/>
      <c r="M419" s="203"/>
      <c r="N419" s="204"/>
      <c r="O419" s="85"/>
      <c r="P419" s="85"/>
      <c r="Q419" s="85"/>
      <c r="R419" s="85"/>
      <c r="S419" s="85"/>
      <c r="T419" s="86"/>
      <c r="U419" s="39"/>
      <c r="V419" s="39"/>
      <c r="W419" s="39"/>
      <c r="X419" s="39"/>
      <c r="Y419" s="39"/>
      <c r="Z419" s="39"/>
      <c r="AA419" s="39"/>
      <c r="AB419" s="39"/>
      <c r="AC419" s="39"/>
      <c r="AD419" s="39"/>
      <c r="AE419" s="39"/>
      <c r="AT419" s="18" t="s">
        <v>150</v>
      </c>
      <c r="AU419" s="18" t="s">
        <v>84</v>
      </c>
    </row>
    <row r="420" spans="1:47" s="2" customFormat="1" ht="12">
      <c r="A420" s="39"/>
      <c r="B420" s="40"/>
      <c r="C420" s="41"/>
      <c r="D420" s="214" t="s">
        <v>159</v>
      </c>
      <c r="E420" s="41"/>
      <c r="F420" s="215" t="s">
        <v>918</v>
      </c>
      <c r="G420" s="41"/>
      <c r="H420" s="41"/>
      <c r="I420" s="202"/>
      <c r="J420" s="41"/>
      <c r="K420" s="41"/>
      <c r="L420" s="45"/>
      <c r="M420" s="203"/>
      <c r="N420" s="204"/>
      <c r="O420" s="85"/>
      <c r="P420" s="85"/>
      <c r="Q420" s="85"/>
      <c r="R420" s="85"/>
      <c r="S420" s="85"/>
      <c r="T420" s="86"/>
      <c r="U420" s="39"/>
      <c r="V420" s="39"/>
      <c r="W420" s="39"/>
      <c r="X420" s="39"/>
      <c r="Y420" s="39"/>
      <c r="Z420" s="39"/>
      <c r="AA420" s="39"/>
      <c r="AB420" s="39"/>
      <c r="AC420" s="39"/>
      <c r="AD420" s="39"/>
      <c r="AE420" s="39"/>
      <c r="AT420" s="18" t="s">
        <v>159</v>
      </c>
      <c r="AU420" s="18" t="s">
        <v>84</v>
      </c>
    </row>
    <row r="421" spans="1:65" s="2" customFormat="1" ht="24.15" customHeight="1">
      <c r="A421" s="39"/>
      <c r="B421" s="40"/>
      <c r="C421" s="205" t="s">
        <v>404</v>
      </c>
      <c r="D421" s="205" t="s">
        <v>152</v>
      </c>
      <c r="E421" s="206" t="s">
        <v>919</v>
      </c>
      <c r="F421" s="207" t="s">
        <v>920</v>
      </c>
      <c r="G421" s="208" t="s">
        <v>462</v>
      </c>
      <c r="H421" s="209">
        <v>4.786</v>
      </c>
      <c r="I421" s="210"/>
      <c r="J421" s="211">
        <f>ROUND(I421*H421,2)</f>
        <v>0</v>
      </c>
      <c r="K421" s="207" t="s">
        <v>156</v>
      </c>
      <c r="L421" s="45"/>
      <c r="M421" s="212" t="s">
        <v>19</v>
      </c>
      <c r="N421" s="213" t="s">
        <v>46</v>
      </c>
      <c r="O421" s="85"/>
      <c r="P421" s="196">
        <f>O421*H421</f>
        <v>0</v>
      </c>
      <c r="Q421" s="196">
        <v>0</v>
      </c>
      <c r="R421" s="196">
        <f>Q421*H421</f>
        <v>0</v>
      </c>
      <c r="S421" s="196">
        <v>0</v>
      </c>
      <c r="T421" s="197">
        <f>S421*H421</f>
        <v>0</v>
      </c>
      <c r="U421" s="39"/>
      <c r="V421" s="39"/>
      <c r="W421" s="39"/>
      <c r="X421" s="39"/>
      <c r="Y421" s="39"/>
      <c r="Z421" s="39"/>
      <c r="AA421" s="39"/>
      <c r="AB421" s="39"/>
      <c r="AC421" s="39"/>
      <c r="AD421" s="39"/>
      <c r="AE421" s="39"/>
      <c r="AR421" s="198" t="s">
        <v>167</v>
      </c>
      <c r="AT421" s="198" t="s">
        <v>152</v>
      </c>
      <c r="AU421" s="198" t="s">
        <v>84</v>
      </c>
      <c r="AY421" s="18" t="s">
        <v>148</v>
      </c>
      <c r="BE421" s="199">
        <f>IF(N421="základní",J421,0)</f>
        <v>0</v>
      </c>
      <c r="BF421" s="199">
        <f>IF(N421="snížená",J421,0)</f>
        <v>0</v>
      </c>
      <c r="BG421" s="199">
        <f>IF(N421="zákl. přenesená",J421,0)</f>
        <v>0</v>
      </c>
      <c r="BH421" s="199">
        <f>IF(N421="sníž. přenesená",J421,0)</f>
        <v>0</v>
      </c>
      <c r="BI421" s="199">
        <f>IF(N421="nulová",J421,0)</f>
        <v>0</v>
      </c>
      <c r="BJ421" s="18" t="s">
        <v>82</v>
      </c>
      <c r="BK421" s="199">
        <f>ROUND(I421*H421,2)</f>
        <v>0</v>
      </c>
      <c r="BL421" s="18" t="s">
        <v>167</v>
      </c>
      <c r="BM421" s="198" t="s">
        <v>921</v>
      </c>
    </row>
    <row r="422" spans="1:47" s="2" customFormat="1" ht="12">
      <c r="A422" s="39"/>
      <c r="B422" s="40"/>
      <c r="C422" s="41"/>
      <c r="D422" s="200" t="s">
        <v>150</v>
      </c>
      <c r="E422" s="41"/>
      <c r="F422" s="201" t="s">
        <v>920</v>
      </c>
      <c r="G422" s="41"/>
      <c r="H422" s="41"/>
      <c r="I422" s="202"/>
      <c r="J422" s="41"/>
      <c r="K422" s="41"/>
      <c r="L422" s="45"/>
      <c r="M422" s="203"/>
      <c r="N422" s="204"/>
      <c r="O422" s="85"/>
      <c r="P422" s="85"/>
      <c r="Q422" s="85"/>
      <c r="R422" s="85"/>
      <c r="S422" s="85"/>
      <c r="T422" s="86"/>
      <c r="U422" s="39"/>
      <c r="V422" s="39"/>
      <c r="W422" s="39"/>
      <c r="X422" s="39"/>
      <c r="Y422" s="39"/>
      <c r="Z422" s="39"/>
      <c r="AA422" s="39"/>
      <c r="AB422" s="39"/>
      <c r="AC422" s="39"/>
      <c r="AD422" s="39"/>
      <c r="AE422" s="39"/>
      <c r="AT422" s="18" t="s">
        <v>150</v>
      </c>
      <c r="AU422" s="18" t="s">
        <v>84</v>
      </c>
    </row>
    <row r="423" spans="1:47" s="2" customFormat="1" ht="12">
      <c r="A423" s="39"/>
      <c r="B423" s="40"/>
      <c r="C423" s="41"/>
      <c r="D423" s="214" t="s">
        <v>159</v>
      </c>
      <c r="E423" s="41"/>
      <c r="F423" s="215" t="s">
        <v>922</v>
      </c>
      <c r="G423" s="41"/>
      <c r="H423" s="41"/>
      <c r="I423" s="202"/>
      <c r="J423" s="41"/>
      <c r="K423" s="41"/>
      <c r="L423" s="45"/>
      <c r="M423" s="203"/>
      <c r="N423" s="204"/>
      <c r="O423" s="85"/>
      <c r="P423" s="85"/>
      <c r="Q423" s="85"/>
      <c r="R423" s="85"/>
      <c r="S423" s="85"/>
      <c r="T423" s="86"/>
      <c r="U423" s="39"/>
      <c r="V423" s="39"/>
      <c r="W423" s="39"/>
      <c r="X423" s="39"/>
      <c r="Y423" s="39"/>
      <c r="Z423" s="39"/>
      <c r="AA423" s="39"/>
      <c r="AB423" s="39"/>
      <c r="AC423" s="39"/>
      <c r="AD423" s="39"/>
      <c r="AE423" s="39"/>
      <c r="AT423" s="18" t="s">
        <v>159</v>
      </c>
      <c r="AU423" s="18" t="s">
        <v>84</v>
      </c>
    </row>
    <row r="424" spans="1:65" s="2" customFormat="1" ht="16.5" customHeight="1">
      <c r="A424" s="39"/>
      <c r="B424" s="40"/>
      <c r="C424" s="205" t="s">
        <v>378</v>
      </c>
      <c r="D424" s="205" t="s">
        <v>152</v>
      </c>
      <c r="E424" s="206" t="s">
        <v>923</v>
      </c>
      <c r="F424" s="207" t="s">
        <v>924</v>
      </c>
      <c r="G424" s="208" t="s">
        <v>462</v>
      </c>
      <c r="H424" s="209">
        <v>0.097</v>
      </c>
      <c r="I424" s="210"/>
      <c r="J424" s="211">
        <f>ROUND(I424*H424,2)</f>
        <v>0</v>
      </c>
      <c r="K424" s="207" t="s">
        <v>156</v>
      </c>
      <c r="L424" s="45"/>
      <c r="M424" s="212" t="s">
        <v>19</v>
      </c>
      <c r="N424" s="213" t="s">
        <v>46</v>
      </c>
      <c r="O424" s="85"/>
      <c r="P424" s="196">
        <f>O424*H424</f>
        <v>0</v>
      </c>
      <c r="Q424" s="196">
        <v>0</v>
      </c>
      <c r="R424" s="196">
        <f>Q424*H424</f>
        <v>0</v>
      </c>
      <c r="S424" s="196">
        <v>0</v>
      </c>
      <c r="T424" s="197">
        <f>S424*H424</f>
        <v>0</v>
      </c>
      <c r="U424" s="39"/>
      <c r="V424" s="39"/>
      <c r="W424" s="39"/>
      <c r="X424" s="39"/>
      <c r="Y424" s="39"/>
      <c r="Z424" s="39"/>
      <c r="AA424" s="39"/>
      <c r="AB424" s="39"/>
      <c r="AC424" s="39"/>
      <c r="AD424" s="39"/>
      <c r="AE424" s="39"/>
      <c r="AR424" s="198" t="s">
        <v>167</v>
      </c>
      <c r="AT424" s="198" t="s">
        <v>152</v>
      </c>
      <c r="AU424" s="198" t="s">
        <v>84</v>
      </c>
      <c r="AY424" s="18" t="s">
        <v>148</v>
      </c>
      <c r="BE424" s="199">
        <f>IF(N424="základní",J424,0)</f>
        <v>0</v>
      </c>
      <c r="BF424" s="199">
        <f>IF(N424="snížená",J424,0)</f>
        <v>0</v>
      </c>
      <c r="BG424" s="199">
        <f>IF(N424="zákl. přenesená",J424,0)</f>
        <v>0</v>
      </c>
      <c r="BH424" s="199">
        <f>IF(N424="sníž. přenesená",J424,0)</f>
        <v>0</v>
      </c>
      <c r="BI424" s="199">
        <f>IF(N424="nulová",J424,0)</f>
        <v>0</v>
      </c>
      <c r="BJ424" s="18" t="s">
        <v>82</v>
      </c>
      <c r="BK424" s="199">
        <f>ROUND(I424*H424,2)</f>
        <v>0</v>
      </c>
      <c r="BL424" s="18" t="s">
        <v>167</v>
      </c>
      <c r="BM424" s="198" t="s">
        <v>925</v>
      </c>
    </row>
    <row r="425" spans="1:47" s="2" customFormat="1" ht="12">
      <c r="A425" s="39"/>
      <c r="B425" s="40"/>
      <c r="C425" s="41"/>
      <c r="D425" s="200" t="s">
        <v>150</v>
      </c>
      <c r="E425" s="41"/>
      <c r="F425" s="201" t="s">
        <v>924</v>
      </c>
      <c r="G425" s="41"/>
      <c r="H425" s="41"/>
      <c r="I425" s="202"/>
      <c r="J425" s="41"/>
      <c r="K425" s="41"/>
      <c r="L425" s="45"/>
      <c r="M425" s="203"/>
      <c r="N425" s="204"/>
      <c r="O425" s="85"/>
      <c r="P425" s="85"/>
      <c r="Q425" s="85"/>
      <c r="R425" s="85"/>
      <c r="S425" s="85"/>
      <c r="T425" s="86"/>
      <c r="U425" s="39"/>
      <c r="V425" s="39"/>
      <c r="W425" s="39"/>
      <c r="X425" s="39"/>
      <c r="Y425" s="39"/>
      <c r="Z425" s="39"/>
      <c r="AA425" s="39"/>
      <c r="AB425" s="39"/>
      <c r="AC425" s="39"/>
      <c r="AD425" s="39"/>
      <c r="AE425" s="39"/>
      <c r="AT425" s="18" t="s">
        <v>150</v>
      </c>
      <c r="AU425" s="18" t="s">
        <v>84</v>
      </c>
    </row>
    <row r="426" spans="1:47" s="2" customFormat="1" ht="12">
      <c r="A426" s="39"/>
      <c r="B426" s="40"/>
      <c r="C426" s="41"/>
      <c r="D426" s="214" t="s">
        <v>159</v>
      </c>
      <c r="E426" s="41"/>
      <c r="F426" s="215" t="s">
        <v>926</v>
      </c>
      <c r="G426" s="41"/>
      <c r="H426" s="41"/>
      <c r="I426" s="202"/>
      <c r="J426" s="41"/>
      <c r="K426" s="41"/>
      <c r="L426" s="45"/>
      <c r="M426" s="203"/>
      <c r="N426" s="204"/>
      <c r="O426" s="85"/>
      <c r="P426" s="85"/>
      <c r="Q426" s="85"/>
      <c r="R426" s="85"/>
      <c r="S426" s="85"/>
      <c r="T426" s="86"/>
      <c r="U426" s="39"/>
      <c r="V426" s="39"/>
      <c r="W426" s="39"/>
      <c r="X426" s="39"/>
      <c r="Y426" s="39"/>
      <c r="Z426" s="39"/>
      <c r="AA426" s="39"/>
      <c r="AB426" s="39"/>
      <c r="AC426" s="39"/>
      <c r="AD426" s="39"/>
      <c r="AE426" s="39"/>
      <c r="AT426" s="18" t="s">
        <v>159</v>
      </c>
      <c r="AU426" s="18" t="s">
        <v>84</v>
      </c>
    </row>
    <row r="427" spans="1:51" s="14" customFormat="1" ht="12">
      <c r="A427" s="14"/>
      <c r="B427" s="258"/>
      <c r="C427" s="259"/>
      <c r="D427" s="200" t="s">
        <v>621</v>
      </c>
      <c r="E427" s="260" t="s">
        <v>19</v>
      </c>
      <c r="F427" s="261" t="s">
        <v>927</v>
      </c>
      <c r="G427" s="259"/>
      <c r="H427" s="262">
        <v>0.097</v>
      </c>
      <c r="I427" s="263"/>
      <c r="J427" s="259"/>
      <c r="K427" s="259"/>
      <c r="L427" s="264"/>
      <c r="M427" s="265"/>
      <c r="N427" s="266"/>
      <c r="O427" s="266"/>
      <c r="P427" s="266"/>
      <c r="Q427" s="266"/>
      <c r="R427" s="266"/>
      <c r="S427" s="266"/>
      <c r="T427" s="267"/>
      <c r="U427" s="14"/>
      <c r="V427" s="14"/>
      <c r="W427" s="14"/>
      <c r="X427" s="14"/>
      <c r="Y427" s="14"/>
      <c r="Z427" s="14"/>
      <c r="AA427" s="14"/>
      <c r="AB427" s="14"/>
      <c r="AC427" s="14"/>
      <c r="AD427" s="14"/>
      <c r="AE427" s="14"/>
      <c r="AT427" s="268" t="s">
        <v>621</v>
      </c>
      <c r="AU427" s="268" t="s">
        <v>84</v>
      </c>
      <c r="AV427" s="14" t="s">
        <v>84</v>
      </c>
      <c r="AW427" s="14" t="s">
        <v>36</v>
      </c>
      <c r="AX427" s="14" t="s">
        <v>75</v>
      </c>
      <c r="AY427" s="268" t="s">
        <v>148</v>
      </c>
    </row>
    <row r="428" spans="1:51" s="15" customFormat="1" ht="12">
      <c r="A428" s="15"/>
      <c r="B428" s="269"/>
      <c r="C428" s="270"/>
      <c r="D428" s="200" t="s">
        <v>621</v>
      </c>
      <c r="E428" s="271" t="s">
        <v>19</v>
      </c>
      <c r="F428" s="272" t="s">
        <v>626</v>
      </c>
      <c r="G428" s="270"/>
      <c r="H428" s="273">
        <v>0.097</v>
      </c>
      <c r="I428" s="274"/>
      <c r="J428" s="270"/>
      <c r="K428" s="270"/>
      <c r="L428" s="275"/>
      <c r="M428" s="276"/>
      <c r="N428" s="277"/>
      <c r="O428" s="277"/>
      <c r="P428" s="277"/>
      <c r="Q428" s="277"/>
      <c r="R428" s="277"/>
      <c r="S428" s="277"/>
      <c r="T428" s="278"/>
      <c r="U428" s="15"/>
      <c r="V428" s="15"/>
      <c r="W428" s="15"/>
      <c r="X428" s="15"/>
      <c r="Y428" s="15"/>
      <c r="Z428" s="15"/>
      <c r="AA428" s="15"/>
      <c r="AB428" s="15"/>
      <c r="AC428" s="15"/>
      <c r="AD428" s="15"/>
      <c r="AE428" s="15"/>
      <c r="AT428" s="279" t="s">
        <v>621</v>
      </c>
      <c r="AU428" s="279" t="s">
        <v>84</v>
      </c>
      <c r="AV428" s="15" t="s">
        <v>167</v>
      </c>
      <c r="AW428" s="15" t="s">
        <v>36</v>
      </c>
      <c r="AX428" s="15" t="s">
        <v>82</v>
      </c>
      <c r="AY428" s="279" t="s">
        <v>148</v>
      </c>
    </row>
    <row r="429" spans="1:63" s="12" customFormat="1" ht="22.8" customHeight="1">
      <c r="A429" s="12"/>
      <c r="B429" s="232"/>
      <c r="C429" s="233"/>
      <c r="D429" s="234" t="s">
        <v>74</v>
      </c>
      <c r="E429" s="246" t="s">
        <v>928</v>
      </c>
      <c r="F429" s="246" t="s">
        <v>929</v>
      </c>
      <c r="G429" s="233"/>
      <c r="H429" s="233"/>
      <c r="I429" s="236"/>
      <c r="J429" s="247">
        <f>BK429</f>
        <v>0</v>
      </c>
      <c r="K429" s="233"/>
      <c r="L429" s="238"/>
      <c r="M429" s="239"/>
      <c r="N429" s="240"/>
      <c r="O429" s="240"/>
      <c r="P429" s="241">
        <f>SUM(P430:P432)</f>
        <v>0</v>
      </c>
      <c r="Q429" s="240"/>
      <c r="R429" s="241">
        <f>SUM(R430:R432)</f>
        <v>0</v>
      </c>
      <c r="S429" s="240"/>
      <c r="T429" s="242">
        <f>SUM(T430:T432)</f>
        <v>0</v>
      </c>
      <c r="U429" s="12"/>
      <c r="V429" s="12"/>
      <c r="W429" s="12"/>
      <c r="X429" s="12"/>
      <c r="Y429" s="12"/>
      <c r="Z429" s="12"/>
      <c r="AA429" s="12"/>
      <c r="AB429" s="12"/>
      <c r="AC429" s="12"/>
      <c r="AD429" s="12"/>
      <c r="AE429" s="12"/>
      <c r="AR429" s="243" t="s">
        <v>82</v>
      </c>
      <c r="AT429" s="244" t="s">
        <v>74</v>
      </c>
      <c r="AU429" s="244" t="s">
        <v>82</v>
      </c>
      <c r="AY429" s="243" t="s">
        <v>148</v>
      </c>
      <c r="BK429" s="245">
        <f>SUM(BK430:BK432)</f>
        <v>0</v>
      </c>
    </row>
    <row r="430" spans="1:65" s="2" customFormat="1" ht="16.5" customHeight="1">
      <c r="A430" s="39"/>
      <c r="B430" s="40"/>
      <c r="C430" s="205" t="s">
        <v>410</v>
      </c>
      <c r="D430" s="205" t="s">
        <v>152</v>
      </c>
      <c r="E430" s="206" t="s">
        <v>930</v>
      </c>
      <c r="F430" s="207" t="s">
        <v>931</v>
      </c>
      <c r="G430" s="208" t="s">
        <v>462</v>
      </c>
      <c r="H430" s="209">
        <v>15.343</v>
      </c>
      <c r="I430" s="210"/>
      <c r="J430" s="211">
        <f>ROUND(I430*H430,2)</f>
        <v>0</v>
      </c>
      <c r="K430" s="207" t="s">
        <v>156</v>
      </c>
      <c r="L430" s="45"/>
      <c r="M430" s="212" t="s">
        <v>19</v>
      </c>
      <c r="N430" s="213" t="s">
        <v>46</v>
      </c>
      <c r="O430" s="85"/>
      <c r="P430" s="196">
        <f>O430*H430</f>
        <v>0</v>
      </c>
      <c r="Q430" s="196">
        <v>0</v>
      </c>
      <c r="R430" s="196">
        <f>Q430*H430</f>
        <v>0</v>
      </c>
      <c r="S430" s="196">
        <v>0</v>
      </c>
      <c r="T430" s="197">
        <f>S430*H430</f>
        <v>0</v>
      </c>
      <c r="U430" s="39"/>
      <c r="V430" s="39"/>
      <c r="W430" s="39"/>
      <c r="X430" s="39"/>
      <c r="Y430" s="39"/>
      <c r="Z430" s="39"/>
      <c r="AA430" s="39"/>
      <c r="AB430" s="39"/>
      <c r="AC430" s="39"/>
      <c r="AD430" s="39"/>
      <c r="AE430" s="39"/>
      <c r="AR430" s="198" t="s">
        <v>167</v>
      </c>
      <c r="AT430" s="198" t="s">
        <v>152</v>
      </c>
      <c r="AU430" s="198" t="s">
        <v>84</v>
      </c>
      <c r="AY430" s="18" t="s">
        <v>148</v>
      </c>
      <c r="BE430" s="199">
        <f>IF(N430="základní",J430,0)</f>
        <v>0</v>
      </c>
      <c r="BF430" s="199">
        <f>IF(N430="snížená",J430,0)</f>
        <v>0</v>
      </c>
      <c r="BG430" s="199">
        <f>IF(N430="zákl. přenesená",J430,0)</f>
        <v>0</v>
      </c>
      <c r="BH430" s="199">
        <f>IF(N430="sníž. přenesená",J430,0)</f>
        <v>0</v>
      </c>
      <c r="BI430" s="199">
        <f>IF(N430="nulová",J430,0)</f>
        <v>0</v>
      </c>
      <c r="BJ430" s="18" t="s">
        <v>82</v>
      </c>
      <c r="BK430" s="199">
        <f>ROUND(I430*H430,2)</f>
        <v>0</v>
      </c>
      <c r="BL430" s="18" t="s">
        <v>167</v>
      </c>
      <c r="BM430" s="198" t="s">
        <v>932</v>
      </c>
    </row>
    <row r="431" spans="1:47" s="2" customFormat="1" ht="12">
      <c r="A431" s="39"/>
      <c r="B431" s="40"/>
      <c r="C431" s="41"/>
      <c r="D431" s="200" t="s">
        <v>150</v>
      </c>
      <c r="E431" s="41"/>
      <c r="F431" s="201" t="s">
        <v>931</v>
      </c>
      <c r="G431" s="41"/>
      <c r="H431" s="41"/>
      <c r="I431" s="202"/>
      <c r="J431" s="41"/>
      <c r="K431" s="41"/>
      <c r="L431" s="45"/>
      <c r="M431" s="203"/>
      <c r="N431" s="204"/>
      <c r="O431" s="85"/>
      <c r="P431" s="85"/>
      <c r="Q431" s="85"/>
      <c r="R431" s="85"/>
      <c r="S431" s="85"/>
      <c r="T431" s="86"/>
      <c r="U431" s="39"/>
      <c r="V431" s="39"/>
      <c r="W431" s="39"/>
      <c r="X431" s="39"/>
      <c r="Y431" s="39"/>
      <c r="Z431" s="39"/>
      <c r="AA431" s="39"/>
      <c r="AB431" s="39"/>
      <c r="AC431" s="39"/>
      <c r="AD431" s="39"/>
      <c r="AE431" s="39"/>
      <c r="AT431" s="18" t="s">
        <v>150</v>
      </c>
      <c r="AU431" s="18" t="s">
        <v>84</v>
      </c>
    </row>
    <row r="432" spans="1:47" s="2" customFormat="1" ht="12">
      <c r="A432" s="39"/>
      <c r="B432" s="40"/>
      <c r="C432" s="41"/>
      <c r="D432" s="214" t="s">
        <v>159</v>
      </c>
      <c r="E432" s="41"/>
      <c r="F432" s="215" t="s">
        <v>933</v>
      </c>
      <c r="G432" s="41"/>
      <c r="H432" s="41"/>
      <c r="I432" s="202"/>
      <c r="J432" s="41"/>
      <c r="K432" s="41"/>
      <c r="L432" s="45"/>
      <c r="M432" s="203"/>
      <c r="N432" s="204"/>
      <c r="O432" s="85"/>
      <c r="P432" s="85"/>
      <c r="Q432" s="85"/>
      <c r="R432" s="85"/>
      <c r="S432" s="85"/>
      <c r="T432" s="86"/>
      <c r="U432" s="39"/>
      <c r="V432" s="39"/>
      <c r="W432" s="39"/>
      <c r="X432" s="39"/>
      <c r="Y432" s="39"/>
      <c r="Z432" s="39"/>
      <c r="AA432" s="39"/>
      <c r="AB432" s="39"/>
      <c r="AC432" s="39"/>
      <c r="AD432" s="39"/>
      <c r="AE432" s="39"/>
      <c r="AT432" s="18" t="s">
        <v>159</v>
      </c>
      <c r="AU432" s="18" t="s">
        <v>84</v>
      </c>
    </row>
    <row r="433" spans="1:63" s="12" customFormat="1" ht="22.8" customHeight="1">
      <c r="A433" s="12"/>
      <c r="B433" s="232"/>
      <c r="C433" s="233"/>
      <c r="D433" s="234" t="s">
        <v>74</v>
      </c>
      <c r="E433" s="246" t="s">
        <v>934</v>
      </c>
      <c r="F433" s="246" t="s">
        <v>935</v>
      </c>
      <c r="G433" s="233"/>
      <c r="H433" s="233"/>
      <c r="I433" s="236"/>
      <c r="J433" s="247">
        <f>BK433</f>
        <v>0</v>
      </c>
      <c r="K433" s="233"/>
      <c r="L433" s="238"/>
      <c r="M433" s="239"/>
      <c r="N433" s="240"/>
      <c r="O433" s="240"/>
      <c r="P433" s="241">
        <f>SUM(P434:P442)</f>
        <v>0</v>
      </c>
      <c r="Q433" s="240"/>
      <c r="R433" s="241">
        <f>SUM(R434:R442)</f>
        <v>0</v>
      </c>
      <c r="S433" s="240"/>
      <c r="T433" s="242">
        <f>SUM(T434:T442)</f>
        <v>0</v>
      </c>
      <c r="U433" s="12"/>
      <c r="V433" s="12"/>
      <c r="W433" s="12"/>
      <c r="X433" s="12"/>
      <c r="Y433" s="12"/>
      <c r="Z433" s="12"/>
      <c r="AA433" s="12"/>
      <c r="AB433" s="12"/>
      <c r="AC433" s="12"/>
      <c r="AD433" s="12"/>
      <c r="AE433" s="12"/>
      <c r="AR433" s="243" t="s">
        <v>84</v>
      </c>
      <c r="AT433" s="244" t="s">
        <v>74</v>
      </c>
      <c r="AU433" s="244" t="s">
        <v>82</v>
      </c>
      <c r="AY433" s="243" t="s">
        <v>148</v>
      </c>
      <c r="BK433" s="245">
        <f>SUM(BK434:BK442)</f>
        <v>0</v>
      </c>
    </row>
    <row r="434" spans="1:65" s="2" customFormat="1" ht="16.5" customHeight="1">
      <c r="A434" s="39"/>
      <c r="B434" s="40"/>
      <c r="C434" s="205" t="s">
        <v>459</v>
      </c>
      <c r="D434" s="205" t="s">
        <v>152</v>
      </c>
      <c r="E434" s="206" t="s">
        <v>936</v>
      </c>
      <c r="F434" s="207" t="s">
        <v>937</v>
      </c>
      <c r="G434" s="208" t="s">
        <v>353</v>
      </c>
      <c r="H434" s="209">
        <v>0.8</v>
      </c>
      <c r="I434" s="210"/>
      <c r="J434" s="211">
        <f>ROUND(I434*H434,2)</f>
        <v>0</v>
      </c>
      <c r="K434" s="207" t="s">
        <v>156</v>
      </c>
      <c r="L434" s="45"/>
      <c r="M434" s="212" t="s">
        <v>19</v>
      </c>
      <c r="N434" s="213" t="s">
        <v>46</v>
      </c>
      <c r="O434" s="85"/>
      <c r="P434" s="196">
        <f>O434*H434</f>
        <v>0</v>
      </c>
      <c r="Q434" s="196">
        <v>0</v>
      </c>
      <c r="R434" s="196">
        <f>Q434*H434</f>
        <v>0</v>
      </c>
      <c r="S434" s="196">
        <v>0</v>
      </c>
      <c r="T434" s="197">
        <f>S434*H434</f>
        <v>0</v>
      </c>
      <c r="U434" s="39"/>
      <c r="V434" s="39"/>
      <c r="W434" s="39"/>
      <c r="X434" s="39"/>
      <c r="Y434" s="39"/>
      <c r="Z434" s="39"/>
      <c r="AA434" s="39"/>
      <c r="AB434" s="39"/>
      <c r="AC434" s="39"/>
      <c r="AD434" s="39"/>
      <c r="AE434" s="39"/>
      <c r="AR434" s="198" t="s">
        <v>230</v>
      </c>
      <c r="AT434" s="198" t="s">
        <v>152</v>
      </c>
      <c r="AU434" s="198" t="s">
        <v>84</v>
      </c>
      <c r="AY434" s="18" t="s">
        <v>148</v>
      </c>
      <c r="BE434" s="199">
        <f>IF(N434="základní",J434,0)</f>
        <v>0</v>
      </c>
      <c r="BF434" s="199">
        <f>IF(N434="snížená",J434,0)</f>
        <v>0</v>
      </c>
      <c r="BG434" s="199">
        <f>IF(N434="zákl. přenesená",J434,0)</f>
        <v>0</v>
      </c>
      <c r="BH434" s="199">
        <f>IF(N434="sníž. přenesená",J434,0)</f>
        <v>0</v>
      </c>
      <c r="BI434" s="199">
        <f>IF(N434="nulová",J434,0)</f>
        <v>0</v>
      </c>
      <c r="BJ434" s="18" t="s">
        <v>82</v>
      </c>
      <c r="BK434" s="199">
        <f>ROUND(I434*H434,2)</f>
        <v>0</v>
      </c>
      <c r="BL434" s="18" t="s">
        <v>230</v>
      </c>
      <c r="BM434" s="198" t="s">
        <v>938</v>
      </c>
    </row>
    <row r="435" spans="1:47" s="2" customFormat="1" ht="12">
      <c r="A435" s="39"/>
      <c r="B435" s="40"/>
      <c r="C435" s="41"/>
      <c r="D435" s="200" t="s">
        <v>150</v>
      </c>
      <c r="E435" s="41"/>
      <c r="F435" s="201" t="s">
        <v>937</v>
      </c>
      <c r="G435" s="41"/>
      <c r="H435" s="41"/>
      <c r="I435" s="202"/>
      <c r="J435" s="41"/>
      <c r="K435" s="41"/>
      <c r="L435" s="45"/>
      <c r="M435" s="203"/>
      <c r="N435" s="204"/>
      <c r="O435" s="85"/>
      <c r="P435" s="85"/>
      <c r="Q435" s="85"/>
      <c r="R435" s="85"/>
      <c r="S435" s="85"/>
      <c r="T435" s="86"/>
      <c r="U435" s="39"/>
      <c r="V435" s="39"/>
      <c r="W435" s="39"/>
      <c r="X435" s="39"/>
      <c r="Y435" s="39"/>
      <c r="Z435" s="39"/>
      <c r="AA435" s="39"/>
      <c r="AB435" s="39"/>
      <c r="AC435" s="39"/>
      <c r="AD435" s="39"/>
      <c r="AE435" s="39"/>
      <c r="AT435" s="18" t="s">
        <v>150</v>
      </c>
      <c r="AU435" s="18" t="s">
        <v>84</v>
      </c>
    </row>
    <row r="436" spans="1:47" s="2" customFormat="1" ht="12">
      <c r="A436" s="39"/>
      <c r="B436" s="40"/>
      <c r="C436" s="41"/>
      <c r="D436" s="214" t="s">
        <v>159</v>
      </c>
      <c r="E436" s="41"/>
      <c r="F436" s="215" t="s">
        <v>939</v>
      </c>
      <c r="G436" s="41"/>
      <c r="H436" s="41"/>
      <c r="I436" s="202"/>
      <c r="J436" s="41"/>
      <c r="K436" s="41"/>
      <c r="L436" s="45"/>
      <c r="M436" s="203"/>
      <c r="N436" s="204"/>
      <c r="O436" s="85"/>
      <c r="P436" s="85"/>
      <c r="Q436" s="85"/>
      <c r="R436" s="85"/>
      <c r="S436" s="85"/>
      <c r="T436" s="86"/>
      <c r="U436" s="39"/>
      <c r="V436" s="39"/>
      <c r="W436" s="39"/>
      <c r="X436" s="39"/>
      <c r="Y436" s="39"/>
      <c r="Z436" s="39"/>
      <c r="AA436" s="39"/>
      <c r="AB436" s="39"/>
      <c r="AC436" s="39"/>
      <c r="AD436" s="39"/>
      <c r="AE436" s="39"/>
      <c r="AT436" s="18" t="s">
        <v>159</v>
      </c>
      <c r="AU436" s="18" t="s">
        <v>84</v>
      </c>
    </row>
    <row r="437" spans="1:51" s="13" customFormat="1" ht="12">
      <c r="A437" s="13"/>
      <c r="B437" s="248"/>
      <c r="C437" s="249"/>
      <c r="D437" s="200" t="s">
        <v>621</v>
      </c>
      <c r="E437" s="250" t="s">
        <v>19</v>
      </c>
      <c r="F437" s="251" t="s">
        <v>940</v>
      </c>
      <c r="G437" s="249"/>
      <c r="H437" s="250" t="s">
        <v>19</v>
      </c>
      <c r="I437" s="252"/>
      <c r="J437" s="249"/>
      <c r="K437" s="249"/>
      <c r="L437" s="253"/>
      <c r="M437" s="254"/>
      <c r="N437" s="255"/>
      <c r="O437" s="255"/>
      <c r="P437" s="255"/>
      <c r="Q437" s="255"/>
      <c r="R437" s="255"/>
      <c r="S437" s="255"/>
      <c r="T437" s="256"/>
      <c r="U437" s="13"/>
      <c r="V437" s="13"/>
      <c r="W437" s="13"/>
      <c r="X437" s="13"/>
      <c r="Y437" s="13"/>
      <c r="Z437" s="13"/>
      <c r="AA437" s="13"/>
      <c r="AB437" s="13"/>
      <c r="AC437" s="13"/>
      <c r="AD437" s="13"/>
      <c r="AE437" s="13"/>
      <c r="AT437" s="257" t="s">
        <v>621</v>
      </c>
      <c r="AU437" s="257" t="s">
        <v>84</v>
      </c>
      <c r="AV437" s="13" t="s">
        <v>82</v>
      </c>
      <c r="AW437" s="13" t="s">
        <v>36</v>
      </c>
      <c r="AX437" s="13" t="s">
        <v>75</v>
      </c>
      <c r="AY437" s="257" t="s">
        <v>148</v>
      </c>
    </row>
    <row r="438" spans="1:51" s="14" customFormat="1" ht="12">
      <c r="A438" s="14"/>
      <c r="B438" s="258"/>
      <c r="C438" s="259"/>
      <c r="D438" s="200" t="s">
        <v>621</v>
      </c>
      <c r="E438" s="260" t="s">
        <v>19</v>
      </c>
      <c r="F438" s="261" t="s">
        <v>941</v>
      </c>
      <c r="G438" s="259"/>
      <c r="H438" s="262">
        <v>0.8</v>
      </c>
      <c r="I438" s="263"/>
      <c r="J438" s="259"/>
      <c r="K438" s="259"/>
      <c r="L438" s="264"/>
      <c r="M438" s="265"/>
      <c r="N438" s="266"/>
      <c r="O438" s="266"/>
      <c r="P438" s="266"/>
      <c r="Q438" s="266"/>
      <c r="R438" s="266"/>
      <c r="S438" s="266"/>
      <c r="T438" s="267"/>
      <c r="U438" s="14"/>
      <c r="V438" s="14"/>
      <c r="W438" s="14"/>
      <c r="X438" s="14"/>
      <c r="Y438" s="14"/>
      <c r="Z438" s="14"/>
      <c r="AA438" s="14"/>
      <c r="AB438" s="14"/>
      <c r="AC438" s="14"/>
      <c r="AD438" s="14"/>
      <c r="AE438" s="14"/>
      <c r="AT438" s="268" t="s">
        <v>621</v>
      </c>
      <c r="AU438" s="268" t="s">
        <v>84</v>
      </c>
      <c r="AV438" s="14" t="s">
        <v>84</v>
      </c>
      <c r="AW438" s="14" t="s">
        <v>36</v>
      </c>
      <c r="AX438" s="14" t="s">
        <v>75</v>
      </c>
      <c r="AY438" s="268" t="s">
        <v>148</v>
      </c>
    </row>
    <row r="439" spans="1:51" s="15" customFormat="1" ht="12">
      <c r="A439" s="15"/>
      <c r="B439" s="269"/>
      <c r="C439" s="270"/>
      <c r="D439" s="200" t="s">
        <v>621</v>
      </c>
      <c r="E439" s="271" t="s">
        <v>19</v>
      </c>
      <c r="F439" s="272" t="s">
        <v>626</v>
      </c>
      <c r="G439" s="270"/>
      <c r="H439" s="273">
        <v>0.8</v>
      </c>
      <c r="I439" s="274"/>
      <c r="J439" s="270"/>
      <c r="K439" s="270"/>
      <c r="L439" s="275"/>
      <c r="M439" s="276"/>
      <c r="N439" s="277"/>
      <c r="O439" s="277"/>
      <c r="P439" s="277"/>
      <c r="Q439" s="277"/>
      <c r="R439" s="277"/>
      <c r="S439" s="277"/>
      <c r="T439" s="278"/>
      <c r="U439" s="15"/>
      <c r="V439" s="15"/>
      <c r="W439" s="15"/>
      <c r="X439" s="15"/>
      <c r="Y439" s="15"/>
      <c r="Z439" s="15"/>
      <c r="AA439" s="15"/>
      <c r="AB439" s="15"/>
      <c r="AC439" s="15"/>
      <c r="AD439" s="15"/>
      <c r="AE439" s="15"/>
      <c r="AT439" s="279" t="s">
        <v>621</v>
      </c>
      <c r="AU439" s="279" t="s">
        <v>84</v>
      </c>
      <c r="AV439" s="15" t="s">
        <v>167</v>
      </c>
      <c r="AW439" s="15" t="s">
        <v>36</v>
      </c>
      <c r="AX439" s="15" t="s">
        <v>82</v>
      </c>
      <c r="AY439" s="279" t="s">
        <v>148</v>
      </c>
    </row>
    <row r="440" spans="1:65" s="2" customFormat="1" ht="16.5" customHeight="1">
      <c r="A440" s="39"/>
      <c r="B440" s="40"/>
      <c r="C440" s="205" t="s">
        <v>758</v>
      </c>
      <c r="D440" s="205" t="s">
        <v>152</v>
      </c>
      <c r="E440" s="206" t="s">
        <v>942</v>
      </c>
      <c r="F440" s="207" t="s">
        <v>943</v>
      </c>
      <c r="G440" s="208" t="s">
        <v>462</v>
      </c>
      <c r="H440" s="209">
        <v>0.096</v>
      </c>
      <c r="I440" s="210"/>
      <c r="J440" s="211">
        <f>ROUND(I440*H440,2)</f>
        <v>0</v>
      </c>
      <c r="K440" s="207" t="s">
        <v>156</v>
      </c>
      <c r="L440" s="45"/>
      <c r="M440" s="212" t="s">
        <v>19</v>
      </c>
      <c r="N440" s="213" t="s">
        <v>46</v>
      </c>
      <c r="O440" s="85"/>
      <c r="P440" s="196">
        <f>O440*H440</f>
        <v>0</v>
      </c>
      <c r="Q440" s="196">
        <v>0</v>
      </c>
      <c r="R440" s="196">
        <f>Q440*H440</f>
        <v>0</v>
      </c>
      <c r="S440" s="196">
        <v>0</v>
      </c>
      <c r="T440" s="197">
        <f>S440*H440</f>
        <v>0</v>
      </c>
      <c r="U440" s="39"/>
      <c r="V440" s="39"/>
      <c r="W440" s="39"/>
      <c r="X440" s="39"/>
      <c r="Y440" s="39"/>
      <c r="Z440" s="39"/>
      <c r="AA440" s="39"/>
      <c r="AB440" s="39"/>
      <c r="AC440" s="39"/>
      <c r="AD440" s="39"/>
      <c r="AE440" s="39"/>
      <c r="AR440" s="198" t="s">
        <v>230</v>
      </c>
      <c r="AT440" s="198" t="s">
        <v>152</v>
      </c>
      <c r="AU440" s="198" t="s">
        <v>84</v>
      </c>
      <c r="AY440" s="18" t="s">
        <v>148</v>
      </c>
      <c r="BE440" s="199">
        <f>IF(N440="základní",J440,0)</f>
        <v>0</v>
      </c>
      <c r="BF440" s="199">
        <f>IF(N440="snížená",J440,0)</f>
        <v>0</v>
      </c>
      <c r="BG440" s="199">
        <f>IF(N440="zákl. přenesená",J440,0)</f>
        <v>0</v>
      </c>
      <c r="BH440" s="199">
        <f>IF(N440="sníž. přenesená",J440,0)</f>
        <v>0</v>
      </c>
      <c r="BI440" s="199">
        <f>IF(N440="nulová",J440,0)</f>
        <v>0</v>
      </c>
      <c r="BJ440" s="18" t="s">
        <v>82</v>
      </c>
      <c r="BK440" s="199">
        <f>ROUND(I440*H440,2)</f>
        <v>0</v>
      </c>
      <c r="BL440" s="18" t="s">
        <v>230</v>
      </c>
      <c r="BM440" s="198" t="s">
        <v>944</v>
      </c>
    </row>
    <row r="441" spans="1:47" s="2" customFormat="1" ht="12">
      <c r="A441" s="39"/>
      <c r="B441" s="40"/>
      <c r="C441" s="41"/>
      <c r="D441" s="200" t="s">
        <v>150</v>
      </c>
      <c r="E441" s="41"/>
      <c r="F441" s="201" t="s">
        <v>943</v>
      </c>
      <c r="G441" s="41"/>
      <c r="H441" s="41"/>
      <c r="I441" s="202"/>
      <c r="J441" s="41"/>
      <c r="K441" s="41"/>
      <c r="L441" s="45"/>
      <c r="M441" s="203"/>
      <c r="N441" s="204"/>
      <c r="O441" s="85"/>
      <c r="P441" s="85"/>
      <c r="Q441" s="85"/>
      <c r="R441" s="85"/>
      <c r="S441" s="85"/>
      <c r="T441" s="86"/>
      <c r="U441" s="39"/>
      <c r="V441" s="39"/>
      <c r="W441" s="39"/>
      <c r="X441" s="39"/>
      <c r="Y441" s="39"/>
      <c r="Z441" s="39"/>
      <c r="AA441" s="39"/>
      <c r="AB441" s="39"/>
      <c r="AC441" s="39"/>
      <c r="AD441" s="39"/>
      <c r="AE441" s="39"/>
      <c r="AT441" s="18" t="s">
        <v>150</v>
      </c>
      <c r="AU441" s="18" t="s">
        <v>84</v>
      </c>
    </row>
    <row r="442" spans="1:47" s="2" customFormat="1" ht="12">
      <c r="A442" s="39"/>
      <c r="B442" s="40"/>
      <c r="C442" s="41"/>
      <c r="D442" s="214" t="s">
        <v>159</v>
      </c>
      <c r="E442" s="41"/>
      <c r="F442" s="215" t="s">
        <v>945</v>
      </c>
      <c r="G442" s="41"/>
      <c r="H442" s="41"/>
      <c r="I442" s="202"/>
      <c r="J442" s="41"/>
      <c r="K442" s="41"/>
      <c r="L442" s="45"/>
      <c r="M442" s="203"/>
      <c r="N442" s="204"/>
      <c r="O442" s="85"/>
      <c r="P442" s="85"/>
      <c r="Q442" s="85"/>
      <c r="R442" s="85"/>
      <c r="S442" s="85"/>
      <c r="T442" s="86"/>
      <c r="U442" s="39"/>
      <c r="V442" s="39"/>
      <c r="W442" s="39"/>
      <c r="X442" s="39"/>
      <c r="Y442" s="39"/>
      <c r="Z442" s="39"/>
      <c r="AA442" s="39"/>
      <c r="AB442" s="39"/>
      <c r="AC442" s="39"/>
      <c r="AD442" s="39"/>
      <c r="AE442" s="39"/>
      <c r="AT442" s="18" t="s">
        <v>159</v>
      </c>
      <c r="AU442" s="18" t="s">
        <v>84</v>
      </c>
    </row>
    <row r="443" spans="1:63" s="12" customFormat="1" ht="22.8" customHeight="1">
      <c r="A443" s="12"/>
      <c r="B443" s="232"/>
      <c r="C443" s="233"/>
      <c r="D443" s="234" t="s">
        <v>74</v>
      </c>
      <c r="E443" s="246" t="s">
        <v>946</v>
      </c>
      <c r="F443" s="246" t="s">
        <v>947</v>
      </c>
      <c r="G443" s="233"/>
      <c r="H443" s="233"/>
      <c r="I443" s="236"/>
      <c r="J443" s="247">
        <f>BK443</f>
        <v>0</v>
      </c>
      <c r="K443" s="233"/>
      <c r="L443" s="238"/>
      <c r="M443" s="239"/>
      <c r="N443" s="240"/>
      <c r="O443" s="240"/>
      <c r="P443" s="241">
        <f>SUM(P444:P453)</f>
        <v>0</v>
      </c>
      <c r="Q443" s="240"/>
      <c r="R443" s="241">
        <f>SUM(R444:R453)</f>
        <v>0</v>
      </c>
      <c r="S443" s="240"/>
      <c r="T443" s="242">
        <f>SUM(T444:T453)</f>
        <v>0</v>
      </c>
      <c r="U443" s="12"/>
      <c r="V443" s="12"/>
      <c r="W443" s="12"/>
      <c r="X443" s="12"/>
      <c r="Y443" s="12"/>
      <c r="Z443" s="12"/>
      <c r="AA443" s="12"/>
      <c r="AB443" s="12"/>
      <c r="AC443" s="12"/>
      <c r="AD443" s="12"/>
      <c r="AE443" s="12"/>
      <c r="AR443" s="243" t="s">
        <v>84</v>
      </c>
      <c r="AT443" s="244" t="s">
        <v>74</v>
      </c>
      <c r="AU443" s="244" t="s">
        <v>82</v>
      </c>
      <c r="AY443" s="243" t="s">
        <v>148</v>
      </c>
      <c r="BK443" s="245">
        <f>SUM(BK444:BK453)</f>
        <v>0</v>
      </c>
    </row>
    <row r="444" spans="1:65" s="2" customFormat="1" ht="16.5" customHeight="1">
      <c r="A444" s="39"/>
      <c r="B444" s="40"/>
      <c r="C444" s="205" t="s">
        <v>790</v>
      </c>
      <c r="D444" s="205" t="s">
        <v>152</v>
      </c>
      <c r="E444" s="206" t="s">
        <v>948</v>
      </c>
      <c r="F444" s="207" t="s">
        <v>949</v>
      </c>
      <c r="G444" s="208" t="s">
        <v>270</v>
      </c>
      <c r="H444" s="209">
        <v>96.88</v>
      </c>
      <c r="I444" s="210"/>
      <c r="J444" s="211">
        <f>ROUND(I444*H444,2)</f>
        <v>0</v>
      </c>
      <c r="K444" s="207" t="s">
        <v>156</v>
      </c>
      <c r="L444" s="45"/>
      <c r="M444" s="212" t="s">
        <v>19</v>
      </c>
      <c r="N444" s="213" t="s">
        <v>46</v>
      </c>
      <c r="O444" s="85"/>
      <c r="P444" s="196">
        <f>O444*H444</f>
        <v>0</v>
      </c>
      <c r="Q444" s="196">
        <v>0</v>
      </c>
      <c r="R444" s="196">
        <f>Q444*H444</f>
        <v>0</v>
      </c>
      <c r="S444" s="196">
        <v>0</v>
      </c>
      <c r="T444" s="197">
        <f>S444*H444</f>
        <v>0</v>
      </c>
      <c r="U444" s="39"/>
      <c r="V444" s="39"/>
      <c r="W444" s="39"/>
      <c r="X444" s="39"/>
      <c r="Y444" s="39"/>
      <c r="Z444" s="39"/>
      <c r="AA444" s="39"/>
      <c r="AB444" s="39"/>
      <c r="AC444" s="39"/>
      <c r="AD444" s="39"/>
      <c r="AE444" s="39"/>
      <c r="AR444" s="198" t="s">
        <v>230</v>
      </c>
      <c r="AT444" s="198" t="s">
        <v>152</v>
      </c>
      <c r="AU444" s="198" t="s">
        <v>84</v>
      </c>
      <c r="AY444" s="18" t="s">
        <v>148</v>
      </c>
      <c r="BE444" s="199">
        <f>IF(N444="základní",J444,0)</f>
        <v>0</v>
      </c>
      <c r="BF444" s="199">
        <f>IF(N444="snížená",J444,0)</f>
        <v>0</v>
      </c>
      <c r="BG444" s="199">
        <f>IF(N444="zákl. přenesená",J444,0)</f>
        <v>0</v>
      </c>
      <c r="BH444" s="199">
        <f>IF(N444="sníž. přenesená",J444,0)</f>
        <v>0</v>
      </c>
      <c r="BI444" s="199">
        <f>IF(N444="nulová",J444,0)</f>
        <v>0</v>
      </c>
      <c r="BJ444" s="18" t="s">
        <v>82</v>
      </c>
      <c r="BK444" s="199">
        <f>ROUND(I444*H444,2)</f>
        <v>0</v>
      </c>
      <c r="BL444" s="18" t="s">
        <v>230</v>
      </c>
      <c r="BM444" s="198" t="s">
        <v>950</v>
      </c>
    </row>
    <row r="445" spans="1:47" s="2" customFormat="1" ht="12">
      <c r="A445" s="39"/>
      <c r="B445" s="40"/>
      <c r="C445" s="41"/>
      <c r="D445" s="200" t="s">
        <v>150</v>
      </c>
      <c r="E445" s="41"/>
      <c r="F445" s="201" t="s">
        <v>949</v>
      </c>
      <c r="G445" s="41"/>
      <c r="H445" s="41"/>
      <c r="I445" s="202"/>
      <c r="J445" s="41"/>
      <c r="K445" s="41"/>
      <c r="L445" s="45"/>
      <c r="M445" s="203"/>
      <c r="N445" s="204"/>
      <c r="O445" s="85"/>
      <c r="P445" s="85"/>
      <c r="Q445" s="85"/>
      <c r="R445" s="85"/>
      <c r="S445" s="85"/>
      <c r="T445" s="86"/>
      <c r="U445" s="39"/>
      <c r="V445" s="39"/>
      <c r="W445" s="39"/>
      <c r="X445" s="39"/>
      <c r="Y445" s="39"/>
      <c r="Z445" s="39"/>
      <c r="AA445" s="39"/>
      <c r="AB445" s="39"/>
      <c r="AC445" s="39"/>
      <c r="AD445" s="39"/>
      <c r="AE445" s="39"/>
      <c r="AT445" s="18" t="s">
        <v>150</v>
      </c>
      <c r="AU445" s="18" t="s">
        <v>84</v>
      </c>
    </row>
    <row r="446" spans="1:47" s="2" customFormat="1" ht="12">
      <c r="A446" s="39"/>
      <c r="B446" s="40"/>
      <c r="C446" s="41"/>
      <c r="D446" s="214" t="s">
        <v>159</v>
      </c>
      <c r="E446" s="41"/>
      <c r="F446" s="215" t="s">
        <v>951</v>
      </c>
      <c r="G446" s="41"/>
      <c r="H446" s="41"/>
      <c r="I446" s="202"/>
      <c r="J446" s="41"/>
      <c r="K446" s="41"/>
      <c r="L446" s="45"/>
      <c r="M446" s="203"/>
      <c r="N446" s="204"/>
      <c r="O446" s="85"/>
      <c r="P446" s="85"/>
      <c r="Q446" s="85"/>
      <c r="R446" s="85"/>
      <c r="S446" s="85"/>
      <c r="T446" s="86"/>
      <c r="U446" s="39"/>
      <c r="V446" s="39"/>
      <c r="W446" s="39"/>
      <c r="X446" s="39"/>
      <c r="Y446" s="39"/>
      <c r="Z446" s="39"/>
      <c r="AA446" s="39"/>
      <c r="AB446" s="39"/>
      <c r="AC446" s="39"/>
      <c r="AD446" s="39"/>
      <c r="AE446" s="39"/>
      <c r="AT446" s="18" t="s">
        <v>159</v>
      </c>
      <c r="AU446" s="18" t="s">
        <v>84</v>
      </c>
    </row>
    <row r="447" spans="1:51" s="14" customFormat="1" ht="12">
      <c r="A447" s="14"/>
      <c r="B447" s="258"/>
      <c r="C447" s="259"/>
      <c r="D447" s="200" t="s">
        <v>621</v>
      </c>
      <c r="E447" s="260" t="s">
        <v>19</v>
      </c>
      <c r="F447" s="261" t="s">
        <v>952</v>
      </c>
      <c r="G447" s="259"/>
      <c r="H447" s="262">
        <v>96.88</v>
      </c>
      <c r="I447" s="263"/>
      <c r="J447" s="259"/>
      <c r="K447" s="259"/>
      <c r="L447" s="264"/>
      <c r="M447" s="265"/>
      <c r="N447" s="266"/>
      <c r="O447" s="266"/>
      <c r="P447" s="266"/>
      <c r="Q447" s="266"/>
      <c r="R447" s="266"/>
      <c r="S447" s="266"/>
      <c r="T447" s="267"/>
      <c r="U447" s="14"/>
      <c r="V447" s="14"/>
      <c r="W447" s="14"/>
      <c r="X447" s="14"/>
      <c r="Y447" s="14"/>
      <c r="Z447" s="14"/>
      <c r="AA447" s="14"/>
      <c r="AB447" s="14"/>
      <c r="AC447" s="14"/>
      <c r="AD447" s="14"/>
      <c r="AE447" s="14"/>
      <c r="AT447" s="268" t="s">
        <v>621</v>
      </c>
      <c r="AU447" s="268" t="s">
        <v>84</v>
      </c>
      <c r="AV447" s="14" t="s">
        <v>84</v>
      </c>
      <c r="AW447" s="14" t="s">
        <v>36</v>
      </c>
      <c r="AX447" s="14" t="s">
        <v>75</v>
      </c>
      <c r="AY447" s="268" t="s">
        <v>148</v>
      </c>
    </row>
    <row r="448" spans="1:51" s="15" customFormat="1" ht="12">
      <c r="A448" s="15"/>
      <c r="B448" s="269"/>
      <c r="C448" s="270"/>
      <c r="D448" s="200" t="s">
        <v>621</v>
      </c>
      <c r="E448" s="271" t="s">
        <v>19</v>
      </c>
      <c r="F448" s="272" t="s">
        <v>626</v>
      </c>
      <c r="G448" s="270"/>
      <c r="H448" s="273">
        <v>96.88</v>
      </c>
      <c r="I448" s="274"/>
      <c r="J448" s="270"/>
      <c r="K448" s="270"/>
      <c r="L448" s="275"/>
      <c r="M448" s="276"/>
      <c r="N448" s="277"/>
      <c r="O448" s="277"/>
      <c r="P448" s="277"/>
      <c r="Q448" s="277"/>
      <c r="R448" s="277"/>
      <c r="S448" s="277"/>
      <c r="T448" s="278"/>
      <c r="U448" s="15"/>
      <c r="V448" s="15"/>
      <c r="W448" s="15"/>
      <c r="X448" s="15"/>
      <c r="Y448" s="15"/>
      <c r="Z448" s="15"/>
      <c r="AA448" s="15"/>
      <c r="AB448" s="15"/>
      <c r="AC448" s="15"/>
      <c r="AD448" s="15"/>
      <c r="AE448" s="15"/>
      <c r="AT448" s="279" t="s">
        <v>621</v>
      </c>
      <c r="AU448" s="279" t="s">
        <v>84</v>
      </c>
      <c r="AV448" s="15" t="s">
        <v>167</v>
      </c>
      <c r="AW448" s="15" t="s">
        <v>36</v>
      </c>
      <c r="AX448" s="15" t="s">
        <v>82</v>
      </c>
      <c r="AY448" s="279" t="s">
        <v>148</v>
      </c>
    </row>
    <row r="449" spans="1:65" s="2" customFormat="1" ht="21.75" customHeight="1">
      <c r="A449" s="39"/>
      <c r="B449" s="40"/>
      <c r="C449" s="205" t="s">
        <v>819</v>
      </c>
      <c r="D449" s="205" t="s">
        <v>152</v>
      </c>
      <c r="E449" s="206" t="s">
        <v>953</v>
      </c>
      <c r="F449" s="207" t="s">
        <v>954</v>
      </c>
      <c r="G449" s="208" t="s">
        <v>270</v>
      </c>
      <c r="H449" s="209">
        <v>746</v>
      </c>
      <c r="I449" s="210"/>
      <c r="J449" s="211">
        <f>ROUND(I449*H449,2)</f>
        <v>0</v>
      </c>
      <c r="K449" s="207" t="s">
        <v>156</v>
      </c>
      <c r="L449" s="45"/>
      <c r="M449" s="212" t="s">
        <v>19</v>
      </c>
      <c r="N449" s="213" t="s">
        <v>46</v>
      </c>
      <c r="O449" s="85"/>
      <c r="P449" s="196">
        <f>O449*H449</f>
        <v>0</v>
      </c>
      <c r="Q449" s="196">
        <v>0</v>
      </c>
      <c r="R449" s="196">
        <f>Q449*H449</f>
        <v>0</v>
      </c>
      <c r="S449" s="196">
        <v>0</v>
      </c>
      <c r="T449" s="197">
        <f>S449*H449</f>
        <v>0</v>
      </c>
      <c r="U449" s="39"/>
      <c r="V449" s="39"/>
      <c r="W449" s="39"/>
      <c r="X449" s="39"/>
      <c r="Y449" s="39"/>
      <c r="Z449" s="39"/>
      <c r="AA449" s="39"/>
      <c r="AB449" s="39"/>
      <c r="AC449" s="39"/>
      <c r="AD449" s="39"/>
      <c r="AE449" s="39"/>
      <c r="AR449" s="198" t="s">
        <v>230</v>
      </c>
      <c r="AT449" s="198" t="s">
        <v>152</v>
      </c>
      <c r="AU449" s="198" t="s">
        <v>84</v>
      </c>
      <c r="AY449" s="18" t="s">
        <v>148</v>
      </c>
      <c r="BE449" s="199">
        <f>IF(N449="základní",J449,0)</f>
        <v>0</v>
      </c>
      <c r="BF449" s="199">
        <f>IF(N449="snížená",J449,0)</f>
        <v>0</v>
      </c>
      <c r="BG449" s="199">
        <f>IF(N449="zákl. přenesená",J449,0)</f>
        <v>0</v>
      </c>
      <c r="BH449" s="199">
        <f>IF(N449="sníž. přenesená",J449,0)</f>
        <v>0</v>
      </c>
      <c r="BI449" s="199">
        <f>IF(N449="nulová",J449,0)</f>
        <v>0</v>
      </c>
      <c r="BJ449" s="18" t="s">
        <v>82</v>
      </c>
      <c r="BK449" s="199">
        <f>ROUND(I449*H449,2)</f>
        <v>0</v>
      </c>
      <c r="BL449" s="18" t="s">
        <v>230</v>
      </c>
      <c r="BM449" s="198" t="s">
        <v>955</v>
      </c>
    </row>
    <row r="450" spans="1:47" s="2" customFormat="1" ht="12">
      <c r="A450" s="39"/>
      <c r="B450" s="40"/>
      <c r="C450" s="41"/>
      <c r="D450" s="200" t="s">
        <v>150</v>
      </c>
      <c r="E450" s="41"/>
      <c r="F450" s="201" t="s">
        <v>954</v>
      </c>
      <c r="G450" s="41"/>
      <c r="H450" s="41"/>
      <c r="I450" s="202"/>
      <c r="J450" s="41"/>
      <c r="K450" s="41"/>
      <c r="L450" s="45"/>
      <c r="M450" s="203"/>
      <c r="N450" s="204"/>
      <c r="O450" s="85"/>
      <c r="P450" s="85"/>
      <c r="Q450" s="85"/>
      <c r="R450" s="85"/>
      <c r="S450" s="85"/>
      <c r="T450" s="86"/>
      <c r="U450" s="39"/>
      <c r="V450" s="39"/>
      <c r="W450" s="39"/>
      <c r="X450" s="39"/>
      <c r="Y450" s="39"/>
      <c r="Z450" s="39"/>
      <c r="AA450" s="39"/>
      <c r="AB450" s="39"/>
      <c r="AC450" s="39"/>
      <c r="AD450" s="39"/>
      <c r="AE450" s="39"/>
      <c r="AT450" s="18" t="s">
        <v>150</v>
      </c>
      <c r="AU450" s="18" t="s">
        <v>84</v>
      </c>
    </row>
    <row r="451" spans="1:47" s="2" customFormat="1" ht="12">
      <c r="A451" s="39"/>
      <c r="B451" s="40"/>
      <c r="C451" s="41"/>
      <c r="D451" s="214" t="s">
        <v>159</v>
      </c>
      <c r="E451" s="41"/>
      <c r="F451" s="215" t="s">
        <v>956</v>
      </c>
      <c r="G451" s="41"/>
      <c r="H451" s="41"/>
      <c r="I451" s="202"/>
      <c r="J451" s="41"/>
      <c r="K451" s="41"/>
      <c r="L451" s="45"/>
      <c r="M451" s="203"/>
      <c r="N451" s="204"/>
      <c r="O451" s="85"/>
      <c r="P451" s="85"/>
      <c r="Q451" s="85"/>
      <c r="R451" s="85"/>
      <c r="S451" s="85"/>
      <c r="T451" s="86"/>
      <c r="U451" s="39"/>
      <c r="V451" s="39"/>
      <c r="W451" s="39"/>
      <c r="X451" s="39"/>
      <c r="Y451" s="39"/>
      <c r="Z451" s="39"/>
      <c r="AA451" s="39"/>
      <c r="AB451" s="39"/>
      <c r="AC451" s="39"/>
      <c r="AD451" s="39"/>
      <c r="AE451" s="39"/>
      <c r="AT451" s="18" t="s">
        <v>159</v>
      </c>
      <c r="AU451" s="18" t="s">
        <v>84</v>
      </c>
    </row>
    <row r="452" spans="1:51" s="14" customFormat="1" ht="12">
      <c r="A452" s="14"/>
      <c r="B452" s="258"/>
      <c r="C452" s="259"/>
      <c r="D452" s="200" t="s">
        <v>621</v>
      </c>
      <c r="E452" s="260" t="s">
        <v>19</v>
      </c>
      <c r="F452" s="261" t="s">
        <v>957</v>
      </c>
      <c r="G452" s="259"/>
      <c r="H452" s="262">
        <v>746</v>
      </c>
      <c r="I452" s="263"/>
      <c r="J452" s="259"/>
      <c r="K452" s="259"/>
      <c r="L452" s="264"/>
      <c r="M452" s="265"/>
      <c r="N452" s="266"/>
      <c r="O452" s="266"/>
      <c r="P452" s="266"/>
      <c r="Q452" s="266"/>
      <c r="R452" s="266"/>
      <c r="S452" s="266"/>
      <c r="T452" s="267"/>
      <c r="U452" s="14"/>
      <c r="V452" s="14"/>
      <c r="W452" s="14"/>
      <c r="X452" s="14"/>
      <c r="Y452" s="14"/>
      <c r="Z452" s="14"/>
      <c r="AA452" s="14"/>
      <c r="AB452" s="14"/>
      <c r="AC452" s="14"/>
      <c r="AD452" s="14"/>
      <c r="AE452" s="14"/>
      <c r="AT452" s="268" t="s">
        <v>621</v>
      </c>
      <c r="AU452" s="268" t="s">
        <v>84</v>
      </c>
      <c r="AV452" s="14" t="s">
        <v>84</v>
      </c>
      <c r="AW452" s="14" t="s">
        <v>36</v>
      </c>
      <c r="AX452" s="14" t="s">
        <v>75</v>
      </c>
      <c r="AY452" s="268" t="s">
        <v>148</v>
      </c>
    </row>
    <row r="453" spans="1:51" s="15" customFormat="1" ht="12">
      <c r="A453" s="15"/>
      <c r="B453" s="269"/>
      <c r="C453" s="270"/>
      <c r="D453" s="200" t="s">
        <v>621</v>
      </c>
      <c r="E453" s="271" t="s">
        <v>19</v>
      </c>
      <c r="F453" s="272" t="s">
        <v>626</v>
      </c>
      <c r="G453" s="270"/>
      <c r="H453" s="273">
        <v>746</v>
      </c>
      <c r="I453" s="274"/>
      <c r="J453" s="270"/>
      <c r="K453" s="270"/>
      <c r="L453" s="275"/>
      <c r="M453" s="276"/>
      <c r="N453" s="277"/>
      <c r="O453" s="277"/>
      <c r="P453" s="277"/>
      <c r="Q453" s="277"/>
      <c r="R453" s="277"/>
      <c r="S453" s="277"/>
      <c r="T453" s="278"/>
      <c r="U453" s="15"/>
      <c r="V453" s="15"/>
      <c r="W453" s="15"/>
      <c r="X453" s="15"/>
      <c r="Y453" s="15"/>
      <c r="Z453" s="15"/>
      <c r="AA453" s="15"/>
      <c r="AB453" s="15"/>
      <c r="AC453" s="15"/>
      <c r="AD453" s="15"/>
      <c r="AE453" s="15"/>
      <c r="AT453" s="279" t="s">
        <v>621</v>
      </c>
      <c r="AU453" s="279" t="s">
        <v>84</v>
      </c>
      <c r="AV453" s="15" t="s">
        <v>167</v>
      </c>
      <c r="AW453" s="15" t="s">
        <v>36</v>
      </c>
      <c r="AX453" s="15" t="s">
        <v>82</v>
      </c>
      <c r="AY453" s="279" t="s">
        <v>148</v>
      </c>
    </row>
    <row r="454" spans="1:63" s="12" customFormat="1" ht="22.8" customHeight="1">
      <c r="A454" s="12"/>
      <c r="B454" s="232"/>
      <c r="C454" s="233"/>
      <c r="D454" s="234" t="s">
        <v>74</v>
      </c>
      <c r="E454" s="246" t="s">
        <v>958</v>
      </c>
      <c r="F454" s="246" t="s">
        <v>959</v>
      </c>
      <c r="G454" s="233"/>
      <c r="H454" s="233"/>
      <c r="I454" s="236"/>
      <c r="J454" s="247">
        <f>BK454</f>
        <v>0</v>
      </c>
      <c r="K454" s="233"/>
      <c r="L454" s="238"/>
      <c r="M454" s="239"/>
      <c r="N454" s="240"/>
      <c r="O454" s="240"/>
      <c r="P454" s="241">
        <f>SUM(P455:P502)</f>
        <v>0</v>
      </c>
      <c r="Q454" s="240"/>
      <c r="R454" s="241">
        <f>SUM(R455:R502)</f>
        <v>0</v>
      </c>
      <c r="S454" s="240"/>
      <c r="T454" s="242">
        <f>SUM(T455:T502)</f>
        <v>0</v>
      </c>
      <c r="U454" s="12"/>
      <c r="V454" s="12"/>
      <c r="W454" s="12"/>
      <c r="X454" s="12"/>
      <c r="Y454" s="12"/>
      <c r="Z454" s="12"/>
      <c r="AA454" s="12"/>
      <c r="AB454" s="12"/>
      <c r="AC454" s="12"/>
      <c r="AD454" s="12"/>
      <c r="AE454" s="12"/>
      <c r="AR454" s="243" t="s">
        <v>84</v>
      </c>
      <c r="AT454" s="244" t="s">
        <v>74</v>
      </c>
      <c r="AU454" s="244" t="s">
        <v>82</v>
      </c>
      <c r="AY454" s="243" t="s">
        <v>148</v>
      </c>
      <c r="BK454" s="245">
        <f>SUM(BK455:BK502)</f>
        <v>0</v>
      </c>
    </row>
    <row r="455" spans="1:65" s="2" customFormat="1" ht="16.5" customHeight="1">
      <c r="A455" s="39"/>
      <c r="B455" s="40"/>
      <c r="C455" s="205" t="s">
        <v>193</v>
      </c>
      <c r="D455" s="205" t="s">
        <v>152</v>
      </c>
      <c r="E455" s="206" t="s">
        <v>960</v>
      </c>
      <c r="F455" s="207" t="s">
        <v>961</v>
      </c>
      <c r="G455" s="208" t="s">
        <v>353</v>
      </c>
      <c r="H455" s="209">
        <v>28.872</v>
      </c>
      <c r="I455" s="210"/>
      <c r="J455" s="211">
        <f>ROUND(I455*H455,2)</f>
        <v>0</v>
      </c>
      <c r="K455" s="207" t="s">
        <v>156</v>
      </c>
      <c r="L455" s="45"/>
      <c r="M455" s="212" t="s">
        <v>19</v>
      </c>
      <c r="N455" s="213" t="s">
        <v>46</v>
      </c>
      <c r="O455" s="85"/>
      <c r="P455" s="196">
        <f>O455*H455</f>
        <v>0</v>
      </c>
      <c r="Q455" s="196">
        <v>0</v>
      </c>
      <c r="R455" s="196">
        <f>Q455*H455</f>
        <v>0</v>
      </c>
      <c r="S455" s="196">
        <v>0</v>
      </c>
      <c r="T455" s="197">
        <f>S455*H455</f>
        <v>0</v>
      </c>
      <c r="U455" s="39"/>
      <c r="V455" s="39"/>
      <c r="W455" s="39"/>
      <c r="X455" s="39"/>
      <c r="Y455" s="39"/>
      <c r="Z455" s="39"/>
      <c r="AA455" s="39"/>
      <c r="AB455" s="39"/>
      <c r="AC455" s="39"/>
      <c r="AD455" s="39"/>
      <c r="AE455" s="39"/>
      <c r="AR455" s="198" t="s">
        <v>230</v>
      </c>
      <c r="AT455" s="198" t="s">
        <v>152</v>
      </c>
      <c r="AU455" s="198" t="s">
        <v>84</v>
      </c>
      <c r="AY455" s="18" t="s">
        <v>148</v>
      </c>
      <c r="BE455" s="199">
        <f>IF(N455="základní",J455,0)</f>
        <v>0</v>
      </c>
      <c r="BF455" s="199">
        <f>IF(N455="snížená",J455,0)</f>
        <v>0</v>
      </c>
      <c r="BG455" s="199">
        <f>IF(N455="zákl. přenesená",J455,0)</f>
        <v>0</v>
      </c>
      <c r="BH455" s="199">
        <f>IF(N455="sníž. přenesená",J455,0)</f>
        <v>0</v>
      </c>
      <c r="BI455" s="199">
        <f>IF(N455="nulová",J455,0)</f>
        <v>0</v>
      </c>
      <c r="BJ455" s="18" t="s">
        <v>82</v>
      </c>
      <c r="BK455" s="199">
        <f>ROUND(I455*H455,2)</f>
        <v>0</v>
      </c>
      <c r="BL455" s="18" t="s">
        <v>230</v>
      </c>
      <c r="BM455" s="198" t="s">
        <v>962</v>
      </c>
    </row>
    <row r="456" spans="1:47" s="2" customFormat="1" ht="12">
      <c r="A456" s="39"/>
      <c r="B456" s="40"/>
      <c r="C456" s="41"/>
      <c r="D456" s="200" t="s">
        <v>150</v>
      </c>
      <c r="E456" s="41"/>
      <c r="F456" s="201" t="s">
        <v>961</v>
      </c>
      <c r="G456" s="41"/>
      <c r="H456" s="41"/>
      <c r="I456" s="202"/>
      <c r="J456" s="41"/>
      <c r="K456" s="41"/>
      <c r="L456" s="45"/>
      <c r="M456" s="203"/>
      <c r="N456" s="204"/>
      <c r="O456" s="85"/>
      <c r="P456" s="85"/>
      <c r="Q456" s="85"/>
      <c r="R456" s="85"/>
      <c r="S456" s="85"/>
      <c r="T456" s="86"/>
      <c r="U456" s="39"/>
      <c r="V456" s="39"/>
      <c r="W456" s="39"/>
      <c r="X456" s="39"/>
      <c r="Y456" s="39"/>
      <c r="Z456" s="39"/>
      <c r="AA456" s="39"/>
      <c r="AB456" s="39"/>
      <c r="AC456" s="39"/>
      <c r="AD456" s="39"/>
      <c r="AE456" s="39"/>
      <c r="AT456" s="18" t="s">
        <v>150</v>
      </c>
      <c r="AU456" s="18" t="s">
        <v>84</v>
      </c>
    </row>
    <row r="457" spans="1:47" s="2" customFormat="1" ht="12">
      <c r="A457" s="39"/>
      <c r="B457" s="40"/>
      <c r="C457" s="41"/>
      <c r="D457" s="214" t="s">
        <v>159</v>
      </c>
      <c r="E457" s="41"/>
      <c r="F457" s="215" t="s">
        <v>963</v>
      </c>
      <c r="G457" s="41"/>
      <c r="H457" s="41"/>
      <c r="I457" s="202"/>
      <c r="J457" s="41"/>
      <c r="K457" s="41"/>
      <c r="L457" s="45"/>
      <c r="M457" s="203"/>
      <c r="N457" s="204"/>
      <c r="O457" s="85"/>
      <c r="P457" s="85"/>
      <c r="Q457" s="85"/>
      <c r="R457" s="85"/>
      <c r="S457" s="85"/>
      <c r="T457" s="86"/>
      <c r="U457" s="39"/>
      <c r="V457" s="39"/>
      <c r="W457" s="39"/>
      <c r="X457" s="39"/>
      <c r="Y457" s="39"/>
      <c r="Z457" s="39"/>
      <c r="AA457" s="39"/>
      <c r="AB457" s="39"/>
      <c r="AC457" s="39"/>
      <c r="AD457" s="39"/>
      <c r="AE457" s="39"/>
      <c r="AT457" s="18" t="s">
        <v>159</v>
      </c>
      <c r="AU457" s="18" t="s">
        <v>84</v>
      </c>
    </row>
    <row r="458" spans="1:51" s="14" customFormat="1" ht="12">
      <c r="A458" s="14"/>
      <c r="B458" s="258"/>
      <c r="C458" s="259"/>
      <c r="D458" s="200" t="s">
        <v>621</v>
      </c>
      <c r="E458" s="260" t="s">
        <v>19</v>
      </c>
      <c r="F458" s="261" t="s">
        <v>964</v>
      </c>
      <c r="G458" s="259"/>
      <c r="H458" s="262">
        <v>3.703</v>
      </c>
      <c r="I458" s="263"/>
      <c r="J458" s="259"/>
      <c r="K458" s="259"/>
      <c r="L458" s="264"/>
      <c r="M458" s="265"/>
      <c r="N458" s="266"/>
      <c r="O458" s="266"/>
      <c r="P458" s="266"/>
      <c r="Q458" s="266"/>
      <c r="R458" s="266"/>
      <c r="S458" s="266"/>
      <c r="T458" s="267"/>
      <c r="U458" s="14"/>
      <c r="V458" s="14"/>
      <c r="W458" s="14"/>
      <c r="X458" s="14"/>
      <c r="Y458" s="14"/>
      <c r="Z458" s="14"/>
      <c r="AA458" s="14"/>
      <c r="AB458" s="14"/>
      <c r="AC458" s="14"/>
      <c r="AD458" s="14"/>
      <c r="AE458" s="14"/>
      <c r="AT458" s="268" t="s">
        <v>621</v>
      </c>
      <c r="AU458" s="268" t="s">
        <v>84</v>
      </c>
      <c r="AV458" s="14" t="s">
        <v>84</v>
      </c>
      <c r="AW458" s="14" t="s">
        <v>36</v>
      </c>
      <c r="AX458" s="14" t="s">
        <v>75</v>
      </c>
      <c r="AY458" s="268" t="s">
        <v>148</v>
      </c>
    </row>
    <row r="459" spans="1:51" s="14" customFormat="1" ht="12">
      <c r="A459" s="14"/>
      <c r="B459" s="258"/>
      <c r="C459" s="259"/>
      <c r="D459" s="200" t="s">
        <v>621</v>
      </c>
      <c r="E459" s="260" t="s">
        <v>19</v>
      </c>
      <c r="F459" s="261" t="s">
        <v>965</v>
      </c>
      <c r="G459" s="259"/>
      <c r="H459" s="262">
        <v>5.301</v>
      </c>
      <c r="I459" s="263"/>
      <c r="J459" s="259"/>
      <c r="K459" s="259"/>
      <c r="L459" s="264"/>
      <c r="M459" s="265"/>
      <c r="N459" s="266"/>
      <c r="O459" s="266"/>
      <c r="P459" s="266"/>
      <c r="Q459" s="266"/>
      <c r="R459" s="266"/>
      <c r="S459" s="266"/>
      <c r="T459" s="267"/>
      <c r="U459" s="14"/>
      <c r="V459" s="14"/>
      <c r="W459" s="14"/>
      <c r="X459" s="14"/>
      <c r="Y459" s="14"/>
      <c r="Z459" s="14"/>
      <c r="AA459" s="14"/>
      <c r="AB459" s="14"/>
      <c r="AC459" s="14"/>
      <c r="AD459" s="14"/>
      <c r="AE459" s="14"/>
      <c r="AT459" s="268" t="s">
        <v>621</v>
      </c>
      <c r="AU459" s="268" t="s">
        <v>84</v>
      </c>
      <c r="AV459" s="14" t="s">
        <v>84</v>
      </c>
      <c r="AW459" s="14" t="s">
        <v>36</v>
      </c>
      <c r="AX459" s="14" t="s">
        <v>75</v>
      </c>
      <c r="AY459" s="268" t="s">
        <v>148</v>
      </c>
    </row>
    <row r="460" spans="1:51" s="14" customFormat="1" ht="12">
      <c r="A460" s="14"/>
      <c r="B460" s="258"/>
      <c r="C460" s="259"/>
      <c r="D460" s="200" t="s">
        <v>621</v>
      </c>
      <c r="E460" s="260" t="s">
        <v>19</v>
      </c>
      <c r="F460" s="261" t="s">
        <v>966</v>
      </c>
      <c r="G460" s="259"/>
      <c r="H460" s="262">
        <v>1.491</v>
      </c>
      <c r="I460" s="263"/>
      <c r="J460" s="259"/>
      <c r="K460" s="259"/>
      <c r="L460" s="264"/>
      <c r="M460" s="265"/>
      <c r="N460" s="266"/>
      <c r="O460" s="266"/>
      <c r="P460" s="266"/>
      <c r="Q460" s="266"/>
      <c r="R460" s="266"/>
      <c r="S460" s="266"/>
      <c r="T460" s="267"/>
      <c r="U460" s="14"/>
      <c r="V460" s="14"/>
      <c r="W460" s="14"/>
      <c r="X460" s="14"/>
      <c r="Y460" s="14"/>
      <c r="Z460" s="14"/>
      <c r="AA460" s="14"/>
      <c r="AB460" s="14"/>
      <c r="AC460" s="14"/>
      <c r="AD460" s="14"/>
      <c r="AE460" s="14"/>
      <c r="AT460" s="268" t="s">
        <v>621</v>
      </c>
      <c r="AU460" s="268" t="s">
        <v>84</v>
      </c>
      <c r="AV460" s="14" t="s">
        <v>84</v>
      </c>
      <c r="AW460" s="14" t="s">
        <v>36</v>
      </c>
      <c r="AX460" s="14" t="s">
        <v>75</v>
      </c>
      <c r="AY460" s="268" t="s">
        <v>148</v>
      </c>
    </row>
    <row r="461" spans="1:51" s="14" customFormat="1" ht="12">
      <c r="A461" s="14"/>
      <c r="B461" s="258"/>
      <c r="C461" s="259"/>
      <c r="D461" s="200" t="s">
        <v>621</v>
      </c>
      <c r="E461" s="260" t="s">
        <v>19</v>
      </c>
      <c r="F461" s="261" t="s">
        <v>967</v>
      </c>
      <c r="G461" s="259"/>
      <c r="H461" s="262">
        <v>1.53</v>
      </c>
      <c r="I461" s="263"/>
      <c r="J461" s="259"/>
      <c r="K461" s="259"/>
      <c r="L461" s="264"/>
      <c r="M461" s="265"/>
      <c r="N461" s="266"/>
      <c r="O461" s="266"/>
      <c r="P461" s="266"/>
      <c r="Q461" s="266"/>
      <c r="R461" s="266"/>
      <c r="S461" s="266"/>
      <c r="T461" s="267"/>
      <c r="U461" s="14"/>
      <c r="V461" s="14"/>
      <c r="W461" s="14"/>
      <c r="X461" s="14"/>
      <c r="Y461" s="14"/>
      <c r="Z461" s="14"/>
      <c r="AA461" s="14"/>
      <c r="AB461" s="14"/>
      <c r="AC461" s="14"/>
      <c r="AD461" s="14"/>
      <c r="AE461" s="14"/>
      <c r="AT461" s="268" t="s">
        <v>621</v>
      </c>
      <c r="AU461" s="268" t="s">
        <v>84</v>
      </c>
      <c r="AV461" s="14" t="s">
        <v>84</v>
      </c>
      <c r="AW461" s="14" t="s">
        <v>36</v>
      </c>
      <c r="AX461" s="14" t="s">
        <v>75</v>
      </c>
      <c r="AY461" s="268" t="s">
        <v>148</v>
      </c>
    </row>
    <row r="462" spans="1:51" s="14" customFormat="1" ht="12">
      <c r="A462" s="14"/>
      <c r="B462" s="258"/>
      <c r="C462" s="259"/>
      <c r="D462" s="200" t="s">
        <v>621</v>
      </c>
      <c r="E462" s="260" t="s">
        <v>19</v>
      </c>
      <c r="F462" s="261" t="s">
        <v>968</v>
      </c>
      <c r="G462" s="259"/>
      <c r="H462" s="262">
        <v>4.347</v>
      </c>
      <c r="I462" s="263"/>
      <c r="J462" s="259"/>
      <c r="K462" s="259"/>
      <c r="L462" s="264"/>
      <c r="M462" s="265"/>
      <c r="N462" s="266"/>
      <c r="O462" s="266"/>
      <c r="P462" s="266"/>
      <c r="Q462" s="266"/>
      <c r="R462" s="266"/>
      <c r="S462" s="266"/>
      <c r="T462" s="267"/>
      <c r="U462" s="14"/>
      <c r="V462" s="14"/>
      <c r="W462" s="14"/>
      <c r="X462" s="14"/>
      <c r="Y462" s="14"/>
      <c r="Z462" s="14"/>
      <c r="AA462" s="14"/>
      <c r="AB462" s="14"/>
      <c r="AC462" s="14"/>
      <c r="AD462" s="14"/>
      <c r="AE462" s="14"/>
      <c r="AT462" s="268" t="s">
        <v>621</v>
      </c>
      <c r="AU462" s="268" t="s">
        <v>84</v>
      </c>
      <c r="AV462" s="14" t="s">
        <v>84</v>
      </c>
      <c r="AW462" s="14" t="s">
        <v>36</v>
      </c>
      <c r="AX462" s="14" t="s">
        <v>75</v>
      </c>
      <c r="AY462" s="268" t="s">
        <v>148</v>
      </c>
    </row>
    <row r="463" spans="1:51" s="14" customFormat="1" ht="12">
      <c r="A463" s="14"/>
      <c r="B463" s="258"/>
      <c r="C463" s="259"/>
      <c r="D463" s="200" t="s">
        <v>621</v>
      </c>
      <c r="E463" s="260" t="s">
        <v>19</v>
      </c>
      <c r="F463" s="261" t="s">
        <v>969</v>
      </c>
      <c r="G463" s="259"/>
      <c r="H463" s="262">
        <v>12.5</v>
      </c>
      <c r="I463" s="263"/>
      <c r="J463" s="259"/>
      <c r="K463" s="259"/>
      <c r="L463" s="264"/>
      <c r="M463" s="265"/>
      <c r="N463" s="266"/>
      <c r="O463" s="266"/>
      <c r="P463" s="266"/>
      <c r="Q463" s="266"/>
      <c r="R463" s="266"/>
      <c r="S463" s="266"/>
      <c r="T463" s="267"/>
      <c r="U463" s="14"/>
      <c r="V463" s="14"/>
      <c r="W463" s="14"/>
      <c r="X463" s="14"/>
      <c r="Y463" s="14"/>
      <c r="Z463" s="14"/>
      <c r="AA463" s="14"/>
      <c r="AB463" s="14"/>
      <c r="AC463" s="14"/>
      <c r="AD463" s="14"/>
      <c r="AE463" s="14"/>
      <c r="AT463" s="268" t="s">
        <v>621</v>
      </c>
      <c r="AU463" s="268" t="s">
        <v>84</v>
      </c>
      <c r="AV463" s="14" t="s">
        <v>84</v>
      </c>
      <c r="AW463" s="14" t="s">
        <v>36</v>
      </c>
      <c r="AX463" s="14" t="s">
        <v>75</v>
      </c>
      <c r="AY463" s="268" t="s">
        <v>148</v>
      </c>
    </row>
    <row r="464" spans="1:51" s="15" customFormat="1" ht="12">
      <c r="A464" s="15"/>
      <c r="B464" s="269"/>
      <c r="C464" s="270"/>
      <c r="D464" s="200" t="s">
        <v>621</v>
      </c>
      <c r="E464" s="271" t="s">
        <v>19</v>
      </c>
      <c r="F464" s="272" t="s">
        <v>626</v>
      </c>
      <c r="G464" s="270"/>
      <c r="H464" s="273">
        <v>28.872</v>
      </c>
      <c r="I464" s="274"/>
      <c r="J464" s="270"/>
      <c r="K464" s="270"/>
      <c r="L464" s="275"/>
      <c r="M464" s="276"/>
      <c r="N464" s="277"/>
      <c r="O464" s="277"/>
      <c r="P464" s="277"/>
      <c r="Q464" s="277"/>
      <c r="R464" s="277"/>
      <c r="S464" s="277"/>
      <c r="T464" s="278"/>
      <c r="U464" s="15"/>
      <c r="V464" s="15"/>
      <c r="W464" s="15"/>
      <c r="X464" s="15"/>
      <c r="Y464" s="15"/>
      <c r="Z464" s="15"/>
      <c r="AA464" s="15"/>
      <c r="AB464" s="15"/>
      <c r="AC464" s="15"/>
      <c r="AD464" s="15"/>
      <c r="AE464" s="15"/>
      <c r="AT464" s="279" t="s">
        <v>621</v>
      </c>
      <c r="AU464" s="279" t="s">
        <v>84</v>
      </c>
      <c r="AV464" s="15" t="s">
        <v>167</v>
      </c>
      <c r="AW464" s="15" t="s">
        <v>36</v>
      </c>
      <c r="AX464" s="15" t="s">
        <v>82</v>
      </c>
      <c r="AY464" s="279" t="s">
        <v>148</v>
      </c>
    </row>
    <row r="465" spans="1:65" s="2" customFormat="1" ht="16.5" customHeight="1">
      <c r="A465" s="39"/>
      <c r="B465" s="40"/>
      <c r="C465" s="205" t="s">
        <v>970</v>
      </c>
      <c r="D465" s="205" t="s">
        <v>152</v>
      </c>
      <c r="E465" s="206" t="s">
        <v>971</v>
      </c>
      <c r="F465" s="207" t="s">
        <v>972</v>
      </c>
      <c r="G465" s="208" t="s">
        <v>353</v>
      </c>
      <c r="H465" s="209">
        <v>28.872</v>
      </c>
      <c r="I465" s="210"/>
      <c r="J465" s="211">
        <f>ROUND(I465*H465,2)</f>
        <v>0</v>
      </c>
      <c r="K465" s="207" t="s">
        <v>156</v>
      </c>
      <c r="L465" s="45"/>
      <c r="M465" s="212" t="s">
        <v>19</v>
      </c>
      <c r="N465" s="213" t="s">
        <v>46</v>
      </c>
      <c r="O465" s="85"/>
      <c r="P465" s="196">
        <f>O465*H465</f>
        <v>0</v>
      </c>
      <c r="Q465" s="196">
        <v>0</v>
      </c>
      <c r="R465" s="196">
        <f>Q465*H465</f>
        <v>0</v>
      </c>
      <c r="S465" s="196">
        <v>0</v>
      </c>
      <c r="T465" s="197">
        <f>S465*H465</f>
        <v>0</v>
      </c>
      <c r="U465" s="39"/>
      <c r="V465" s="39"/>
      <c r="W465" s="39"/>
      <c r="X465" s="39"/>
      <c r="Y465" s="39"/>
      <c r="Z465" s="39"/>
      <c r="AA465" s="39"/>
      <c r="AB465" s="39"/>
      <c r="AC465" s="39"/>
      <c r="AD465" s="39"/>
      <c r="AE465" s="39"/>
      <c r="AR465" s="198" t="s">
        <v>230</v>
      </c>
      <c r="AT465" s="198" t="s">
        <v>152</v>
      </c>
      <c r="AU465" s="198" t="s">
        <v>84</v>
      </c>
      <c r="AY465" s="18" t="s">
        <v>148</v>
      </c>
      <c r="BE465" s="199">
        <f>IF(N465="základní",J465,0)</f>
        <v>0</v>
      </c>
      <c r="BF465" s="199">
        <f>IF(N465="snížená",J465,0)</f>
        <v>0</v>
      </c>
      <c r="BG465" s="199">
        <f>IF(N465="zákl. přenesená",J465,0)</f>
        <v>0</v>
      </c>
      <c r="BH465" s="199">
        <f>IF(N465="sníž. přenesená",J465,0)</f>
        <v>0</v>
      </c>
      <c r="BI465" s="199">
        <f>IF(N465="nulová",J465,0)</f>
        <v>0</v>
      </c>
      <c r="BJ465" s="18" t="s">
        <v>82</v>
      </c>
      <c r="BK465" s="199">
        <f>ROUND(I465*H465,2)</f>
        <v>0</v>
      </c>
      <c r="BL465" s="18" t="s">
        <v>230</v>
      </c>
      <c r="BM465" s="198" t="s">
        <v>973</v>
      </c>
    </row>
    <row r="466" spans="1:47" s="2" customFormat="1" ht="12">
      <c r="A466" s="39"/>
      <c r="B466" s="40"/>
      <c r="C466" s="41"/>
      <c r="D466" s="200" t="s">
        <v>150</v>
      </c>
      <c r="E466" s="41"/>
      <c r="F466" s="201" t="s">
        <v>972</v>
      </c>
      <c r="G466" s="41"/>
      <c r="H466" s="41"/>
      <c r="I466" s="202"/>
      <c r="J466" s="41"/>
      <c r="K466" s="41"/>
      <c r="L466" s="45"/>
      <c r="M466" s="203"/>
      <c r="N466" s="204"/>
      <c r="O466" s="85"/>
      <c r="P466" s="85"/>
      <c r="Q466" s="85"/>
      <c r="R466" s="85"/>
      <c r="S466" s="85"/>
      <c r="T466" s="86"/>
      <c r="U466" s="39"/>
      <c r="V466" s="39"/>
      <c r="W466" s="39"/>
      <c r="X466" s="39"/>
      <c r="Y466" s="39"/>
      <c r="Z466" s="39"/>
      <c r="AA466" s="39"/>
      <c r="AB466" s="39"/>
      <c r="AC466" s="39"/>
      <c r="AD466" s="39"/>
      <c r="AE466" s="39"/>
      <c r="AT466" s="18" t="s">
        <v>150</v>
      </c>
      <c r="AU466" s="18" t="s">
        <v>84</v>
      </c>
    </row>
    <row r="467" spans="1:47" s="2" customFormat="1" ht="12">
      <c r="A467" s="39"/>
      <c r="B467" s="40"/>
      <c r="C467" s="41"/>
      <c r="D467" s="214" t="s">
        <v>159</v>
      </c>
      <c r="E467" s="41"/>
      <c r="F467" s="215" t="s">
        <v>974</v>
      </c>
      <c r="G467" s="41"/>
      <c r="H467" s="41"/>
      <c r="I467" s="202"/>
      <c r="J467" s="41"/>
      <c r="K467" s="41"/>
      <c r="L467" s="45"/>
      <c r="M467" s="203"/>
      <c r="N467" s="204"/>
      <c r="O467" s="85"/>
      <c r="P467" s="85"/>
      <c r="Q467" s="85"/>
      <c r="R467" s="85"/>
      <c r="S467" s="85"/>
      <c r="T467" s="86"/>
      <c r="U467" s="39"/>
      <c r="V467" s="39"/>
      <c r="W467" s="39"/>
      <c r="X467" s="39"/>
      <c r="Y467" s="39"/>
      <c r="Z467" s="39"/>
      <c r="AA467" s="39"/>
      <c r="AB467" s="39"/>
      <c r="AC467" s="39"/>
      <c r="AD467" s="39"/>
      <c r="AE467" s="39"/>
      <c r="AT467" s="18" t="s">
        <v>159</v>
      </c>
      <c r="AU467" s="18" t="s">
        <v>84</v>
      </c>
    </row>
    <row r="468" spans="1:51" s="14" customFormat="1" ht="12">
      <c r="A468" s="14"/>
      <c r="B468" s="258"/>
      <c r="C468" s="259"/>
      <c r="D468" s="200" t="s">
        <v>621</v>
      </c>
      <c r="E468" s="260" t="s">
        <v>19</v>
      </c>
      <c r="F468" s="261" t="s">
        <v>964</v>
      </c>
      <c r="G468" s="259"/>
      <c r="H468" s="262">
        <v>3.703</v>
      </c>
      <c r="I468" s="263"/>
      <c r="J468" s="259"/>
      <c r="K468" s="259"/>
      <c r="L468" s="264"/>
      <c r="M468" s="265"/>
      <c r="N468" s="266"/>
      <c r="O468" s="266"/>
      <c r="P468" s="266"/>
      <c r="Q468" s="266"/>
      <c r="R468" s="266"/>
      <c r="S468" s="266"/>
      <c r="T468" s="267"/>
      <c r="U468" s="14"/>
      <c r="V468" s="14"/>
      <c r="W468" s="14"/>
      <c r="X468" s="14"/>
      <c r="Y468" s="14"/>
      <c r="Z468" s="14"/>
      <c r="AA468" s="14"/>
      <c r="AB468" s="14"/>
      <c r="AC468" s="14"/>
      <c r="AD468" s="14"/>
      <c r="AE468" s="14"/>
      <c r="AT468" s="268" t="s">
        <v>621</v>
      </c>
      <c r="AU468" s="268" t="s">
        <v>84</v>
      </c>
      <c r="AV468" s="14" t="s">
        <v>84</v>
      </c>
      <c r="AW468" s="14" t="s">
        <v>36</v>
      </c>
      <c r="AX468" s="14" t="s">
        <v>75</v>
      </c>
      <c r="AY468" s="268" t="s">
        <v>148</v>
      </c>
    </row>
    <row r="469" spans="1:51" s="14" customFormat="1" ht="12">
      <c r="A469" s="14"/>
      <c r="B469" s="258"/>
      <c r="C469" s="259"/>
      <c r="D469" s="200" t="s">
        <v>621</v>
      </c>
      <c r="E469" s="260" t="s">
        <v>19</v>
      </c>
      <c r="F469" s="261" t="s">
        <v>965</v>
      </c>
      <c r="G469" s="259"/>
      <c r="H469" s="262">
        <v>5.301</v>
      </c>
      <c r="I469" s="263"/>
      <c r="J469" s="259"/>
      <c r="K469" s="259"/>
      <c r="L469" s="264"/>
      <c r="M469" s="265"/>
      <c r="N469" s="266"/>
      <c r="O469" s="266"/>
      <c r="P469" s="266"/>
      <c r="Q469" s="266"/>
      <c r="R469" s="266"/>
      <c r="S469" s="266"/>
      <c r="T469" s="267"/>
      <c r="U469" s="14"/>
      <c r="V469" s="14"/>
      <c r="W469" s="14"/>
      <c r="X469" s="14"/>
      <c r="Y469" s="14"/>
      <c r="Z469" s="14"/>
      <c r="AA469" s="14"/>
      <c r="AB469" s="14"/>
      <c r="AC469" s="14"/>
      <c r="AD469" s="14"/>
      <c r="AE469" s="14"/>
      <c r="AT469" s="268" t="s">
        <v>621</v>
      </c>
      <c r="AU469" s="268" t="s">
        <v>84</v>
      </c>
      <c r="AV469" s="14" t="s">
        <v>84</v>
      </c>
      <c r="AW469" s="14" t="s">
        <v>36</v>
      </c>
      <c r="AX469" s="14" t="s">
        <v>75</v>
      </c>
      <c r="AY469" s="268" t="s">
        <v>148</v>
      </c>
    </row>
    <row r="470" spans="1:51" s="14" customFormat="1" ht="12">
      <c r="A470" s="14"/>
      <c r="B470" s="258"/>
      <c r="C470" s="259"/>
      <c r="D470" s="200" t="s">
        <v>621</v>
      </c>
      <c r="E470" s="260" t="s">
        <v>19</v>
      </c>
      <c r="F470" s="261" t="s">
        <v>966</v>
      </c>
      <c r="G470" s="259"/>
      <c r="H470" s="262">
        <v>1.491</v>
      </c>
      <c r="I470" s="263"/>
      <c r="J470" s="259"/>
      <c r="K470" s="259"/>
      <c r="L470" s="264"/>
      <c r="M470" s="265"/>
      <c r="N470" s="266"/>
      <c r="O470" s="266"/>
      <c r="P470" s="266"/>
      <c r="Q470" s="266"/>
      <c r="R470" s="266"/>
      <c r="S470" s="266"/>
      <c r="T470" s="267"/>
      <c r="U470" s="14"/>
      <c r="V470" s="14"/>
      <c r="W470" s="14"/>
      <c r="X470" s="14"/>
      <c r="Y470" s="14"/>
      <c r="Z470" s="14"/>
      <c r="AA470" s="14"/>
      <c r="AB470" s="14"/>
      <c r="AC470" s="14"/>
      <c r="AD470" s="14"/>
      <c r="AE470" s="14"/>
      <c r="AT470" s="268" t="s">
        <v>621</v>
      </c>
      <c r="AU470" s="268" t="s">
        <v>84</v>
      </c>
      <c r="AV470" s="14" t="s">
        <v>84</v>
      </c>
      <c r="AW470" s="14" t="s">
        <v>36</v>
      </c>
      <c r="AX470" s="14" t="s">
        <v>75</v>
      </c>
      <c r="AY470" s="268" t="s">
        <v>148</v>
      </c>
    </row>
    <row r="471" spans="1:51" s="14" customFormat="1" ht="12">
      <c r="A471" s="14"/>
      <c r="B471" s="258"/>
      <c r="C471" s="259"/>
      <c r="D471" s="200" t="s">
        <v>621</v>
      </c>
      <c r="E471" s="260" t="s">
        <v>19</v>
      </c>
      <c r="F471" s="261" t="s">
        <v>967</v>
      </c>
      <c r="G471" s="259"/>
      <c r="H471" s="262">
        <v>1.53</v>
      </c>
      <c r="I471" s="263"/>
      <c r="J471" s="259"/>
      <c r="K471" s="259"/>
      <c r="L471" s="264"/>
      <c r="M471" s="265"/>
      <c r="N471" s="266"/>
      <c r="O471" s="266"/>
      <c r="P471" s="266"/>
      <c r="Q471" s="266"/>
      <c r="R471" s="266"/>
      <c r="S471" s="266"/>
      <c r="T471" s="267"/>
      <c r="U471" s="14"/>
      <c r="V471" s="14"/>
      <c r="W471" s="14"/>
      <c r="X471" s="14"/>
      <c r="Y471" s="14"/>
      <c r="Z471" s="14"/>
      <c r="AA471" s="14"/>
      <c r="AB471" s="14"/>
      <c r="AC471" s="14"/>
      <c r="AD471" s="14"/>
      <c r="AE471" s="14"/>
      <c r="AT471" s="268" t="s">
        <v>621</v>
      </c>
      <c r="AU471" s="268" t="s">
        <v>84</v>
      </c>
      <c r="AV471" s="14" t="s">
        <v>84</v>
      </c>
      <c r="AW471" s="14" t="s">
        <v>36</v>
      </c>
      <c r="AX471" s="14" t="s">
        <v>75</v>
      </c>
      <c r="AY471" s="268" t="s">
        <v>148</v>
      </c>
    </row>
    <row r="472" spans="1:51" s="14" customFormat="1" ht="12">
      <c r="A472" s="14"/>
      <c r="B472" s="258"/>
      <c r="C472" s="259"/>
      <c r="D472" s="200" t="s">
        <v>621</v>
      </c>
      <c r="E472" s="260" t="s">
        <v>19</v>
      </c>
      <c r="F472" s="261" t="s">
        <v>968</v>
      </c>
      <c r="G472" s="259"/>
      <c r="H472" s="262">
        <v>4.347</v>
      </c>
      <c r="I472" s="263"/>
      <c r="J472" s="259"/>
      <c r="K472" s="259"/>
      <c r="L472" s="264"/>
      <c r="M472" s="265"/>
      <c r="N472" s="266"/>
      <c r="O472" s="266"/>
      <c r="P472" s="266"/>
      <c r="Q472" s="266"/>
      <c r="R472" s="266"/>
      <c r="S472" s="266"/>
      <c r="T472" s="267"/>
      <c r="U472" s="14"/>
      <c r="V472" s="14"/>
      <c r="W472" s="14"/>
      <c r="X472" s="14"/>
      <c r="Y472" s="14"/>
      <c r="Z472" s="14"/>
      <c r="AA472" s="14"/>
      <c r="AB472" s="14"/>
      <c r="AC472" s="14"/>
      <c r="AD472" s="14"/>
      <c r="AE472" s="14"/>
      <c r="AT472" s="268" t="s">
        <v>621</v>
      </c>
      <c r="AU472" s="268" t="s">
        <v>84</v>
      </c>
      <c r="AV472" s="14" t="s">
        <v>84</v>
      </c>
      <c r="AW472" s="14" t="s">
        <v>36</v>
      </c>
      <c r="AX472" s="14" t="s">
        <v>75</v>
      </c>
      <c r="AY472" s="268" t="s">
        <v>148</v>
      </c>
    </row>
    <row r="473" spans="1:51" s="14" customFormat="1" ht="12">
      <c r="A473" s="14"/>
      <c r="B473" s="258"/>
      <c r="C473" s="259"/>
      <c r="D473" s="200" t="s">
        <v>621</v>
      </c>
      <c r="E473" s="260" t="s">
        <v>19</v>
      </c>
      <c r="F473" s="261" t="s">
        <v>969</v>
      </c>
      <c r="G473" s="259"/>
      <c r="H473" s="262">
        <v>12.5</v>
      </c>
      <c r="I473" s="263"/>
      <c r="J473" s="259"/>
      <c r="K473" s="259"/>
      <c r="L473" s="264"/>
      <c r="M473" s="265"/>
      <c r="N473" s="266"/>
      <c r="O473" s="266"/>
      <c r="P473" s="266"/>
      <c r="Q473" s="266"/>
      <c r="R473" s="266"/>
      <c r="S473" s="266"/>
      <c r="T473" s="267"/>
      <c r="U473" s="14"/>
      <c r="V473" s="14"/>
      <c r="W473" s="14"/>
      <c r="X473" s="14"/>
      <c r="Y473" s="14"/>
      <c r="Z473" s="14"/>
      <c r="AA473" s="14"/>
      <c r="AB473" s="14"/>
      <c r="AC473" s="14"/>
      <c r="AD473" s="14"/>
      <c r="AE473" s="14"/>
      <c r="AT473" s="268" t="s">
        <v>621</v>
      </c>
      <c r="AU473" s="268" t="s">
        <v>84</v>
      </c>
      <c r="AV473" s="14" t="s">
        <v>84</v>
      </c>
      <c r="AW473" s="14" t="s">
        <v>36</v>
      </c>
      <c r="AX473" s="14" t="s">
        <v>75</v>
      </c>
      <c r="AY473" s="268" t="s">
        <v>148</v>
      </c>
    </row>
    <row r="474" spans="1:51" s="15" customFormat="1" ht="12">
      <c r="A474" s="15"/>
      <c r="B474" s="269"/>
      <c r="C474" s="270"/>
      <c r="D474" s="200" t="s">
        <v>621</v>
      </c>
      <c r="E474" s="271" t="s">
        <v>19</v>
      </c>
      <c r="F474" s="272" t="s">
        <v>626</v>
      </c>
      <c r="G474" s="270"/>
      <c r="H474" s="273">
        <v>28.872</v>
      </c>
      <c r="I474" s="274"/>
      <c r="J474" s="270"/>
      <c r="K474" s="270"/>
      <c r="L474" s="275"/>
      <c r="M474" s="276"/>
      <c r="N474" s="277"/>
      <c r="O474" s="277"/>
      <c r="P474" s="277"/>
      <c r="Q474" s="277"/>
      <c r="R474" s="277"/>
      <c r="S474" s="277"/>
      <c r="T474" s="278"/>
      <c r="U474" s="15"/>
      <c r="V474" s="15"/>
      <c r="W474" s="15"/>
      <c r="X474" s="15"/>
      <c r="Y474" s="15"/>
      <c r="Z474" s="15"/>
      <c r="AA474" s="15"/>
      <c r="AB474" s="15"/>
      <c r="AC474" s="15"/>
      <c r="AD474" s="15"/>
      <c r="AE474" s="15"/>
      <c r="AT474" s="279" t="s">
        <v>621</v>
      </c>
      <c r="AU474" s="279" t="s">
        <v>84</v>
      </c>
      <c r="AV474" s="15" t="s">
        <v>167</v>
      </c>
      <c r="AW474" s="15" t="s">
        <v>36</v>
      </c>
      <c r="AX474" s="15" t="s">
        <v>82</v>
      </c>
      <c r="AY474" s="279" t="s">
        <v>148</v>
      </c>
    </row>
    <row r="475" spans="1:65" s="2" customFormat="1" ht="16.5" customHeight="1">
      <c r="A475" s="39"/>
      <c r="B475" s="40"/>
      <c r="C475" s="205" t="s">
        <v>975</v>
      </c>
      <c r="D475" s="205" t="s">
        <v>152</v>
      </c>
      <c r="E475" s="206" t="s">
        <v>976</v>
      </c>
      <c r="F475" s="207" t="s">
        <v>977</v>
      </c>
      <c r="G475" s="208" t="s">
        <v>353</v>
      </c>
      <c r="H475" s="209">
        <v>28.872</v>
      </c>
      <c r="I475" s="210"/>
      <c r="J475" s="211">
        <f>ROUND(I475*H475,2)</f>
        <v>0</v>
      </c>
      <c r="K475" s="207" t="s">
        <v>156</v>
      </c>
      <c r="L475" s="45"/>
      <c r="M475" s="212" t="s">
        <v>19</v>
      </c>
      <c r="N475" s="213" t="s">
        <v>46</v>
      </c>
      <c r="O475" s="85"/>
      <c r="P475" s="196">
        <f>O475*H475</f>
        <v>0</v>
      </c>
      <c r="Q475" s="196">
        <v>0</v>
      </c>
      <c r="R475" s="196">
        <f>Q475*H475</f>
        <v>0</v>
      </c>
      <c r="S475" s="196">
        <v>0</v>
      </c>
      <c r="T475" s="197">
        <f>S475*H475</f>
        <v>0</v>
      </c>
      <c r="U475" s="39"/>
      <c r="V475" s="39"/>
      <c r="W475" s="39"/>
      <c r="X475" s="39"/>
      <c r="Y475" s="39"/>
      <c r="Z475" s="39"/>
      <c r="AA475" s="39"/>
      <c r="AB475" s="39"/>
      <c r="AC475" s="39"/>
      <c r="AD475" s="39"/>
      <c r="AE475" s="39"/>
      <c r="AR475" s="198" t="s">
        <v>230</v>
      </c>
      <c r="AT475" s="198" t="s">
        <v>152</v>
      </c>
      <c r="AU475" s="198" t="s">
        <v>84</v>
      </c>
      <c r="AY475" s="18" t="s">
        <v>148</v>
      </c>
      <c r="BE475" s="199">
        <f>IF(N475="základní",J475,0)</f>
        <v>0</v>
      </c>
      <c r="BF475" s="199">
        <f>IF(N475="snížená",J475,0)</f>
        <v>0</v>
      </c>
      <c r="BG475" s="199">
        <f>IF(N475="zákl. přenesená",J475,0)</f>
        <v>0</v>
      </c>
      <c r="BH475" s="199">
        <f>IF(N475="sníž. přenesená",J475,0)</f>
        <v>0</v>
      </c>
      <c r="BI475" s="199">
        <f>IF(N475="nulová",J475,0)</f>
        <v>0</v>
      </c>
      <c r="BJ475" s="18" t="s">
        <v>82</v>
      </c>
      <c r="BK475" s="199">
        <f>ROUND(I475*H475,2)</f>
        <v>0</v>
      </c>
      <c r="BL475" s="18" t="s">
        <v>230</v>
      </c>
      <c r="BM475" s="198" t="s">
        <v>978</v>
      </c>
    </row>
    <row r="476" spans="1:47" s="2" customFormat="1" ht="12">
      <c r="A476" s="39"/>
      <c r="B476" s="40"/>
      <c r="C476" s="41"/>
      <c r="D476" s="200" t="s">
        <v>150</v>
      </c>
      <c r="E476" s="41"/>
      <c r="F476" s="201" t="s">
        <v>977</v>
      </c>
      <c r="G476" s="41"/>
      <c r="H476" s="41"/>
      <c r="I476" s="202"/>
      <c r="J476" s="41"/>
      <c r="K476" s="41"/>
      <c r="L476" s="45"/>
      <c r="M476" s="203"/>
      <c r="N476" s="204"/>
      <c r="O476" s="85"/>
      <c r="P476" s="85"/>
      <c r="Q476" s="85"/>
      <c r="R476" s="85"/>
      <c r="S476" s="85"/>
      <c r="T476" s="86"/>
      <c r="U476" s="39"/>
      <c r="V476" s="39"/>
      <c r="W476" s="39"/>
      <c r="X476" s="39"/>
      <c r="Y476" s="39"/>
      <c r="Z476" s="39"/>
      <c r="AA476" s="39"/>
      <c r="AB476" s="39"/>
      <c r="AC476" s="39"/>
      <c r="AD476" s="39"/>
      <c r="AE476" s="39"/>
      <c r="AT476" s="18" t="s">
        <v>150</v>
      </c>
      <c r="AU476" s="18" t="s">
        <v>84</v>
      </c>
    </row>
    <row r="477" spans="1:47" s="2" customFormat="1" ht="12">
      <c r="A477" s="39"/>
      <c r="B477" s="40"/>
      <c r="C477" s="41"/>
      <c r="D477" s="214" t="s">
        <v>159</v>
      </c>
      <c r="E477" s="41"/>
      <c r="F477" s="215" t="s">
        <v>979</v>
      </c>
      <c r="G477" s="41"/>
      <c r="H477" s="41"/>
      <c r="I477" s="202"/>
      <c r="J477" s="41"/>
      <c r="K477" s="41"/>
      <c r="L477" s="45"/>
      <c r="M477" s="203"/>
      <c r="N477" s="204"/>
      <c r="O477" s="85"/>
      <c r="P477" s="85"/>
      <c r="Q477" s="85"/>
      <c r="R477" s="85"/>
      <c r="S477" s="85"/>
      <c r="T477" s="86"/>
      <c r="U477" s="39"/>
      <c r="V477" s="39"/>
      <c r="W477" s="39"/>
      <c r="X477" s="39"/>
      <c r="Y477" s="39"/>
      <c r="Z477" s="39"/>
      <c r="AA477" s="39"/>
      <c r="AB477" s="39"/>
      <c r="AC477" s="39"/>
      <c r="AD477" s="39"/>
      <c r="AE477" s="39"/>
      <c r="AT477" s="18" t="s">
        <v>159</v>
      </c>
      <c r="AU477" s="18" t="s">
        <v>84</v>
      </c>
    </row>
    <row r="478" spans="1:51" s="14" customFormat="1" ht="12">
      <c r="A478" s="14"/>
      <c r="B478" s="258"/>
      <c r="C478" s="259"/>
      <c r="D478" s="200" t="s">
        <v>621</v>
      </c>
      <c r="E478" s="260" t="s">
        <v>19</v>
      </c>
      <c r="F478" s="261" t="s">
        <v>964</v>
      </c>
      <c r="G478" s="259"/>
      <c r="H478" s="262">
        <v>3.703</v>
      </c>
      <c r="I478" s="263"/>
      <c r="J478" s="259"/>
      <c r="K478" s="259"/>
      <c r="L478" s="264"/>
      <c r="M478" s="265"/>
      <c r="N478" s="266"/>
      <c r="O478" s="266"/>
      <c r="P478" s="266"/>
      <c r="Q478" s="266"/>
      <c r="R478" s="266"/>
      <c r="S478" s="266"/>
      <c r="T478" s="267"/>
      <c r="U478" s="14"/>
      <c r="V478" s="14"/>
      <c r="W478" s="14"/>
      <c r="X478" s="14"/>
      <c r="Y478" s="14"/>
      <c r="Z478" s="14"/>
      <c r="AA478" s="14"/>
      <c r="AB478" s="14"/>
      <c r="AC478" s="14"/>
      <c r="AD478" s="14"/>
      <c r="AE478" s="14"/>
      <c r="AT478" s="268" t="s">
        <v>621</v>
      </c>
      <c r="AU478" s="268" t="s">
        <v>84</v>
      </c>
      <c r="AV478" s="14" t="s">
        <v>84</v>
      </c>
      <c r="AW478" s="14" t="s">
        <v>36</v>
      </c>
      <c r="AX478" s="14" t="s">
        <v>75</v>
      </c>
      <c r="AY478" s="268" t="s">
        <v>148</v>
      </c>
    </row>
    <row r="479" spans="1:51" s="14" customFormat="1" ht="12">
      <c r="A479" s="14"/>
      <c r="B479" s="258"/>
      <c r="C479" s="259"/>
      <c r="D479" s="200" t="s">
        <v>621</v>
      </c>
      <c r="E479" s="260" t="s">
        <v>19</v>
      </c>
      <c r="F479" s="261" t="s">
        <v>965</v>
      </c>
      <c r="G479" s="259"/>
      <c r="H479" s="262">
        <v>5.301</v>
      </c>
      <c r="I479" s="263"/>
      <c r="J479" s="259"/>
      <c r="K479" s="259"/>
      <c r="L479" s="264"/>
      <c r="M479" s="265"/>
      <c r="N479" s="266"/>
      <c r="O479" s="266"/>
      <c r="P479" s="266"/>
      <c r="Q479" s="266"/>
      <c r="R479" s="266"/>
      <c r="S479" s="266"/>
      <c r="T479" s="267"/>
      <c r="U479" s="14"/>
      <c r="V479" s="14"/>
      <c r="W479" s="14"/>
      <c r="X479" s="14"/>
      <c r="Y479" s="14"/>
      <c r="Z479" s="14"/>
      <c r="AA479" s="14"/>
      <c r="AB479" s="14"/>
      <c r="AC479" s="14"/>
      <c r="AD479" s="14"/>
      <c r="AE479" s="14"/>
      <c r="AT479" s="268" t="s">
        <v>621</v>
      </c>
      <c r="AU479" s="268" t="s">
        <v>84</v>
      </c>
      <c r="AV479" s="14" t="s">
        <v>84</v>
      </c>
      <c r="AW479" s="14" t="s">
        <v>36</v>
      </c>
      <c r="AX479" s="14" t="s">
        <v>75</v>
      </c>
      <c r="AY479" s="268" t="s">
        <v>148</v>
      </c>
    </row>
    <row r="480" spans="1:51" s="14" customFormat="1" ht="12">
      <c r="A480" s="14"/>
      <c r="B480" s="258"/>
      <c r="C480" s="259"/>
      <c r="D480" s="200" t="s">
        <v>621</v>
      </c>
      <c r="E480" s="260" t="s">
        <v>19</v>
      </c>
      <c r="F480" s="261" t="s">
        <v>966</v>
      </c>
      <c r="G480" s="259"/>
      <c r="H480" s="262">
        <v>1.491</v>
      </c>
      <c r="I480" s="263"/>
      <c r="J480" s="259"/>
      <c r="K480" s="259"/>
      <c r="L480" s="264"/>
      <c r="M480" s="265"/>
      <c r="N480" s="266"/>
      <c r="O480" s="266"/>
      <c r="P480" s="266"/>
      <c r="Q480" s="266"/>
      <c r="R480" s="266"/>
      <c r="S480" s="266"/>
      <c r="T480" s="267"/>
      <c r="U480" s="14"/>
      <c r="V480" s="14"/>
      <c r="W480" s="14"/>
      <c r="X480" s="14"/>
      <c r="Y480" s="14"/>
      <c r="Z480" s="14"/>
      <c r="AA480" s="14"/>
      <c r="AB480" s="14"/>
      <c r="AC480" s="14"/>
      <c r="AD480" s="14"/>
      <c r="AE480" s="14"/>
      <c r="AT480" s="268" t="s">
        <v>621</v>
      </c>
      <c r="AU480" s="268" t="s">
        <v>84</v>
      </c>
      <c r="AV480" s="14" t="s">
        <v>84</v>
      </c>
      <c r="AW480" s="14" t="s">
        <v>36</v>
      </c>
      <c r="AX480" s="14" t="s">
        <v>75</v>
      </c>
      <c r="AY480" s="268" t="s">
        <v>148</v>
      </c>
    </row>
    <row r="481" spans="1:51" s="14" customFormat="1" ht="12">
      <c r="A481" s="14"/>
      <c r="B481" s="258"/>
      <c r="C481" s="259"/>
      <c r="D481" s="200" t="s">
        <v>621</v>
      </c>
      <c r="E481" s="260" t="s">
        <v>19</v>
      </c>
      <c r="F481" s="261" t="s">
        <v>967</v>
      </c>
      <c r="G481" s="259"/>
      <c r="H481" s="262">
        <v>1.53</v>
      </c>
      <c r="I481" s="263"/>
      <c r="J481" s="259"/>
      <c r="K481" s="259"/>
      <c r="L481" s="264"/>
      <c r="M481" s="265"/>
      <c r="N481" s="266"/>
      <c r="O481" s="266"/>
      <c r="P481" s="266"/>
      <c r="Q481" s="266"/>
      <c r="R481" s="266"/>
      <c r="S481" s="266"/>
      <c r="T481" s="267"/>
      <c r="U481" s="14"/>
      <c r="V481" s="14"/>
      <c r="W481" s="14"/>
      <c r="X481" s="14"/>
      <c r="Y481" s="14"/>
      <c r="Z481" s="14"/>
      <c r="AA481" s="14"/>
      <c r="AB481" s="14"/>
      <c r="AC481" s="14"/>
      <c r="AD481" s="14"/>
      <c r="AE481" s="14"/>
      <c r="AT481" s="268" t="s">
        <v>621</v>
      </c>
      <c r="AU481" s="268" t="s">
        <v>84</v>
      </c>
      <c r="AV481" s="14" t="s">
        <v>84</v>
      </c>
      <c r="AW481" s="14" t="s">
        <v>36</v>
      </c>
      <c r="AX481" s="14" t="s">
        <v>75</v>
      </c>
      <c r="AY481" s="268" t="s">
        <v>148</v>
      </c>
    </row>
    <row r="482" spans="1:51" s="14" customFormat="1" ht="12">
      <c r="A482" s="14"/>
      <c r="B482" s="258"/>
      <c r="C482" s="259"/>
      <c r="D482" s="200" t="s">
        <v>621</v>
      </c>
      <c r="E482" s="260" t="s">
        <v>19</v>
      </c>
      <c r="F482" s="261" t="s">
        <v>968</v>
      </c>
      <c r="G482" s="259"/>
      <c r="H482" s="262">
        <v>4.347</v>
      </c>
      <c r="I482" s="263"/>
      <c r="J482" s="259"/>
      <c r="K482" s="259"/>
      <c r="L482" s="264"/>
      <c r="M482" s="265"/>
      <c r="N482" s="266"/>
      <c r="O482" s="266"/>
      <c r="P482" s="266"/>
      <c r="Q482" s="266"/>
      <c r="R482" s="266"/>
      <c r="S482" s="266"/>
      <c r="T482" s="267"/>
      <c r="U482" s="14"/>
      <c r="V482" s="14"/>
      <c r="W482" s="14"/>
      <c r="X482" s="14"/>
      <c r="Y482" s="14"/>
      <c r="Z482" s="14"/>
      <c r="AA482" s="14"/>
      <c r="AB482" s="14"/>
      <c r="AC482" s="14"/>
      <c r="AD482" s="14"/>
      <c r="AE482" s="14"/>
      <c r="AT482" s="268" t="s">
        <v>621</v>
      </c>
      <c r="AU482" s="268" t="s">
        <v>84</v>
      </c>
      <c r="AV482" s="14" t="s">
        <v>84</v>
      </c>
      <c r="AW482" s="14" t="s">
        <v>36</v>
      </c>
      <c r="AX482" s="14" t="s">
        <v>75</v>
      </c>
      <c r="AY482" s="268" t="s">
        <v>148</v>
      </c>
    </row>
    <row r="483" spans="1:51" s="14" customFormat="1" ht="12">
      <c r="A483" s="14"/>
      <c r="B483" s="258"/>
      <c r="C483" s="259"/>
      <c r="D483" s="200" t="s">
        <v>621</v>
      </c>
      <c r="E483" s="260" t="s">
        <v>19</v>
      </c>
      <c r="F483" s="261" t="s">
        <v>969</v>
      </c>
      <c r="G483" s="259"/>
      <c r="H483" s="262">
        <v>12.5</v>
      </c>
      <c r="I483" s="263"/>
      <c r="J483" s="259"/>
      <c r="K483" s="259"/>
      <c r="L483" s="264"/>
      <c r="M483" s="265"/>
      <c r="N483" s="266"/>
      <c r="O483" s="266"/>
      <c r="P483" s="266"/>
      <c r="Q483" s="266"/>
      <c r="R483" s="266"/>
      <c r="S483" s="266"/>
      <c r="T483" s="267"/>
      <c r="U483" s="14"/>
      <c r="V483" s="14"/>
      <c r="W483" s="14"/>
      <c r="X483" s="14"/>
      <c r="Y483" s="14"/>
      <c r="Z483" s="14"/>
      <c r="AA483" s="14"/>
      <c r="AB483" s="14"/>
      <c r="AC483" s="14"/>
      <c r="AD483" s="14"/>
      <c r="AE483" s="14"/>
      <c r="AT483" s="268" t="s">
        <v>621</v>
      </c>
      <c r="AU483" s="268" t="s">
        <v>84</v>
      </c>
      <c r="AV483" s="14" t="s">
        <v>84</v>
      </c>
      <c r="AW483" s="14" t="s">
        <v>36</v>
      </c>
      <c r="AX483" s="14" t="s">
        <v>75</v>
      </c>
      <c r="AY483" s="268" t="s">
        <v>148</v>
      </c>
    </row>
    <row r="484" spans="1:51" s="15" customFormat="1" ht="12">
      <c r="A484" s="15"/>
      <c r="B484" s="269"/>
      <c r="C484" s="270"/>
      <c r="D484" s="200" t="s">
        <v>621</v>
      </c>
      <c r="E484" s="271" t="s">
        <v>19</v>
      </c>
      <c r="F484" s="272" t="s">
        <v>626</v>
      </c>
      <c r="G484" s="270"/>
      <c r="H484" s="273">
        <v>28.872</v>
      </c>
      <c r="I484" s="274"/>
      <c r="J484" s="270"/>
      <c r="K484" s="270"/>
      <c r="L484" s="275"/>
      <c r="M484" s="276"/>
      <c r="N484" s="277"/>
      <c r="O484" s="277"/>
      <c r="P484" s="277"/>
      <c r="Q484" s="277"/>
      <c r="R484" s="277"/>
      <c r="S484" s="277"/>
      <c r="T484" s="278"/>
      <c r="U484" s="15"/>
      <c r="V484" s="15"/>
      <c r="W484" s="15"/>
      <c r="X484" s="15"/>
      <c r="Y484" s="15"/>
      <c r="Z484" s="15"/>
      <c r="AA484" s="15"/>
      <c r="AB484" s="15"/>
      <c r="AC484" s="15"/>
      <c r="AD484" s="15"/>
      <c r="AE484" s="15"/>
      <c r="AT484" s="279" t="s">
        <v>621</v>
      </c>
      <c r="AU484" s="279" t="s">
        <v>84</v>
      </c>
      <c r="AV484" s="15" t="s">
        <v>167</v>
      </c>
      <c r="AW484" s="15" t="s">
        <v>36</v>
      </c>
      <c r="AX484" s="15" t="s">
        <v>82</v>
      </c>
      <c r="AY484" s="279" t="s">
        <v>148</v>
      </c>
    </row>
    <row r="485" spans="1:65" s="2" customFormat="1" ht="16.5" customHeight="1">
      <c r="A485" s="39"/>
      <c r="B485" s="40"/>
      <c r="C485" s="205" t="s">
        <v>980</v>
      </c>
      <c r="D485" s="205" t="s">
        <v>152</v>
      </c>
      <c r="E485" s="206" t="s">
        <v>981</v>
      </c>
      <c r="F485" s="207" t="s">
        <v>982</v>
      </c>
      <c r="G485" s="208" t="s">
        <v>353</v>
      </c>
      <c r="H485" s="209">
        <v>28.872</v>
      </c>
      <c r="I485" s="210"/>
      <c r="J485" s="211">
        <f>ROUND(I485*H485,2)</f>
        <v>0</v>
      </c>
      <c r="K485" s="207" t="s">
        <v>156</v>
      </c>
      <c r="L485" s="45"/>
      <c r="M485" s="212" t="s">
        <v>19</v>
      </c>
      <c r="N485" s="213" t="s">
        <v>46</v>
      </c>
      <c r="O485" s="85"/>
      <c r="P485" s="196">
        <f>O485*H485</f>
        <v>0</v>
      </c>
      <c r="Q485" s="196">
        <v>0</v>
      </c>
      <c r="R485" s="196">
        <f>Q485*H485</f>
        <v>0</v>
      </c>
      <c r="S485" s="196">
        <v>0</v>
      </c>
      <c r="T485" s="197">
        <f>S485*H485</f>
        <v>0</v>
      </c>
      <c r="U485" s="39"/>
      <c r="V485" s="39"/>
      <c r="W485" s="39"/>
      <c r="X485" s="39"/>
      <c r="Y485" s="39"/>
      <c r="Z485" s="39"/>
      <c r="AA485" s="39"/>
      <c r="AB485" s="39"/>
      <c r="AC485" s="39"/>
      <c r="AD485" s="39"/>
      <c r="AE485" s="39"/>
      <c r="AR485" s="198" t="s">
        <v>230</v>
      </c>
      <c r="AT485" s="198" t="s">
        <v>152</v>
      </c>
      <c r="AU485" s="198" t="s">
        <v>84</v>
      </c>
      <c r="AY485" s="18" t="s">
        <v>148</v>
      </c>
      <c r="BE485" s="199">
        <f>IF(N485="základní",J485,0)</f>
        <v>0</v>
      </c>
      <c r="BF485" s="199">
        <f>IF(N485="snížená",J485,0)</f>
        <v>0</v>
      </c>
      <c r="BG485" s="199">
        <f>IF(N485="zákl. přenesená",J485,0)</f>
        <v>0</v>
      </c>
      <c r="BH485" s="199">
        <f>IF(N485="sníž. přenesená",J485,0)</f>
        <v>0</v>
      </c>
      <c r="BI485" s="199">
        <f>IF(N485="nulová",J485,0)</f>
        <v>0</v>
      </c>
      <c r="BJ485" s="18" t="s">
        <v>82</v>
      </c>
      <c r="BK485" s="199">
        <f>ROUND(I485*H485,2)</f>
        <v>0</v>
      </c>
      <c r="BL485" s="18" t="s">
        <v>230</v>
      </c>
      <c r="BM485" s="198" t="s">
        <v>983</v>
      </c>
    </row>
    <row r="486" spans="1:47" s="2" customFormat="1" ht="12">
      <c r="A486" s="39"/>
      <c r="B486" s="40"/>
      <c r="C486" s="41"/>
      <c r="D486" s="200" t="s">
        <v>150</v>
      </c>
      <c r="E486" s="41"/>
      <c r="F486" s="201" t="s">
        <v>982</v>
      </c>
      <c r="G486" s="41"/>
      <c r="H486" s="41"/>
      <c r="I486" s="202"/>
      <c r="J486" s="41"/>
      <c r="K486" s="41"/>
      <c r="L486" s="45"/>
      <c r="M486" s="203"/>
      <c r="N486" s="204"/>
      <c r="O486" s="85"/>
      <c r="P486" s="85"/>
      <c r="Q486" s="85"/>
      <c r="R486" s="85"/>
      <c r="S486" s="85"/>
      <c r="T486" s="86"/>
      <c r="U486" s="39"/>
      <c r="V486" s="39"/>
      <c r="W486" s="39"/>
      <c r="X486" s="39"/>
      <c r="Y486" s="39"/>
      <c r="Z486" s="39"/>
      <c r="AA486" s="39"/>
      <c r="AB486" s="39"/>
      <c r="AC486" s="39"/>
      <c r="AD486" s="39"/>
      <c r="AE486" s="39"/>
      <c r="AT486" s="18" t="s">
        <v>150</v>
      </c>
      <c r="AU486" s="18" t="s">
        <v>84</v>
      </c>
    </row>
    <row r="487" spans="1:47" s="2" customFormat="1" ht="12">
      <c r="A487" s="39"/>
      <c r="B487" s="40"/>
      <c r="C487" s="41"/>
      <c r="D487" s="214" t="s">
        <v>159</v>
      </c>
      <c r="E487" s="41"/>
      <c r="F487" s="215" t="s">
        <v>984</v>
      </c>
      <c r="G487" s="41"/>
      <c r="H487" s="41"/>
      <c r="I487" s="202"/>
      <c r="J487" s="41"/>
      <c r="K487" s="41"/>
      <c r="L487" s="45"/>
      <c r="M487" s="203"/>
      <c r="N487" s="204"/>
      <c r="O487" s="85"/>
      <c r="P487" s="85"/>
      <c r="Q487" s="85"/>
      <c r="R487" s="85"/>
      <c r="S487" s="85"/>
      <c r="T487" s="86"/>
      <c r="U487" s="39"/>
      <c r="V487" s="39"/>
      <c r="W487" s="39"/>
      <c r="X487" s="39"/>
      <c r="Y487" s="39"/>
      <c r="Z487" s="39"/>
      <c r="AA487" s="39"/>
      <c r="AB487" s="39"/>
      <c r="AC487" s="39"/>
      <c r="AD487" s="39"/>
      <c r="AE487" s="39"/>
      <c r="AT487" s="18" t="s">
        <v>159</v>
      </c>
      <c r="AU487" s="18" t="s">
        <v>84</v>
      </c>
    </row>
    <row r="488" spans="1:51" s="14" customFormat="1" ht="12">
      <c r="A488" s="14"/>
      <c r="B488" s="258"/>
      <c r="C488" s="259"/>
      <c r="D488" s="200" t="s">
        <v>621</v>
      </c>
      <c r="E488" s="260" t="s">
        <v>19</v>
      </c>
      <c r="F488" s="261" t="s">
        <v>964</v>
      </c>
      <c r="G488" s="259"/>
      <c r="H488" s="262">
        <v>3.703</v>
      </c>
      <c r="I488" s="263"/>
      <c r="J488" s="259"/>
      <c r="K488" s="259"/>
      <c r="L488" s="264"/>
      <c r="M488" s="265"/>
      <c r="N488" s="266"/>
      <c r="O488" s="266"/>
      <c r="P488" s="266"/>
      <c r="Q488" s="266"/>
      <c r="R488" s="266"/>
      <c r="S488" s="266"/>
      <c r="T488" s="267"/>
      <c r="U488" s="14"/>
      <c r="V488" s="14"/>
      <c r="W488" s="14"/>
      <c r="X488" s="14"/>
      <c r="Y488" s="14"/>
      <c r="Z488" s="14"/>
      <c r="AA488" s="14"/>
      <c r="AB488" s="14"/>
      <c r="AC488" s="14"/>
      <c r="AD488" s="14"/>
      <c r="AE488" s="14"/>
      <c r="AT488" s="268" t="s">
        <v>621</v>
      </c>
      <c r="AU488" s="268" t="s">
        <v>84</v>
      </c>
      <c r="AV488" s="14" t="s">
        <v>84</v>
      </c>
      <c r="AW488" s="14" t="s">
        <v>36</v>
      </c>
      <c r="AX488" s="14" t="s">
        <v>75</v>
      </c>
      <c r="AY488" s="268" t="s">
        <v>148</v>
      </c>
    </row>
    <row r="489" spans="1:51" s="14" customFormat="1" ht="12">
      <c r="A489" s="14"/>
      <c r="B489" s="258"/>
      <c r="C489" s="259"/>
      <c r="D489" s="200" t="s">
        <v>621</v>
      </c>
      <c r="E489" s="260" t="s">
        <v>19</v>
      </c>
      <c r="F489" s="261" t="s">
        <v>965</v>
      </c>
      <c r="G489" s="259"/>
      <c r="H489" s="262">
        <v>5.301</v>
      </c>
      <c r="I489" s="263"/>
      <c r="J489" s="259"/>
      <c r="K489" s="259"/>
      <c r="L489" s="264"/>
      <c r="M489" s="265"/>
      <c r="N489" s="266"/>
      <c r="O489" s="266"/>
      <c r="P489" s="266"/>
      <c r="Q489" s="266"/>
      <c r="R489" s="266"/>
      <c r="S489" s="266"/>
      <c r="T489" s="267"/>
      <c r="U489" s="14"/>
      <c r="V489" s="14"/>
      <c r="W489" s="14"/>
      <c r="X489" s="14"/>
      <c r="Y489" s="14"/>
      <c r="Z489" s="14"/>
      <c r="AA489" s="14"/>
      <c r="AB489" s="14"/>
      <c r="AC489" s="14"/>
      <c r="AD489" s="14"/>
      <c r="AE489" s="14"/>
      <c r="AT489" s="268" t="s">
        <v>621</v>
      </c>
      <c r="AU489" s="268" t="s">
        <v>84</v>
      </c>
      <c r="AV489" s="14" t="s">
        <v>84</v>
      </c>
      <c r="AW489" s="14" t="s">
        <v>36</v>
      </c>
      <c r="AX489" s="14" t="s">
        <v>75</v>
      </c>
      <c r="AY489" s="268" t="s">
        <v>148</v>
      </c>
    </row>
    <row r="490" spans="1:51" s="14" customFormat="1" ht="12">
      <c r="A490" s="14"/>
      <c r="B490" s="258"/>
      <c r="C490" s="259"/>
      <c r="D490" s="200" t="s">
        <v>621</v>
      </c>
      <c r="E490" s="260" t="s">
        <v>19</v>
      </c>
      <c r="F490" s="261" t="s">
        <v>966</v>
      </c>
      <c r="G490" s="259"/>
      <c r="H490" s="262">
        <v>1.491</v>
      </c>
      <c r="I490" s="263"/>
      <c r="J490" s="259"/>
      <c r="K490" s="259"/>
      <c r="L490" s="264"/>
      <c r="M490" s="265"/>
      <c r="N490" s="266"/>
      <c r="O490" s="266"/>
      <c r="P490" s="266"/>
      <c r="Q490" s="266"/>
      <c r="R490" s="266"/>
      <c r="S490" s="266"/>
      <c r="T490" s="267"/>
      <c r="U490" s="14"/>
      <c r="V490" s="14"/>
      <c r="W490" s="14"/>
      <c r="X490" s="14"/>
      <c r="Y490" s="14"/>
      <c r="Z490" s="14"/>
      <c r="AA490" s="14"/>
      <c r="AB490" s="14"/>
      <c r="AC490" s="14"/>
      <c r="AD490" s="14"/>
      <c r="AE490" s="14"/>
      <c r="AT490" s="268" t="s">
        <v>621</v>
      </c>
      <c r="AU490" s="268" t="s">
        <v>84</v>
      </c>
      <c r="AV490" s="14" t="s">
        <v>84</v>
      </c>
      <c r="AW490" s="14" t="s">
        <v>36</v>
      </c>
      <c r="AX490" s="14" t="s">
        <v>75</v>
      </c>
      <c r="AY490" s="268" t="s">
        <v>148</v>
      </c>
    </row>
    <row r="491" spans="1:51" s="14" customFormat="1" ht="12">
      <c r="A491" s="14"/>
      <c r="B491" s="258"/>
      <c r="C491" s="259"/>
      <c r="D491" s="200" t="s">
        <v>621</v>
      </c>
      <c r="E491" s="260" t="s">
        <v>19</v>
      </c>
      <c r="F491" s="261" t="s">
        <v>967</v>
      </c>
      <c r="G491" s="259"/>
      <c r="H491" s="262">
        <v>1.53</v>
      </c>
      <c r="I491" s="263"/>
      <c r="J491" s="259"/>
      <c r="K491" s="259"/>
      <c r="L491" s="264"/>
      <c r="M491" s="265"/>
      <c r="N491" s="266"/>
      <c r="O491" s="266"/>
      <c r="P491" s="266"/>
      <c r="Q491" s="266"/>
      <c r="R491" s="266"/>
      <c r="S491" s="266"/>
      <c r="T491" s="267"/>
      <c r="U491" s="14"/>
      <c r="V491" s="14"/>
      <c r="W491" s="14"/>
      <c r="X491" s="14"/>
      <c r="Y491" s="14"/>
      <c r="Z491" s="14"/>
      <c r="AA491" s="14"/>
      <c r="AB491" s="14"/>
      <c r="AC491" s="14"/>
      <c r="AD491" s="14"/>
      <c r="AE491" s="14"/>
      <c r="AT491" s="268" t="s">
        <v>621</v>
      </c>
      <c r="AU491" s="268" t="s">
        <v>84</v>
      </c>
      <c r="AV491" s="14" t="s">
        <v>84</v>
      </c>
      <c r="AW491" s="14" t="s">
        <v>36</v>
      </c>
      <c r="AX491" s="14" t="s">
        <v>75</v>
      </c>
      <c r="AY491" s="268" t="s">
        <v>148</v>
      </c>
    </row>
    <row r="492" spans="1:51" s="14" customFormat="1" ht="12">
      <c r="A492" s="14"/>
      <c r="B492" s="258"/>
      <c r="C492" s="259"/>
      <c r="D492" s="200" t="s">
        <v>621</v>
      </c>
      <c r="E492" s="260" t="s">
        <v>19</v>
      </c>
      <c r="F492" s="261" t="s">
        <v>968</v>
      </c>
      <c r="G492" s="259"/>
      <c r="H492" s="262">
        <v>4.347</v>
      </c>
      <c r="I492" s="263"/>
      <c r="J492" s="259"/>
      <c r="K492" s="259"/>
      <c r="L492" s="264"/>
      <c r="M492" s="265"/>
      <c r="N492" s="266"/>
      <c r="O492" s="266"/>
      <c r="P492" s="266"/>
      <c r="Q492" s="266"/>
      <c r="R492" s="266"/>
      <c r="S492" s="266"/>
      <c r="T492" s="267"/>
      <c r="U492" s="14"/>
      <c r="V492" s="14"/>
      <c r="W492" s="14"/>
      <c r="X492" s="14"/>
      <c r="Y492" s="14"/>
      <c r="Z492" s="14"/>
      <c r="AA492" s="14"/>
      <c r="AB492" s="14"/>
      <c r="AC492" s="14"/>
      <c r="AD492" s="14"/>
      <c r="AE492" s="14"/>
      <c r="AT492" s="268" t="s">
        <v>621</v>
      </c>
      <c r="AU492" s="268" t="s">
        <v>84</v>
      </c>
      <c r="AV492" s="14" t="s">
        <v>84</v>
      </c>
      <c r="AW492" s="14" t="s">
        <v>36</v>
      </c>
      <c r="AX492" s="14" t="s">
        <v>75</v>
      </c>
      <c r="AY492" s="268" t="s">
        <v>148</v>
      </c>
    </row>
    <row r="493" spans="1:51" s="14" customFormat="1" ht="12">
      <c r="A493" s="14"/>
      <c r="B493" s="258"/>
      <c r="C493" s="259"/>
      <c r="D493" s="200" t="s">
        <v>621</v>
      </c>
      <c r="E493" s="260" t="s">
        <v>19</v>
      </c>
      <c r="F493" s="261" t="s">
        <v>969</v>
      </c>
      <c r="G493" s="259"/>
      <c r="H493" s="262">
        <v>12.5</v>
      </c>
      <c r="I493" s="263"/>
      <c r="J493" s="259"/>
      <c r="K493" s="259"/>
      <c r="L493" s="264"/>
      <c r="M493" s="265"/>
      <c r="N493" s="266"/>
      <c r="O493" s="266"/>
      <c r="P493" s="266"/>
      <c r="Q493" s="266"/>
      <c r="R493" s="266"/>
      <c r="S493" s="266"/>
      <c r="T493" s="267"/>
      <c r="U493" s="14"/>
      <c r="V493" s="14"/>
      <c r="W493" s="14"/>
      <c r="X493" s="14"/>
      <c r="Y493" s="14"/>
      <c r="Z493" s="14"/>
      <c r="AA493" s="14"/>
      <c r="AB493" s="14"/>
      <c r="AC493" s="14"/>
      <c r="AD493" s="14"/>
      <c r="AE493" s="14"/>
      <c r="AT493" s="268" t="s">
        <v>621</v>
      </c>
      <c r="AU493" s="268" t="s">
        <v>84</v>
      </c>
      <c r="AV493" s="14" t="s">
        <v>84</v>
      </c>
      <c r="AW493" s="14" t="s">
        <v>36</v>
      </c>
      <c r="AX493" s="14" t="s">
        <v>75</v>
      </c>
      <c r="AY493" s="268" t="s">
        <v>148</v>
      </c>
    </row>
    <row r="494" spans="1:51" s="15" customFormat="1" ht="12">
      <c r="A494" s="15"/>
      <c r="B494" s="269"/>
      <c r="C494" s="270"/>
      <c r="D494" s="200" t="s">
        <v>621</v>
      </c>
      <c r="E494" s="271" t="s">
        <v>19</v>
      </c>
      <c r="F494" s="272" t="s">
        <v>626</v>
      </c>
      <c r="G494" s="270"/>
      <c r="H494" s="273">
        <v>28.872</v>
      </c>
      <c r="I494" s="274"/>
      <c r="J494" s="270"/>
      <c r="K494" s="270"/>
      <c r="L494" s="275"/>
      <c r="M494" s="276"/>
      <c r="N494" s="277"/>
      <c r="O494" s="277"/>
      <c r="P494" s="277"/>
      <c r="Q494" s="277"/>
      <c r="R494" s="277"/>
      <c r="S494" s="277"/>
      <c r="T494" s="278"/>
      <c r="U494" s="15"/>
      <c r="V494" s="15"/>
      <c r="W494" s="15"/>
      <c r="X494" s="15"/>
      <c r="Y494" s="15"/>
      <c r="Z494" s="15"/>
      <c r="AA494" s="15"/>
      <c r="AB494" s="15"/>
      <c r="AC494" s="15"/>
      <c r="AD494" s="15"/>
      <c r="AE494" s="15"/>
      <c r="AT494" s="279" t="s">
        <v>621</v>
      </c>
      <c r="AU494" s="279" t="s">
        <v>84</v>
      </c>
      <c r="AV494" s="15" t="s">
        <v>167</v>
      </c>
      <c r="AW494" s="15" t="s">
        <v>36</v>
      </c>
      <c r="AX494" s="15" t="s">
        <v>82</v>
      </c>
      <c r="AY494" s="279" t="s">
        <v>148</v>
      </c>
    </row>
    <row r="495" spans="1:65" s="2" customFormat="1" ht="16.5" customHeight="1">
      <c r="A495" s="39"/>
      <c r="B495" s="40"/>
      <c r="C495" s="205" t="s">
        <v>985</v>
      </c>
      <c r="D495" s="205" t="s">
        <v>152</v>
      </c>
      <c r="E495" s="206" t="s">
        <v>986</v>
      </c>
      <c r="F495" s="207" t="s">
        <v>987</v>
      </c>
      <c r="G495" s="208" t="s">
        <v>353</v>
      </c>
      <c r="H495" s="209">
        <v>63.066</v>
      </c>
      <c r="I495" s="210"/>
      <c r="J495" s="211">
        <f>ROUND(I495*H495,2)</f>
        <v>0</v>
      </c>
      <c r="K495" s="207" t="s">
        <v>156</v>
      </c>
      <c r="L495" s="45"/>
      <c r="M495" s="212" t="s">
        <v>19</v>
      </c>
      <c r="N495" s="213" t="s">
        <v>46</v>
      </c>
      <c r="O495" s="85"/>
      <c r="P495" s="196">
        <f>O495*H495</f>
        <v>0</v>
      </c>
      <c r="Q495" s="196">
        <v>0</v>
      </c>
      <c r="R495" s="196">
        <f>Q495*H495</f>
        <v>0</v>
      </c>
      <c r="S495" s="196">
        <v>0</v>
      </c>
      <c r="T495" s="197">
        <f>S495*H495</f>
        <v>0</v>
      </c>
      <c r="U495" s="39"/>
      <c r="V495" s="39"/>
      <c r="W495" s="39"/>
      <c r="X495" s="39"/>
      <c r="Y495" s="39"/>
      <c r="Z495" s="39"/>
      <c r="AA495" s="39"/>
      <c r="AB495" s="39"/>
      <c r="AC495" s="39"/>
      <c r="AD495" s="39"/>
      <c r="AE495" s="39"/>
      <c r="AR495" s="198" t="s">
        <v>230</v>
      </c>
      <c r="AT495" s="198" t="s">
        <v>152</v>
      </c>
      <c r="AU495" s="198" t="s">
        <v>84</v>
      </c>
      <c r="AY495" s="18" t="s">
        <v>148</v>
      </c>
      <c r="BE495" s="199">
        <f>IF(N495="základní",J495,0)</f>
        <v>0</v>
      </c>
      <c r="BF495" s="199">
        <f>IF(N495="snížená",J495,0)</f>
        <v>0</v>
      </c>
      <c r="BG495" s="199">
        <f>IF(N495="zákl. přenesená",J495,0)</f>
        <v>0</v>
      </c>
      <c r="BH495" s="199">
        <f>IF(N495="sníž. přenesená",J495,0)</f>
        <v>0</v>
      </c>
      <c r="BI495" s="199">
        <f>IF(N495="nulová",J495,0)</f>
        <v>0</v>
      </c>
      <c r="BJ495" s="18" t="s">
        <v>82</v>
      </c>
      <c r="BK495" s="199">
        <f>ROUND(I495*H495,2)</f>
        <v>0</v>
      </c>
      <c r="BL495" s="18" t="s">
        <v>230</v>
      </c>
      <c r="BM495" s="198" t="s">
        <v>988</v>
      </c>
    </row>
    <row r="496" spans="1:47" s="2" customFormat="1" ht="12">
      <c r="A496" s="39"/>
      <c r="B496" s="40"/>
      <c r="C496" s="41"/>
      <c r="D496" s="200" t="s">
        <v>150</v>
      </c>
      <c r="E496" s="41"/>
      <c r="F496" s="201" t="s">
        <v>987</v>
      </c>
      <c r="G496" s="41"/>
      <c r="H496" s="41"/>
      <c r="I496" s="202"/>
      <c r="J496" s="41"/>
      <c r="K496" s="41"/>
      <c r="L496" s="45"/>
      <c r="M496" s="203"/>
      <c r="N496" s="204"/>
      <c r="O496" s="85"/>
      <c r="P496" s="85"/>
      <c r="Q496" s="85"/>
      <c r="R496" s="85"/>
      <c r="S496" s="85"/>
      <c r="T496" s="86"/>
      <c r="U496" s="39"/>
      <c r="V496" s="39"/>
      <c r="W496" s="39"/>
      <c r="X496" s="39"/>
      <c r="Y496" s="39"/>
      <c r="Z496" s="39"/>
      <c r="AA496" s="39"/>
      <c r="AB496" s="39"/>
      <c r="AC496" s="39"/>
      <c r="AD496" s="39"/>
      <c r="AE496" s="39"/>
      <c r="AT496" s="18" t="s">
        <v>150</v>
      </c>
      <c r="AU496" s="18" t="s">
        <v>84</v>
      </c>
    </row>
    <row r="497" spans="1:47" s="2" customFormat="1" ht="12">
      <c r="A497" s="39"/>
      <c r="B497" s="40"/>
      <c r="C497" s="41"/>
      <c r="D497" s="214" t="s">
        <v>159</v>
      </c>
      <c r="E497" s="41"/>
      <c r="F497" s="215" t="s">
        <v>989</v>
      </c>
      <c r="G497" s="41"/>
      <c r="H497" s="41"/>
      <c r="I497" s="202"/>
      <c r="J497" s="41"/>
      <c r="K497" s="41"/>
      <c r="L497" s="45"/>
      <c r="M497" s="203"/>
      <c r="N497" s="204"/>
      <c r="O497" s="85"/>
      <c r="P497" s="85"/>
      <c r="Q497" s="85"/>
      <c r="R497" s="85"/>
      <c r="S497" s="85"/>
      <c r="T497" s="86"/>
      <c r="U497" s="39"/>
      <c r="V497" s="39"/>
      <c r="W497" s="39"/>
      <c r="X497" s="39"/>
      <c r="Y497" s="39"/>
      <c r="Z497" s="39"/>
      <c r="AA497" s="39"/>
      <c r="AB497" s="39"/>
      <c r="AC497" s="39"/>
      <c r="AD497" s="39"/>
      <c r="AE497" s="39"/>
      <c r="AT497" s="18" t="s">
        <v>159</v>
      </c>
      <c r="AU497" s="18" t="s">
        <v>84</v>
      </c>
    </row>
    <row r="498" spans="1:51" s="13" customFormat="1" ht="12">
      <c r="A498" s="13"/>
      <c r="B498" s="248"/>
      <c r="C498" s="249"/>
      <c r="D498" s="200" t="s">
        <v>621</v>
      </c>
      <c r="E498" s="250" t="s">
        <v>19</v>
      </c>
      <c r="F498" s="251" t="s">
        <v>990</v>
      </c>
      <c r="G498" s="249"/>
      <c r="H498" s="250" t="s">
        <v>19</v>
      </c>
      <c r="I498" s="252"/>
      <c r="J498" s="249"/>
      <c r="K498" s="249"/>
      <c r="L498" s="253"/>
      <c r="M498" s="254"/>
      <c r="N498" s="255"/>
      <c r="O498" s="255"/>
      <c r="P498" s="255"/>
      <c r="Q498" s="255"/>
      <c r="R498" s="255"/>
      <c r="S498" s="255"/>
      <c r="T498" s="256"/>
      <c r="U498" s="13"/>
      <c r="V498" s="13"/>
      <c r="W498" s="13"/>
      <c r="X498" s="13"/>
      <c r="Y498" s="13"/>
      <c r="Z498" s="13"/>
      <c r="AA498" s="13"/>
      <c r="AB498" s="13"/>
      <c r="AC498" s="13"/>
      <c r="AD498" s="13"/>
      <c r="AE498" s="13"/>
      <c r="AT498" s="257" t="s">
        <v>621</v>
      </c>
      <c r="AU498" s="257" t="s">
        <v>84</v>
      </c>
      <c r="AV498" s="13" t="s">
        <v>82</v>
      </c>
      <c r="AW498" s="13" t="s">
        <v>36</v>
      </c>
      <c r="AX498" s="13" t="s">
        <v>75</v>
      </c>
      <c r="AY498" s="257" t="s">
        <v>148</v>
      </c>
    </row>
    <row r="499" spans="1:51" s="14" customFormat="1" ht="12">
      <c r="A499" s="14"/>
      <c r="B499" s="258"/>
      <c r="C499" s="259"/>
      <c r="D499" s="200" t="s">
        <v>621</v>
      </c>
      <c r="E499" s="260" t="s">
        <v>19</v>
      </c>
      <c r="F499" s="261" t="s">
        <v>796</v>
      </c>
      <c r="G499" s="259"/>
      <c r="H499" s="262">
        <v>62.8</v>
      </c>
      <c r="I499" s="263"/>
      <c r="J499" s="259"/>
      <c r="K499" s="259"/>
      <c r="L499" s="264"/>
      <c r="M499" s="265"/>
      <c r="N499" s="266"/>
      <c r="O499" s="266"/>
      <c r="P499" s="266"/>
      <c r="Q499" s="266"/>
      <c r="R499" s="266"/>
      <c r="S499" s="266"/>
      <c r="T499" s="267"/>
      <c r="U499" s="14"/>
      <c r="V499" s="14"/>
      <c r="W499" s="14"/>
      <c r="X499" s="14"/>
      <c r="Y499" s="14"/>
      <c r="Z499" s="14"/>
      <c r="AA499" s="14"/>
      <c r="AB499" s="14"/>
      <c r="AC499" s="14"/>
      <c r="AD499" s="14"/>
      <c r="AE499" s="14"/>
      <c r="AT499" s="268" t="s">
        <v>621</v>
      </c>
      <c r="AU499" s="268" t="s">
        <v>84</v>
      </c>
      <c r="AV499" s="14" t="s">
        <v>84</v>
      </c>
      <c r="AW499" s="14" t="s">
        <v>36</v>
      </c>
      <c r="AX499" s="14" t="s">
        <v>75</v>
      </c>
      <c r="AY499" s="268" t="s">
        <v>148</v>
      </c>
    </row>
    <row r="500" spans="1:51" s="14" customFormat="1" ht="12">
      <c r="A500" s="14"/>
      <c r="B500" s="258"/>
      <c r="C500" s="259"/>
      <c r="D500" s="200" t="s">
        <v>621</v>
      </c>
      <c r="E500" s="260" t="s">
        <v>19</v>
      </c>
      <c r="F500" s="261" t="s">
        <v>797</v>
      </c>
      <c r="G500" s="259"/>
      <c r="H500" s="262">
        <v>3.66</v>
      </c>
      <c r="I500" s="263"/>
      <c r="J500" s="259"/>
      <c r="K500" s="259"/>
      <c r="L500" s="264"/>
      <c r="M500" s="265"/>
      <c r="N500" s="266"/>
      <c r="O500" s="266"/>
      <c r="P500" s="266"/>
      <c r="Q500" s="266"/>
      <c r="R500" s="266"/>
      <c r="S500" s="266"/>
      <c r="T500" s="267"/>
      <c r="U500" s="14"/>
      <c r="V500" s="14"/>
      <c r="W500" s="14"/>
      <c r="X500" s="14"/>
      <c r="Y500" s="14"/>
      <c r="Z500" s="14"/>
      <c r="AA500" s="14"/>
      <c r="AB500" s="14"/>
      <c r="AC500" s="14"/>
      <c r="AD500" s="14"/>
      <c r="AE500" s="14"/>
      <c r="AT500" s="268" t="s">
        <v>621</v>
      </c>
      <c r="AU500" s="268" t="s">
        <v>84</v>
      </c>
      <c r="AV500" s="14" t="s">
        <v>84</v>
      </c>
      <c r="AW500" s="14" t="s">
        <v>36</v>
      </c>
      <c r="AX500" s="14" t="s">
        <v>75</v>
      </c>
      <c r="AY500" s="268" t="s">
        <v>148</v>
      </c>
    </row>
    <row r="501" spans="1:51" s="14" customFormat="1" ht="12">
      <c r="A501" s="14"/>
      <c r="B501" s="258"/>
      <c r="C501" s="259"/>
      <c r="D501" s="200" t="s">
        <v>621</v>
      </c>
      <c r="E501" s="260" t="s">
        <v>19</v>
      </c>
      <c r="F501" s="261" t="s">
        <v>798</v>
      </c>
      <c r="G501" s="259"/>
      <c r="H501" s="262">
        <v>-3.394</v>
      </c>
      <c r="I501" s="263"/>
      <c r="J501" s="259"/>
      <c r="K501" s="259"/>
      <c r="L501" s="264"/>
      <c r="M501" s="265"/>
      <c r="N501" s="266"/>
      <c r="O501" s="266"/>
      <c r="P501" s="266"/>
      <c r="Q501" s="266"/>
      <c r="R501" s="266"/>
      <c r="S501" s="266"/>
      <c r="T501" s="267"/>
      <c r="U501" s="14"/>
      <c r="V501" s="14"/>
      <c r="W501" s="14"/>
      <c r="X501" s="14"/>
      <c r="Y501" s="14"/>
      <c r="Z501" s="14"/>
      <c r="AA501" s="14"/>
      <c r="AB501" s="14"/>
      <c r="AC501" s="14"/>
      <c r="AD501" s="14"/>
      <c r="AE501" s="14"/>
      <c r="AT501" s="268" t="s">
        <v>621</v>
      </c>
      <c r="AU501" s="268" t="s">
        <v>84</v>
      </c>
      <c r="AV501" s="14" t="s">
        <v>84</v>
      </c>
      <c r="AW501" s="14" t="s">
        <v>36</v>
      </c>
      <c r="AX501" s="14" t="s">
        <v>75</v>
      </c>
      <c r="AY501" s="268" t="s">
        <v>148</v>
      </c>
    </row>
    <row r="502" spans="1:51" s="15" customFormat="1" ht="12">
      <c r="A502" s="15"/>
      <c r="B502" s="269"/>
      <c r="C502" s="270"/>
      <c r="D502" s="200" t="s">
        <v>621</v>
      </c>
      <c r="E502" s="271" t="s">
        <v>19</v>
      </c>
      <c r="F502" s="272" t="s">
        <v>626</v>
      </c>
      <c r="G502" s="270"/>
      <c r="H502" s="273">
        <v>63.066</v>
      </c>
      <c r="I502" s="274"/>
      <c r="J502" s="270"/>
      <c r="K502" s="270"/>
      <c r="L502" s="275"/>
      <c r="M502" s="276"/>
      <c r="N502" s="277"/>
      <c r="O502" s="277"/>
      <c r="P502" s="277"/>
      <c r="Q502" s="277"/>
      <c r="R502" s="277"/>
      <c r="S502" s="277"/>
      <c r="T502" s="278"/>
      <c r="U502" s="15"/>
      <c r="V502" s="15"/>
      <c r="W502" s="15"/>
      <c r="X502" s="15"/>
      <c r="Y502" s="15"/>
      <c r="Z502" s="15"/>
      <c r="AA502" s="15"/>
      <c r="AB502" s="15"/>
      <c r="AC502" s="15"/>
      <c r="AD502" s="15"/>
      <c r="AE502" s="15"/>
      <c r="AT502" s="279" t="s">
        <v>621</v>
      </c>
      <c r="AU502" s="279" t="s">
        <v>84</v>
      </c>
      <c r="AV502" s="15" t="s">
        <v>167</v>
      </c>
      <c r="AW502" s="15" t="s">
        <v>36</v>
      </c>
      <c r="AX502" s="15" t="s">
        <v>82</v>
      </c>
      <c r="AY502" s="279" t="s">
        <v>148</v>
      </c>
    </row>
    <row r="503" spans="1:63" s="12" customFormat="1" ht="22.8" customHeight="1">
      <c r="A503" s="12"/>
      <c r="B503" s="232"/>
      <c r="C503" s="233"/>
      <c r="D503" s="234" t="s">
        <v>74</v>
      </c>
      <c r="E503" s="246" t="s">
        <v>991</v>
      </c>
      <c r="F503" s="246" t="s">
        <v>992</v>
      </c>
      <c r="G503" s="233"/>
      <c r="H503" s="233"/>
      <c r="I503" s="236"/>
      <c r="J503" s="247">
        <f>BK503</f>
        <v>0</v>
      </c>
      <c r="K503" s="233"/>
      <c r="L503" s="238"/>
      <c r="M503" s="239"/>
      <c r="N503" s="240"/>
      <c r="O503" s="240"/>
      <c r="P503" s="241">
        <f>SUM(P504:P515)</f>
        <v>0</v>
      </c>
      <c r="Q503" s="240"/>
      <c r="R503" s="241">
        <f>SUM(R504:R515)</f>
        <v>0</v>
      </c>
      <c r="S503" s="240"/>
      <c r="T503" s="242">
        <f>SUM(T504:T515)</f>
        <v>0</v>
      </c>
      <c r="U503" s="12"/>
      <c r="V503" s="12"/>
      <c r="W503" s="12"/>
      <c r="X503" s="12"/>
      <c r="Y503" s="12"/>
      <c r="Z503" s="12"/>
      <c r="AA503" s="12"/>
      <c r="AB503" s="12"/>
      <c r="AC503" s="12"/>
      <c r="AD503" s="12"/>
      <c r="AE503" s="12"/>
      <c r="AR503" s="243" t="s">
        <v>84</v>
      </c>
      <c r="AT503" s="244" t="s">
        <v>74</v>
      </c>
      <c r="AU503" s="244" t="s">
        <v>82</v>
      </c>
      <c r="AY503" s="243" t="s">
        <v>148</v>
      </c>
      <c r="BK503" s="245">
        <f>SUM(BK504:BK515)</f>
        <v>0</v>
      </c>
    </row>
    <row r="504" spans="1:65" s="2" customFormat="1" ht="16.5" customHeight="1">
      <c r="A504" s="39"/>
      <c r="B504" s="40"/>
      <c r="C504" s="205" t="s">
        <v>993</v>
      </c>
      <c r="D504" s="205" t="s">
        <v>152</v>
      </c>
      <c r="E504" s="206" t="s">
        <v>994</v>
      </c>
      <c r="F504" s="207" t="s">
        <v>995</v>
      </c>
      <c r="G504" s="208" t="s">
        <v>353</v>
      </c>
      <c r="H504" s="209">
        <v>57.425</v>
      </c>
      <c r="I504" s="210"/>
      <c r="J504" s="211">
        <f>ROUND(I504*H504,2)</f>
        <v>0</v>
      </c>
      <c r="K504" s="207" t="s">
        <v>156</v>
      </c>
      <c r="L504" s="45"/>
      <c r="M504" s="212" t="s">
        <v>19</v>
      </c>
      <c r="N504" s="213" t="s">
        <v>46</v>
      </c>
      <c r="O504" s="85"/>
      <c r="P504" s="196">
        <f>O504*H504</f>
        <v>0</v>
      </c>
      <c r="Q504" s="196">
        <v>0</v>
      </c>
      <c r="R504" s="196">
        <f>Q504*H504</f>
        <v>0</v>
      </c>
      <c r="S504" s="196">
        <v>0</v>
      </c>
      <c r="T504" s="197">
        <f>S504*H504</f>
        <v>0</v>
      </c>
      <c r="U504" s="39"/>
      <c r="V504" s="39"/>
      <c r="W504" s="39"/>
      <c r="X504" s="39"/>
      <c r="Y504" s="39"/>
      <c r="Z504" s="39"/>
      <c r="AA504" s="39"/>
      <c r="AB504" s="39"/>
      <c r="AC504" s="39"/>
      <c r="AD504" s="39"/>
      <c r="AE504" s="39"/>
      <c r="AR504" s="198" t="s">
        <v>230</v>
      </c>
      <c r="AT504" s="198" t="s">
        <v>152</v>
      </c>
      <c r="AU504" s="198" t="s">
        <v>84</v>
      </c>
      <c r="AY504" s="18" t="s">
        <v>148</v>
      </c>
      <c r="BE504" s="199">
        <f>IF(N504="základní",J504,0)</f>
        <v>0</v>
      </c>
      <c r="BF504" s="199">
        <f>IF(N504="snížená",J504,0)</f>
        <v>0</v>
      </c>
      <c r="BG504" s="199">
        <f>IF(N504="zákl. přenesená",J504,0)</f>
        <v>0</v>
      </c>
      <c r="BH504" s="199">
        <f>IF(N504="sníž. přenesená",J504,0)</f>
        <v>0</v>
      </c>
      <c r="BI504" s="199">
        <f>IF(N504="nulová",J504,0)</f>
        <v>0</v>
      </c>
      <c r="BJ504" s="18" t="s">
        <v>82</v>
      </c>
      <c r="BK504" s="199">
        <f>ROUND(I504*H504,2)</f>
        <v>0</v>
      </c>
      <c r="BL504" s="18" t="s">
        <v>230</v>
      </c>
      <c r="BM504" s="198" t="s">
        <v>996</v>
      </c>
    </row>
    <row r="505" spans="1:47" s="2" customFormat="1" ht="12">
      <c r="A505" s="39"/>
      <c r="B505" s="40"/>
      <c r="C505" s="41"/>
      <c r="D505" s="200" t="s">
        <v>150</v>
      </c>
      <c r="E505" s="41"/>
      <c r="F505" s="201" t="s">
        <v>997</v>
      </c>
      <c r="G505" s="41"/>
      <c r="H505" s="41"/>
      <c r="I505" s="202"/>
      <c r="J505" s="41"/>
      <c r="K505" s="41"/>
      <c r="L505" s="45"/>
      <c r="M505" s="203"/>
      <c r="N505" s="204"/>
      <c r="O505" s="85"/>
      <c r="P505" s="85"/>
      <c r="Q505" s="85"/>
      <c r="R505" s="85"/>
      <c r="S505" s="85"/>
      <c r="T505" s="86"/>
      <c r="U505" s="39"/>
      <c r="V505" s="39"/>
      <c r="W505" s="39"/>
      <c r="X505" s="39"/>
      <c r="Y505" s="39"/>
      <c r="Z505" s="39"/>
      <c r="AA505" s="39"/>
      <c r="AB505" s="39"/>
      <c r="AC505" s="39"/>
      <c r="AD505" s="39"/>
      <c r="AE505" s="39"/>
      <c r="AT505" s="18" t="s">
        <v>150</v>
      </c>
      <c r="AU505" s="18" t="s">
        <v>84</v>
      </c>
    </row>
    <row r="506" spans="1:47" s="2" customFormat="1" ht="12">
      <c r="A506" s="39"/>
      <c r="B506" s="40"/>
      <c r="C506" s="41"/>
      <c r="D506" s="214" t="s">
        <v>159</v>
      </c>
      <c r="E506" s="41"/>
      <c r="F506" s="215" t="s">
        <v>998</v>
      </c>
      <c r="G506" s="41"/>
      <c r="H506" s="41"/>
      <c r="I506" s="202"/>
      <c r="J506" s="41"/>
      <c r="K506" s="41"/>
      <c r="L506" s="45"/>
      <c r="M506" s="203"/>
      <c r="N506" s="204"/>
      <c r="O506" s="85"/>
      <c r="P506" s="85"/>
      <c r="Q506" s="85"/>
      <c r="R506" s="85"/>
      <c r="S506" s="85"/>
      <c r="T506" s="86"/>
      <c r="U506" s="39"/>
      <c r="V506" s="39"/>
      <c r="W506" s="39"/>
      <c r="X506" s="39"/>
      <c r="Y506" s="39"/>
      <c r="Z506" s="39"/>
      <c r="AA506" s="39"/>
      <c r="AB506" s="39"/>
      <c r="AC506" s="39"/>
      <c r="AD506" s="39"/>
      <c r="AE506" s="39"/>
      <c r="AT506" s="18" t="s">
        <v>159</v>
      </c>
      <c r="AU506" s="18" t="s">
        <v>84</v>
      </c>
    </row>
    <row r="507" spans="1:51" s="14" customFormat="1" ht="12">
      <c r="A507" s="14"/>
      <c r="B507" s="258"/>
      <c r="C507" s="259"/>
      <c r="D507" s="200" t="s">
        <v>621</v>
      </c>
      <c r="E507" s="260" t="s">
        <v>19</v>
      </c>
      <c r="F507" s="261" t="s">
        <v>999</v>
      </c>
      <c r="G507" s="259"/>
      <c r="H507" s="262">
        <v>46.55</v>
      </c>
      <c r="I507" s="263"/>
      <c r="J507" s="259"/>
      <c r="K507" s="259"/>
      <c r="L507" s="264"/>
      <c r="M507" s="265"/>
      <c r="N507" s="266"/>
      <c r="O507" s="266"/>
      <c r="P507" s="266"/>
      <c r="Q507" s="266"/>
      <c r="R507" s="266"/>
      <c r="S507" s="266"/>
      <c r="T507" s="267"/>
      <c r="U507" s="14"/>
      <c r="V507" s="14"/>
      <c r="W507" s="14"/>
      <c r="X507" s="14"/>
      <c r="Y507" s="14"/>
      <c r="Z507" s="14"/>
      <c r="AA507" s="14"/>
      <c r="AB507" s="14"/>
      <c r="AC507" s="14"/>
      <c r="AD507" s="14"/>
      <c r="AE507" s="14"/>
      <c r="AT507" s="268" t="s">
        <v>621</v>
      </c>
      <c r="AU507" s="268" t="s">
        <v>84</v>
      </c>
      <c r="AV507" s="14" t="s">
        <v>84</v>
      </c>
      <c r="AW507" s="14" t="s">
        <v>36</v>
      </c>
      <c r="AX507" s="14" t="s">
        <v>75</v>
      </c>
      <c r="AY507" s="268" t="s">
        <v>148</v>
      </c>
    </row>
    <row r="508" spans="1:51" s="14" customFormat="1" ht="12">
      <c r="A508" s="14"/>
      <c r="B508" s="258"/>
      <c r="C508" s="259"/>
      <c r="D508" s="200" t="s">
        <v>621</v>
      </c>
      <c r="E508" s="260" t="s">
        <v>19</v>
      </c>
      <c r="F508" s="261" t="s">
        <v>1000</v>
      </c>
      <c r="G508" s="259"/>
      <c r="H508" s="262">
        <v>10.875</v>
      </c>
      <c r="I508" s="263"/>
      <c r="J508" s="259"/>
      <c r="K508" s="259"/>
      <c r="L508" s="264"/>
      <c r="M508" s="265"/>
      <c r="N508" s="266"/>
      <c r="O508" s="266"/>
      <c r="P508" s="266"/>
      <c r="Q508" s="266"/>
      <c r="R508" s="266"/>
      <c r="S508" s="266"/>
      <c r="T508" s="267"/>
      <c r="U508" s="14"/>
      <c r="V508" s="14"/>
      <c r="W508" s="14"/>
      <c r="X508" s="14"/>
      <c r="Y508" s="14"/>
      <c r="Z508" s="14"/>
      <c r="AA508" s="14"/>
      <c r="AB508" s="14"/>
      <c r="AC508" s="14"/>
      <c r="AD508" s="14"/>
      <c r="AE508" s="14"/>
      <c r="AT508" s="268" t="s">
        <v>621</v>
      </c>
      <c r="AU508" s="268" t="s">
        <v>84</v>
      </c>
      <c r="AV508" s="14" t="s">
        <v>84</v>
      </c>
      <c r="AW508" s="14" t="s">
        <v>36</v>
      </c>
      <c r="AX508" s="14" t="s">
        <v>75</v>
      </c>
      <c r="AY508" s="268" t="s">
        <v>148</v>
      </c>
    </row>
    <row r="509" spans="1:51" s="15" customFormat="1" ht="12">
      <c r="A509" s="15"/>
      <c r="B509" s="269"/>
      <c r="C509" s="270"/>
      <c r="D509" s="200" t="s">
        <v>621</v>
      </c>
      <c r="E509" s="271" t="s">
        <v>19</v>
      </c>
      <c r="F509" s="272" t="s">
        <v>626</v>
      </c>
      <c r="G509" s="270"/>
      <c r="H509" s="273">
        <v>57.425</v>
      </c>
      <c r="I509" s="274"/>
      <c r="J509" s="270"/>
      <c r="K509" s="270"/>
      <c r="L509" s="275"/>
      <c r="M509" s="276"/>
      <c r="N509" s="277"/>
      <c r="O509" s="277"/>
      <c r="P509" s="277"/>
      <c r="Q509" s="277"/>
      <c r="R509" s="277"/>
      <c r="S509" s="277"/>
      <c r="T509" s="278"/>
      <c r="U509" s="15"/>
      <c r="V509" s="15"/>
      <c r="W509" s="15"/>
      <c r="X509" s="15"/>
      <c r="Y509" s="15"/>
      <c r="Z509" s="15"/>
      <c r="AA509" s="15"/>
      <c r="AB509" s="15"/>
      <c r="AC509" s="15"/>
      <c r="AD509" s="15"/>
      <c r="AE509" s="15"/>
      <c r="AT509" s="279" t="s">
        <v>621</v>
      </c>
      <c r="AU509" s="279" t="s">
        <v>84</v>
      </c>
      <c r="AV509" s="15" t="s">
        <v>167</v>
      </c>
      <c r="AW509" s="15" t="s">
        <v>36</v>
      </c>
      <c r="AX509" s="15" t="s">
        <v>82</v>
      </c>
      <c r="AY509" s="279" t="s">
        <v>148</v>
      </c>
    </row>
    <row r="510" spans="1:65" s="2" customFormat="1" ht="16.5" customHeight="1">
      <c r="A510" s="39"/>
      <c r="B510" s="40"/>
      <c r="C510" s="205" t="s">
        <v>1001</v>
      </c>
      <c r="D510" s="205" t="s">
        <v>152</v>
      </c>
      <c r="E510" s="206" t="s">
        <v>1002</v>
      </c>
      <c r="F510" s="207" t="s">
        <v>1003</v>
      </c>
      <c r="G510" s="208" t="s">
        <v>353</v>
      </c>
      <c r="H510" s="209">
        <v>57.425</v>
      </c>
      <c r="I510" s="210"/>
      <c r="J510" s="211">
        <f>ROUND(I510*H510,2)</f>
        <v>0</v>
      </c>
      <c r="K510" s="207" t="s">
        <v>156</v>
      </c>
      <c r="L510" s="45"/>
      <c r="M510" s="212" t="s">
        <v>19</v>
      </c>
      <c r="N510" s="213" t="s">
        <v>46</v>
      </c>
      <c r="O510" s="85"/>
      <c r="P510" s="196">
        <f>O510*H510</f>
        <v>0</v>
      </c>
      <c r="Q510" s="196">
        <v>0</v>
      </c>
      <c r="R510" s="196">
        <f>Q510*H510</f>
        <v>0</v>
      </c>
      <c r="S510" s="196">
        <v>0</v>
      </c>
      <c r="T510" s="197">
        <f>S510*H510</f>
        <v>0</v>
      </c>
      <c r="U510" s="39"/>
      <c r="V510" s="39"/>
      <c r="W510" s="39"/>
      <c r="X510" s="39"/>
      <c r="Y510" s="39"/>
      <c r="Z510" s="39"/>
      <c r="AA510" s="39"/>
      <c r="AB510" s="39"/>
      <c r="AC510" s="39"/>
      <c r="AD510" s="39"/>
      <c r="AE510" s="39"/>
      <c r="AR510" s="198" t="s">
        <v>230</v>
      </c>
      <c r="AT510" s="198" t="s">
        <v>152</v>
      </c>
      <c r="AU510" s="198" t="s">
        <v>84</v>
      </c>
      <c r="AY510" s="18" t="s">
        <v>148</v>
      </c>
      <c r="BE510" s="199">
        <f>IF(N510="základní",J510,0)</f>
        <v>0</v>
      </c>
      <c r="BF510" s="199">
        <f>IF(N510="snížená",J510,0)</f>
        <v>0</v>
      </c>
      <c r="BG510" s="199">
        <f>IF(N510="zákl. přenesená",J510,0)</f>
        <v>0</v>
      </c>
      <c r="BH510" s="199">
        <f>IF(N510="sníž. přenesená",J510,0)</f>
        <v>0</v>
      </c>
      <c r="BI510" s="199">
        <f>IF(N510="nulová",J510,0)</f>
        <v>0</v>
      </c>
      <c r="BJ510" s="18" t="s">
        <v>82</v>
      </c>
      <c r="BK510" s="199">
        <f>ROUND(I510*H510,2)</f>
        <v>0</v>
      </c>
      <c r="BL510" s="18" t="s">
        <v>230</v>
      </c>
      <c r="BM510" s="198" t="s">
        <v>1004</v>
      </c>
    </row>
    <row r="511" spans="1:47" s="2" customFormat="1" ht="12">
      <c r="A511" s="39"/>
      <c r="B511" s="40"/>
      <c r="C511" s="41"/>
      <c r="D511" s="200" t="s">
        <v>150</v>
      </c>
      <c r="E511" s="41"/>
      <c r="F511" s="201" t="s">
        <v>1003</v>
      </c>
      <c r="G511" s="41"/>
      <c r="H511" s="41"/>
      <c r="I511" s="202"/>
      <c r="J511" s="41"/>
      <c r="K511" s="41"/>
      <c r="L511" s="45"/>
      <c r="M511" s="203"/>
      <c r="N511" s="204"/>
      <c r="O511" s="85"/>
      <c r="P511" s="85"/>
      <c r="Q511" s="85"/>
      <c r="R511" s="85"/>
      <c r="S511" s="85"/>
      <c r="T511" s="86"/>
      <c r="U511" s="39"/>
      <c r="V511" s="39"/>
      <c r="W511" s="39"/>
      <c r="X511" s="39"/>
      <c r="Y511" s="39"/>
      <c r="Z511" s="39"/>
      <c r="AA511" s="39"/>
      <c r="AB511" s="39"/>
      <c r="AC511" s="39"/>
      <c r="AD511" s="39"/>
      <c r="AE511" s="39"/>
      <c r="AT511" s="18" t="s">
        <v>150</v>
      </c>
      <c r="AU511" s="18" t="s">
        <v>84</v>
      </c>
    </row>
    <row r="512" spans="1:47" s="2" customFormat="1" ht="12">
      <c r="A512" s="39"/>
      <c r="B512" s="40"/>
      <c r="C512" s="41"/>
      <c r="D512" s="214" t="s">
        <v>159</v>
      </c>
      <c r="E512" s="41"/>
      <c r="F512" s="215" t="s">
        <v>1005</v>
      </c>
      <c r="G512" s="41"/>
      <c r="H512" s="41"/>
      <c r="I512" s="202"/>
      <c r="J512" s="41"/>
      <c r="K512" s="41"/>
      <c r="L512" s="45"/>
      <c r="M512" s="203"/>
      <c r="N512" s="204"/>
      <c r="O512" s="85"/>
      <c r="P512" s="85"/>
      <c r="Q512" s="85"/>
      <c r="R512" s="85"/>
      <c r="S512" s="85"/>
      <c r="T512" s="86"/>
      <c r="U512" s="39"/>
      <c r="V512" s="39"/>
      <c r="W512" s="39"/>
      <c r="X512" s="39"/>
      <c r="Y512" s="39"/>
      <c r="Z512" s="39"/>
      <c r="AA512" s="39"/>
      <c r="AB512" s="39"/>
      <c r="AC512" s="39"/>
      <c r="AD512" s="39"/>
      <c r="AE512" s="39"/>
      <c r="AT512" s="18" t="s">
        <v>159</v>
      </c>
      <c r="AU512" s="18" t="s">
        <v>84</v>
      </c>
    </row>
    <row r="513" spans="1:51" s="14" customFormat="1" ht="12">
      <c r="A513" s="14"/>
      <c r="B513" s="258"/>
      <c r="C513" s="259"/>
      <c r="D513" s="200" t="s">
        <v>621</v>
      </c>
      <c r="E513" s="260" t="s">
        <v>19</v>
      </c>
      <c r="F513" s="261" t="s">
        <v>999</v>
      </c>
      <c r="G513" s="259"/>
      <c r="H513" s="262">
        <v>46.55</v>
      </c>
      <c r="I513" s="263"/>
      <c r="J513" s="259"/>
      <c r="K513" s="259"/>
      <c r="L513" s="264"/>
      <c r="M513" s="265"/>
      <c r="N513" s="266"/>
      <c r="O513" s="266"/>
      <c r="P513" s="266"/>
      <c r="Q513" s="266"/>
      <c r="R513" s="266"/>
      <c r="S513" s="266"/>
      <c r="T513" s="267"/>
      <c r="U513" s="14"/>
      <c r="V513" s="14"/>
      <c r="W513" s="14"/>
      <c r="X513" s="14"/>
      <c r="Y513" s="14"/>
      <c r="Z513" s="14"/>
      <c r="AA513" s="14"/>
      <c r="AB513" s="14"/>
      <c r="AC513" s="14"/>
      <c r="AD513" s="14"/>
      <c r="AE513" s="14"/>
      <c r="AT513" s="268" t="s">
        <v>621</v>
      </c>
      <c r="AU513" s="268" t="s">
        <v>84</v>
      </c>
      <c r="AV513" s="14" t="s">
        <v>84</v>
      </c>
      <c r="AW513" s="14" t="s">
        <v>36</v>
      </c>
      <c r="AX513" s="14" t="s">
        <v>75</v>
      </c>
      <c r="AY513" s="268" t="s">
        <v>148</v>
      </c>
    </row>
    <row r="514" spans="1:51" s="14" customFormat="1" ht="12">
      <c r="A514" s="14"/>
      <c r="B514" s="258"/>
      <c r="C514" s="259"/>
      <c r="D514" s="200" t="s">
        <v>621</v>
      </c>
      <c r="E514" s="260" t="s">
        <v>19</v>
      </c>
      <c r="F514" s="261" t="s">
        <v>1000</v>
      </c>
      <c r="G514" s="259"/>
      <c r="H514" s="262">
        <v>10.875</v>
      </c>
      <c r="I514" s="263"/>
      <c r="J514" s="259"/>
      <c r="K514" s="259"/>
      <c r="L514" s="264"/>
      <c r="M514" s="265"/>
      <c r="N514" s="266"/>
      <c r="O514" s="266"/>
      <c r="P514" s="266"/>
      <c r="Q514" s="266"/>
      <c r="R514" s="266"/>
      <c r="S514" s="266"/>
      <c r="T514" s="267"/>
      <c r="U514" s="14"/>
      <c r="V514" s="14"/>
      <c r="W514" s="14"/>
      <c r="X514" s="14"/>
      <c r="Y514" s="14"/>
      <c r="Z514" s="14"/>
      <c r="AA514" s="14"/>
      <c r="AB514" s="14"/>
      <c r="AC514" s="14"/>
      <c r="AD514" s="14"/>
      <c r="AE514" s="14"/>
      <c r="AT514" s="268" t="s">
        <v>621</v>
      </c>
      <c r="AU514" s="268" t="s">
        <v>84</v>
      </c>
      <c r="AV514" s="14" t="s">
        <v>84</v>
      </c>
      <c r="AW514" s="14" t="s">
        <v>36</v>
      </c>
      <c r="AX514" s="14" t="s">
        <v>75</v>
      </c>
      <c r="AY514" s="268" t="s">
        <v>148</v>
      </c>
    </row>
    <row r="515" spans="1:51" s="15" customFormat="1" ht="12">
      <c r="A515" s="15"/>
      <c r="B515" s="269"/>
      <c r="C515" s="270"/>
      <c r="D515" s="200" t="s">
        <v>621</v>
      </c>
      <c r="E515" s="271" t="s">
        <v>19</v>
      </c>
      <c r="F515" s="272" t="s">
        <v>626</v>
      </c>
      <c r="G515" s="270"/>
      <c r="H515" s="273">
        <v>57.425</v>
      </c>
      <c r="I515" s="274"/>
      <c r="J515" s="270"/>
      <c r="K515" s="270"/>
      <c r="L515" s="275"/>
      <c r="M515" s="280"/>
      <c r="N515" s="281"/>
      <c r="O515" s="281"/>
      <c r="P515" s="281"/>
      <c r="Q515" s="281"/>
      <c r="R515" s="281"/>
      <c r="S515" s="281"/>
      <c r="T515" s="282"/>
      <c r="U515" s="15"/>
      <c r="V515" s="15"/>
      <c r="W515" s="15"/>
      <c r="X515" s="15"/>
      <c r="Y515" s="15"/>
      <c r="Z515" s="15"/>
      <c r="AA515" s="15"/>
      <c r="AB515" s="15"/>
      <c r="AC515" s="15"/>
      <c r="AD515" s="15"/>
      <c r="AE515" s="15"/>
      <c r="AT515" s="279" t="s">
        <v>621</v>
      </c>
      <c r="AU515" s="279" t="s">
        <v>84</v>
      </c>
      <c r="AV515" s="15" t="s">
        <v>167</v>
      </c>
      <c r="AW515" s="15" t="s">
        <v>36</v>
      </c>
      <c r="AX515" s="15" t="s">
        <v>82</v>
      </c>
      <c r="AY515" s="279" t="s">
        <v>148</v>
      </c>
    </row>
    <row r="516" spans="1:31" s="2" customFormat="1" ht="6.95" customHeight="1">
      <c r="A516" s="39"/>
      <c r="B516" s="60"/>
      <c r="C516" s="61"/>
      <c r="D516" s="61"/>
      <c r="E516" s="61"/>
      <c r="F516" s="61"/>
      <c r="G516" s="61"/>
      <c r="H516" s="61"/>
      <c r="I516" s="61"/>
      <c r="J516" s="61"/>
      <c r="K516" s="61"/>
      <c r="L516" s="45"/>
      <c r="M516" s="39"/>
      <c r="O516" s="39"/>
      <c r="P516" s="39"/>
      <c r="Q516" s="39"/>
      <c r="R516" s="39"/>
      <c r="S516" s="39"/>
      <c r="T516" s="39"/>
      <c r="U516" s="39"/>
      <c r="V516" s="39"/>
      <c r="W516" s="39"/>
      <c r="X516" s="39"/>
      <c r="Y516" s="39"/>
      <c r="Z516" s="39"/>
      <c r="AA516" s="39"/>
      <c r="AB516" s="39"/>
      <c r="AC516" s="39"/>
      <c r="AD516" s="39"/>
      <c r="AE516" s="39"/>
    </row>
  </sheetData>
  <sheetProtection password="CC35" sheet="1" objects="1" scenarios="1" formatColumns="0" formatRows="0" autoFilter="0"/>
  <autoFilter ref="C103:K515"/>
  <mergeCells count="12">
    <mergeCell ref="E7:H7"/>
    <mergeCell ref="E9:H9"/>
    <mergeCell ref="E11:H11"/>
    <mergeCell ref="E20:H20"/>
    <mergeCell ref="E29:H29"/>
    <mergeCell ref="E50:H50"/>
    <mergeCell ref="E52:H52"/>
    <mergeCell ref="E54:H54"/>
    <mergeCell ref="E92:H92"/>
    <mergeCell ref="E94:H94"/>
    <mergeCell ref="E96:H96"/>
    <mergeCell ref="L2:V2"/>
  </mergeCells>
  <hyperlinks>
    <hyperlink ref="F109" r:id="rId1" display="https://podminky.urs.cz/item/CS_URS_2021_02/131213101"/>
    <hyperlink ref="F117" r:id="rId2" display="https://podminky.urs.cz/item/CS_URS_2021_02/161111502"/>
    <hyperlink ref="F124" r:id="rId3" display="https://podminky.urs.cz/item/CS_URS_2021_02/162211311"/>
    <hyperlink ref="F133" r:id="rId4" display="https://podminky.urs.cz/item/CS_URS_2021_02/162751117"/>
    <hyperlink ref="F143" r:id="rId5" display="https://podminky.urs.cz/item/CS_URS_2021_02/162751119"/>
    <hyperlink ref="F148" r:id="rId6" display="https://podminky.urs.cz/item/CS_URS_2021_02/167111101"/>
    <hyperlink ref="F153" r:id="rId7" display="https://podminky.urs.cz/item/CS_URS_2021_02/171201221"/>
    <hyperlink ref="F158" r:id="rId8" display="https://podminky.urs.cz/item/CS_URS_2021_02/174111102"/>
    <hyperlink ref="F163" r:id="rId9" display="https://podminky.urs.cz/item/CS_URS_2021_02/181912112"/>
    <hyperlink ref="F168" r:id="rId10" display="https://podminky.urs.cz/item/CS_URS_2021_02/181912112"/>
    <hyperlink ref="F175" r:id="rId11" display="https://podminky.urs.cz/item/CS_URS_2021_02/711111001"/>
    <hyperlink ref="F180" r:id="rId12" display="https://podminky.urs.cz/item/CS_URS_2021_02/711112001"/>
    <hyperlink ref="F185" r:id="rId13" display="https://podminky.urs.cz/item/CS_URS_2021_02/11163150"/>
    <hyperlink ref="F190" r:id="rId14" display="https://podminky.urs.cz/item/CS_URS_2021_02/711141559"/>
    <hyperlink ref="F195" r:id="rId15" display="https://podminky.urs.cz/item/CS_URS_2021_02/711142559"/>
    <hyperlink ref="F200" r:id="rId16" display="https://podminky.urs.cz/item/CS_URS_2021_02/711747288"/>
    <hyperlink ref="F205" r:id="rId17" display="https://podminky.urs.cz/item/CS_URS_2021_02/998711101"/>
    <hyperlink ref="F208" r:id="rId18" display="https://podminky.urs.cz/item/CS_URS_2021_02/R7111901"/>
    <hyperlink ref="F213" r:id="rId19" display="https://podminky.urs.cz/item/CS_URS_2021_02/62855001"/>
    <hyperlink ref="F220" r:id="rId20" display="https://podminky.urs.cz/item/CS_URS_2021_02/273313511"/>
    <hyperlink ref="F226" r:id="rId21" display="https://podminky.urs.cz/item/CS_URS_2021_02/310238211"/>
    <hyperlink ref="F231" r:id="rId22" display="https://podminky.urs.cz/item/CS_URS_2021_02/380321441"/>
    <hyperlink ref="F237" r:id="rId23" display="https://podminky.urs.cz/item/CS_URS_2021_02/380356231"/>
    <hyperlink ref="F242" r:id="rId24" display="https://podminky.urs.cz/item/CS_URS_2021_02/380356232"/>
    <hyperlink ref="F245" r:id="rId25" display="https://podminky.urs.cz/item/CS_URS_2021_02/380361006"/>
    <hyperlink ref="F251" r:id="rId26" display="https://podminky.urs.cz/item/CS_URS_2021_02/388995214"/>
    <hyperlink ref="F257" r:id="rId27" display="https://podminky.urs.cz/item/CS_URS_2021_02/611315422"/>
    <hyperlink ref="F262" r:id="rId28" display="https://podminky.urs.cz/item/CS_URS_2021_02/612315223"/>
    <hyperlink ref="F267" r:id="rId29" display="https://podminky.urs.cz/item/CS_URS_2021_02/612315302"/>
    <hyperlink ref="F272" r:id="rId30" display="https://podminky.urs.cz/item/CS_URS_2021_02/612315422"/>
    <hyperlink ref="F277" r:id="rId31" display="https://podminky.urs.cz/item/CS_URS_2021_02/612331121"/>
    <hyperlink ref="F282" r:id="rId32" display="https://podminky.urs.cz/item/CS_URS_2021_02/619991011"/>
    <hyperlink ref="F288" r:id="rId33" display="https://podminky.urs.cz/item/CS_URS_2021_02/622131121"/>
    <hyperlink ref="F295" r:id="rId34" display="https://podminky.urs.cz/item/CS_URS_2021_02/622321131"/>
    <hyperlink ref="F303" r:id="rId35" display="https://podminky.urs.cz/item/CS_URS_2021_02/622325111"/>
    <hyperlink ref="F310" r:id="rId36" display="https://podminky.urs.cz/item/CS_URS_2021_02/629991011"/>
    <hyperlink ref="F315" r:id="rId37" display="https://podminky.urs.cz/item/CS_URS_2021_02/629995101"/>
    <hyperlink ref="F324" r:id="rId38" display="https://podminky.urs.cz/item/CS_URS_2021_02/631312131"/>
    <hyperlink ref="F331" r:id="rId39" display="https://podminky.urs.cz/item/CS_URS_2021_02/936457112"/>
    <hyperlink ref="F334" r:id="rId40" display="https://podminky.urs.cz/item/CS_URS_2021_02/985131311"/>
    <hyperlink ref="F340" r:id="rId41" display="https://podminky.urs.cz/item/CS_URS_2021_02/941111111"/>
    <hyperlink ref="F346" r:id="rId42" display="https://podminky.urs.cz/item/CS_URS_2021_02/941111211"/>
    <hyperlink ref="F351" r:id="rId43" display="https://podminky.urs.cz/item/CS_URS_2021_02/941111811"/>
    <hyperlink ref="F358" r:id="rId44" display="https://podminky.urs.cz/item/CS_URS_2021_02/952901411"/>
    <hyperlink ref="F364" r:id="rId45" display="https://podminky.urs.cz/item/CS_URS_2021_02/961055111"/>
    <hyperlink ref="F371" r:id="rId46" display="https://podminky.urs.cz/item/CS_URS_2021_02/965042241"/>
    <hyperlink ref="F377" r:id="rId47" display="https://podminky.urs.cz/item/CS_URS_2021_02/965049112"/>
    <hyperlink ref="F383" r:id="rId48" display="https://podminky.urs.cz/item/CS_URS_2021_02/971052231"/>
    <hyperlink ref="F388" r:id="rId49" display="https://podminky.urs.cz/item/CS_URS_2021_02/976084111"/>
    <hyperlink ref="F393" r:id="rId50" display="https://podminky.urs.cz/item/CS_URS_2021_02/978011141"/>
    <hyperlink ref="F398" r:id="rId51" display="https://podminky.urs.cz/item/CS_URS_2021_02/978013141"/>
    <hyperlink ref="F403" r:id="rId52" display="https://podminky.urs.cz/item/CS_URS_2021_02/978015321"/>
    <hyperlink ref="F411" r:id="rId53" display="https://podminky.urs.cz/item/CS_URS_2021_02/997002511"/>
    <hyperlink ref="F414" r:id="rId54" display="https://podminky.urs.cz/item/CS_URS_2021_02/997002519"/>
    <hyperlink ref="F417" r:id="rId55" display="https://podminky.urs.cz/item/CS_URS_2021_02/997013111"/>
    <hyperlink ref="F420" r:id="rId56" display="https://podminky.urs.cz/item/CS_URS_2021_02/997013219"/>
    <hyperlink ref="F423" r:id="rId57" display="https://podminky.urs.cz/item/CS_URS_2021_02/997013609"/>
    <hyperlink ref="F426" r:id="rId58" display="https://podminky.urs.cz/item/CS_URS_2021_02/R997001"/>
    <hyperlink ref="F432" r:id="rId59" display="https://podminky.urs.cz/item/CS_URS_2021_02/998001123"/>
    <hyperlink ref="F436" r:id="rId60" display="https://podminky.urs.cz/item/CS_URS_2021_02/761611111"/>
    <hyperlink ref="F442" r:id="rId61" display="https://podminky.urs.cz/item/CS_URS_2021_02/998761102"/>
    <hyperlink ref="F446" r:id="rId62" display="https://podminky.urs.cz/item/CS_URS_2021_02/767996802"/>
    <hyperlink ref="F451" r:id="rId63" display="https://podminky.urs.cz/item/CS_URS_2021_02/Z/1"/>
    <hyperlink ref="F457" r:id="rId64" display="https://podminky.urs.cz/item/CS_URS_2021_02/783301303"/>
    <hyperlink ref="F467" r:id="rId65" display="https://podminky.urs.cz/item/CS_URS_2021_02/783301311"/>
    <hyperlink ref="F477" r:id="rId66" display="https://podminky.urs.cz/item/CS_URS_2021_02/783314201"/>
    <hyperlink ref="F487" r:id="rId67" display="https://podminky.urs.cz/item/CS_URS_2021_02/783317105"/>
    <hyperlink ref="F497" r:id="rId68" display="https://podminky.urs.cz/item/CS_URS_2021_02/783827425"/>
    <hyperlink ref="F506" r:id="rId69" display="https://podminky.urs.cz/item/CS_URS_2021_02/784181101"/>
    <hyperlink ref="F512" r:id="rId70" display="https://podminky.urs.cz/item/CS_URS_2021_02/78422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1"/>
</worksheet>
</file>

<file path=xl/worksheets/sheet7.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593</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1006</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ROUND((SUM(BE85:BE101)),2)</f>
        <v>0</v>
      </c>
      <c r="G35" s="39"/>
      <c r="H35" s="39"/>
      <c r="I35" s="158">
        <v>0.21</v>
      </c>
      <c r="J35" s="157">
        <f>ROUND(((SUM(BE85:BE101))*I35),2)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ROUND((SUM(BF85:BF101)),2)</f>
        <v>0</v>
      </c>
      <c r="G36" s="39"/>
      <c r="H36" s="39"/>
      <c r="I36" s="158">
        <v>0.15</v>
      </c>
      <c r="J36" s="157">
        <f>ROUND(((SUM(BF85:BF101))*I36),2)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ROUND((SUM(BG85:BG101)),2)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ROUND((SUM(BH85:BH101)),2)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ROUND((SUM(BI85:BI101)),2)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593</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01.2 - Montážní práce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129</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130</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MVE Kadaň - generální oprava - rozvodna 22kV a 6kV</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122</v>
      </c>
      <c r="D74" s="23"/>
      <c r="E74" s="23"/>
      <c r="F74" s="23"/>
      <c r="G74" s="23"/>
      <c r="H74" s="23"/>
      <c r="I74" s="23"/>
      <c r="J74" s="23"/>
      <c r="K74" s="23"/>
      <c r="L74" s="21"/>
    </row>
    <row r="75" spans="1:31" s="2" customFormat="1" ht="16.5" customHeight="1">
      <c r="A75" s="39"/>
      <c r="B75" s="40"/>
      <c r="C75" s="41"/>
      <c r="D75" s="41"/>
      <c r="E75" s="170" t="s">
        <v>593</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124</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SO 01.2 - Montážní práce</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Kadaň</v>
      </c>
      <c r="G79" s="41"/>
      <c r="H79" s="41"/>
      <c r="I79" s="33" t="s">
        <v>23</v>
      </c>
      <c r="J79" s="73" t="str">
        <f>IF(J14="","",J14)</f>
        <v>2. 12. 2021</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Povodí Ohře, státní podnik</v>
      </c>
      <c r="G81" s="41"/>
      <c r="H81" s="41"/>
      <c r="I81" s="33" t="s">
        <v>32</v>
      </c>
      <c r="J81" s="37" t="str">
        <f>E23</f>
        <v>Puttner, s.r.o.</v>
      </c>
      <c r="K81" s="41"/>
      <c r="L81" s="14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IF(E20="","",E20)</f>
        <v>Vyplň údaj</v>
      </c>
      <c r="G82" s="41"/>
      <c r="H82" s="41"/>
      <c r="I82" s="33" t="s">
        <v>37</v>
      </c>
      <c r="J82" s="37" t="str">
        <f>E26</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9" customFormat="1" ht="29.25" customHeight="1">
      <c r="A84" s="175"/>
      <c r="B84" s="176"/>
      <c r="C84" s="177" t="s">
        <v>131</v>
      </c>
      <c r="D84" s="178" t="s">
        <v>60</v>
      </c>
      <c r="E84" s="178" t="s">
        <v>56</v>
      </c>
      <c r="F84" s="178" t="s">
        <v>57</v>
      </c>
      <c r="G84" s="178" t="s">
        <v>132</v>
      </c>
      <c r="H84" s="178" t="s">
        <v>133</v>
      </c>
      <c r="I84" s="178" t="s">
        <v>134</v>
      </c>
      <c r="J84" s="178" t="s">
        <v>128</v>
      </c>
      <c r="K84" s="179" t="s">
        <v>135</v>
      </c>
      <c r="L84" s="180"/>
      <c r="M84" s="93" t="s">
        <v>19</v>
      </c>
      <c r="N84" s="94" t="s">
        <v>45</v>
      </c>
      <c r="O84" s="94" t="s">
        <v>136</v>
      </c>
      <c r="P84" s="94" t="s">
        <v>137</v>
      </c>
      <c r="Q84" s="94" t="s">
        <v>138</v>
      </c>
      <c r="R84" s="94" t="s">
        <v>139</v>
      </c>
      <c r="S84" s="94" t="s">
        <v>140</v>
      </c>
      <c r="T84" s="95" t="s">
        <v>141</v>
      </c>
      <c r="U84" s="175"/>
      <c r="V84" s="175"/>
      <c r="W84" s="175"/>
      <c r="X84" s="175"/>
      <c r="Y84" s="175"/>
      <c r="Z84" s="175"/>
      <c r="AA84" s="175"/>
      <c r="AB84" s="175"/>
      <c r="AC84" s="175"/>
      <c r="AD84" s="175"/>
      <c r="AE84" s="175"/>
    </row>
    <row r="85" spans="1:63" s="2" customFormat="1" ht="22.8" customHeight="1">
      <c r="A85" s="39"/>
      <c r="B85" s="40"/>
      <c r="C85" s="100" t="s">
        <v>142</v>
      </c>
      <c r="D85" s="41"/>
      <c r="E85" s="41"/>
      <c r="F85" s="41"/>
      <c r="G85" s="41"/>
      <c r="H85" s="41"/>
      <c r="I85" s="41"/>
      <c r="J85" s="181">
        <f>BK85</f>
        <v>0</v>
      </c>
      <c r="K85" s="41"/>
      <c r="L85" s="45"/>
      <c r="M85" s="96"/>
      <c r="N85" s="182"/>
      <c r="O85" s="97"/>
      <c r="P85" s="183">
        <f>SUM(P86:P101)</f>
        <v>0</v>
      </c>
      <c r="Q85" s="97"/>
      <c r="R85" s="183">
        <f>SUM(R86:R101)</f>
        <v>0.061439999999999995</v>
      </c>
      <c r="S85" s="97"/>
      <c r="T85" s="184">
        <f>SUM(T86:T101)</f>
        <v>0</v>
      </c>
      <c r="U85" s="39"/>
      <c r="V85" s="39"/>
      <c r="W85" s="39"/>
      <c r="X85" s="39"/>
      <c r="Y85" s="39"/>
      <c r="Z85" s="39"/>
      <c r="AA85" s="39"/>
      <c r="AB85" s="39"/>
      <c r="AC85" s="39"/>
      <c r="AD85" s="39"/>
      <c r="AE85" s="39"/>
      <c r="AT85" s="18" t="s">
        <v>74</v>
      </c>
      <c r="AU85" s="18" t="s">
        <v>129</v>
      </c>
      <c r="BK85" s="185">
        <f>SUM(BK86:BK101)</f>
        <v>0</v>
      </c>
    </row>
    <row r="86" spans="1:65" s="2" customFormat="1" ht="16.5" customHeight="1">
      <c r="A86" s="39"/>
      <c r="B86" s="40"/>
      <c r="C86" s="186" t="s">
        <v>82</v>
      </c>
      <c r="D86" s="186" t="s">
        <v>143</v>
      </c>
      <c r="E86" s="187" t="s">
        <v>268</v>
      </c>
      <c r="F86" s="188" t="s">
        <v>269</v>
      </c>
      <c r="G86" s="189" t="s">
        <v>270</v>
      </c>
      <c r="H86" s="190">
        <v>49.4</v>
      </c>
      <c r="I86" s="191"/>
      <c r="J86" s="192">
        <f>ROUND(I86*H86,2)</f>
        <v>0</v>
      </c>
      <c r="K86" s="188" t="s">
        <v>156</v>
      </c>
      <c r="L86" s="193"/>
      <c r="M86" s="194" t="s">
        <v>19</v>
      </c>
      <c r="N86" s="195" t="s">
        <v>46</v>
      </c>
      <c r="O86" s="85"/>
      <c r="P86" s="196">
        <f>O86*H86</f>
        <v>0</v>
      </c>
      <c r="Q86" s="196">
        <v>0.001</v>
      </c>
      <c r="R86" s="196">
        <f>Q86*H86</f>
        <v>0.0494</v>
      </c>
      <c r="S86" s="196">
        <v>0</v>
      </c>
      <c r="T86" s="197">
        <f>S86*H86</f>
        <v>0</v>
      </c>
      <c r="U86" s="39"/>
      <c r="V86" s="39"/>
      <c r="W86" s="39"/>
      <c r="X86" s="39"/>
      <c r="Y86" s="39"/>
      <c r="Z86" s="39"/>
      <c r="AA86" s="39"/>
      <c r="AB86" s="39"/>
      <c r="AC86" s="39"/>
      <c r="AD86" s="39"/>
      <c r="AE86" s="39"/>
      <c r="AR86" s="198" t="s">
        <v>216</v>
      </c>
      <c r="AT86" s="198" t="s">
        <v>143</v>
      </c>
      <c r="AU86" s="198" t="s">
        <v>75</v>
      </c>
      <c r="AY86" s="18" t="s">
        <v>148</v>
      </c>
      <c r="BE86" s="199">
        <f>IF(N86="základní",J86,0)</f>
        <v>0</v>
      </c>
      <c r="BF86" s="199">
        <f>IF(N86="snížená",J86,0)</f>
        <v>0</v>
      </c>
      <c r="BG86" s="199">
        <f>IF(N86="zákl. přenesená",J86,0)</f>
        <v>0</v>
      </c>
      <c r="BH86" s="199">
        <f>IF(N86="sníž. přenesená",J86,0)</f>
        <v>0</v>
      </c>
      <c r="BI86" s="199">
        <f>IF(N86="nulová",J86,0)</f>
        <v>0</v>
      </c>
      <c r="BJ86" s="18" t="s">
        <v>82</v>
      </c>
      <c r="BK86" s="199">
        <f>ROUND(I86*H86,2)</f>
        <v>0</v>
      </c>
      <c r="BL86" s="18" t="s">
        <v>216</v>
      </c>
      <c r="BM86" s="198" t="s">
        <v>1007</v>
      </c>
    </row>
    <row r="87" spans="1:47" s="2" customFormat="1" ht="12">
      <c r="A87" s="39"/>
      <c r="B87" s="40"/>
      <c r="C87" s="41"/>
      <c r="D87" s="200" t="s">
        <v>150</v>
      </c>
      <c r="E87" s="41"/>
      <c r="F87" s="201" t="s">
        <v>269</v>
      </c>
      <c r="G87" s="41"/>
      <c r="H87" s="41"/>
      <c r="I87" s="202"/>
      <c r="J87" s="41"/>
      <c r="K87" s="41"/>
      <c r="L87" s="45"/>
      <c r="M87" s="203"/>
      <c r="N87" s="204"/>
      <c r="O87" s="85"/>
      <c r="P87" s="85"/>
      <c r="Q87" s="85"/>
      <c r="R87" s="85"/>
      <c r="S87" s="85"/>
      <c r="T87" s="86"/>
      <c r="U87" s="39"/>
      <c r="V87" s="39"/>
      <c r="W87" s="39"/>
      <c r="X87" s="39"/>
      <c r="Y87" s="39"/>
      <c r="Z87" s="39"/>
      <c r="AA87" s="39"/>
      <c r="AB87" s="39"/>
      <c r="AC87" s="39"/>
      <c r="AD87" s="39"/>
      <c r="AE87" s="39"/>
      <c r="AT87" s="18" t="s">
        <v>150</v>
      </c>
      <c r="AU87" s="18" t="s">
        <v>75</v>
      </c>
    </row>
    <row r="88" spans="1:47" s="2" customFormat="1" ht="12">
      <c r="A88" s="39"/>
      <c r="B88" s="40"/>
      <c r="C88" s="41"/>
      <c r="D88" s="214" t="s">
        <v>159</v>
      </c>
      <c r="E88" s="41"/>
      <c r="F88" s="215" t="s">
        <v>272</v>
      </c>
      <c r="G88" s="41"/>
      <c r="H88" s="41"/>
      <c r="I88" s="202"/>
      <c r="J88" s="41"/>
      <c r="K88" s="41"/>
      <c r="L88" s="45"/>
      <c r="M88" s="203"/>
      <c r="N88" s="204"/>
      <c r="O88" s="85"/>
      <c r="P88" s="85"/>
      <c r="Q88" s="85"/>
      <c r="R88" s="85"/>
      <c r="S88" s="85"/>
      <c r="T88" s="86"/>
      <c r="U88" s="39"/>
      <c r="V88" s="39"/>
      <c r="W88" s="39"/>
      <c r="X88" s="39"/>
      <c r="Y88" s="39"/>
      <c r="Z88" s="39"/>
      <c r="AA88" s="39"/>
      <c r="AB88" s="39"/>
      <c r="AC88" s="39"/>
      <c r="AD88" s="39"/>
      <c r="AE88" s="39"/>
      <c r="AT88" s="18" t="s">
        <v>159</v>
      </c>
      <c r="AU88" s="18" t="s">
        <v>75</v>
      </c>
    </row>
    <row r="89" spans="1:65" s="2" customFormat="1" ht="16.5" customHeight="1">
      <c r="A89" s="39"/>
      <c r="B89" s="40"/>
      <c r="C89" s="186" t="s">
        <v>84</v>
      </c>
      <c r="D89" s="186" t="s">
        <v>143</v>
      </c>
      <c r="E89" s="187" t="s">
        <v>262</v>
      </c>
      <c r="F89" s="188" t="s">
        <v>263</v>
      </c>
      <c r="G89" s="189" t="s">
        <v>155</v>
      </c>
      <c r="H89" s="190">
        <v>42</v>
      </c>
      <c r="I89" s="191"/>
      <c r="J89" s="192">
        <f>ROUND(I89*H89,2)</f>
        <v>0</v>
      </c>
      <c r="K89" s="188" t="s">
        <v>156</v>
      </c>
      <c r="L89" s="193"/>
      <c r="M89" s="194" t="s">
        <v>19</v>
      </c>
      <c r="N89" s="195" t="s">
        <v>46</v>
      </c>
      <c r="O89" s="85"/>
      <c r="P89" s="196">
        <f>O89*H89</f>
        <v>0</v>
      </c>
      <c r="Q89" s="196">
        <v>0.00026</v>
      </c>
      <c r="R89" s="196">
        <f>Q89*H89</f>
        <v>0.01092</v>
      </c>
      <c r="S89" s="196">
        <v>0</v>
      </c>
      <c r="T89" s="197">
        <f>S89*H89</f>
        <v>0</v>
      </c>
      <c r="U89" s="39"/>
      <c r="V89" s="39"/>
      <c r="W89" s="39"/>
      <c r="X89" s="39"/>
      <c r="Y89" s="39"/>
      <c r="Z89" s="39"/>
      <c r="AA89" s="39"/>
      <c r="AB89" s="39"/>
      <c r="AC89" s="39"/>
      <c r="AD89" s="39"/>
      <c r="AE89" s="39"/>
      <c r="AR89" s="198" t="s">
        <v>264</v>
      </c>
      <c r="AT89" s="198" t="s">
        <v>143</v>
      </c>
      <c r="AU89" s="198" t="s">
        <v>75</v>
      </c>
      <c r="AY89" s="18" t="s">
        <v>148</v>
      </c>
      <c r="BE89" s="199">
        <f>IF(N89="základní",J89,0)</f>
        <v>0</v>
      </c>
      <c r="BF89" s="199">
        <f>IF(N89="snížená",J89,0)</f>
        <v>0</v>
      </c>
      <c r="BG89" s="199">
        <f>IF(N89="zákl. přenesená",J89,0)</f>
        <v>0</v>
      </c>
      <c r="BH89" s="199">
        <f>IF(N89="sníž. přenesená",J89,0)</f>
        <v>0</v>
      </c>
      <c r="BI89" s="199">
        <f>IF(N89="nulová",J89,0)</f>
        <v>0</v>
      </c>
      <c r="BJ89" s="18" t="s">
        <v>82</v>
      </c>
      <c r="BK89" s="199">
        <f>ROUND(I89*H89,2)</f>
        <v>0</v>
      </c>
      <c r="BL89" s="18" t="s">
        <v>193</v>
      </c>
      <c r="BM89" s="198" t="s">
        <v>1008</v>
      </c>
    </row>
    <row r="90" spans="1:47" s="2" customFormat="1" ht="12">
      <c r="A90" s="39"/>
      <c r="B90" s="40"/>
      <c r="C90" s="41"/>
      <c r="D90" s="200" t="s">
        <v>150</v>
      </c>
      <c r="E90" s="41"/>
      <c r="F90" s="201" t="s">
        <v>263</v>
      </c>
      <c r="G90" s="41"/>
      <c r="H90" s="41"/>
      <c r="I90" s="202"/>
      <c r="J90" s="41"/>
      <c r="K90" s="41"/>
      <c r="L90" s="45"/>
      <c r="M90" s="203"/>
      <c r="N90" s="204"/>
      <c r="O90" s="85"/>
      <c r="P90" s="85"/>
      <c r="Q90" s="85"/>
      <c r="R90" s="85"/>
      <c r="S90" s="85"/>
      <c r="T90" s="86"/>
      <c r="U90" s="39"/>
      <c r="V90" s="39"/>
      <c r="W90" s="39"/>
      <c r="X90" s="39"/>
      <c r="Y90" s="39"/>
      <c r="Z90" s="39"/>
      <c r="AA90" s="39"/>
      <c r="AB90" s="39"/>
      <c r="AC90" s="39"/>
      <c r="AD90" s="39"/>
      <c r="AE90" s="39"/>
      <c r="AT90" s="18" t="s">
        <v>150</v>
      </c>
      <c r="AU90" s="18" t="s">
        <v>75</v>
      </c>
    </row>
    <row r="91" spans="1:47" s="2" customFormat="1" ht="12">
      <c r="A91" s="39"/>
      <c r="B91" s="40"/>
      <c r="C91" s="41"/>
      <c r="D91" s="214" t="s">
        <v>159</v>
      </c>
      <c r="E91" s="41"/>
      <c r="F91" s="215" t="s">
        <v>266</v>
      </c>
      <c r="G91" s="41"/>
      <c r="H91" s="41"/>
      <c r="I91" s="202"/>
      <c r="J91" s="41"/>
      <c r="K91" s="41"/>
      <c r="L91" s="45"/>
      <c r="M91" s="203"/>
      <c r="N91" s="204"/>
      <c r="O91" s="85"/>
      <c r="P91" s="85"/>
      <c r="Q91" s="85"/>
      <c r="R91" s="85"/>
      <c r="S91" s="85"/>
      <c r="T91" s="86"/>
      <c r="U91" s="39"/>
      <c r="V91" s="39"/>
      <c r="W91" s="39"/>
      <c r="X91" s="39"/>
      <c r="Y91" s="39"/>
      <c r="Z91" s="39"/>
      <c r="AA91" s="39"/>
      <c r="AB91" s="39"/>
      <c r="AC91" s="39"/>
      <c r="AD91" s="39"/>
      <c r="AE91" s="39"/>
      <c r="AT91" s="18" t="s">
        <v>159</v>
      </c>
      <c r="AU91" s="18" t="s">
        <v>75</v>
      </c>
    </row>
    <row r="92" spans="1:65" s="2" customFormat="1" ht="16.5" customHeight="1">
      <c r="A92" s="39"/>
      <c r="B92" s="40"/>
      <c r="C92" s="186" t="s">
        <v>161</v>
      </c>
      <c r="D92" s="186" t="s">
        <v>143</v>
      </c>
      <c r="E92" s="187" t="s">
        <v>1009</v>
      </c>
      <c r="F92" s="188" t="s">
        <v>1010</v>
      </c>
      <c r="G92" s="189" t="s">
        <v>155</v>
      </c>
      <c r="H92" s="190">
        <v>7</v>
      </c>
      <c r="I92" s="191"/>
      <c r="J92" s="192">
        <f>ROUND(I92*H92,2)</f>
        <v>0</v>
      </c>
      <c r="K92" s="188" t="s">
        <v>156</v>
      </c>
      <c r="L92" s="193"/>
      <c r="M92" s="194" t="s">
        <v>19</v>
      </c>
      <c r="N92" s="195" t="s">
        <v>46</v>
      </c>
      <c r="O92" s="85"/>
      <c r="P92" s="196">
        <f>O92*H92</f>
        <v>0</v>
      </c>
      <c r="Q92" s="196">
        <v>0.00016</v>
      </c>
      <c r="R92" s="196">
        <f>Q92*H92</f>
        <v>0.0011200000000000001</v>
      </c>
      <c r="S92" s="196">
        <v>0</v>
      </c>
      <c r="T92" s="197">
        <f>S92*H92</f>
        <v>0</v>
      </c>
      <c r="U92" s="39"/>
      <c r="V92" s="39"/>
      <c r="W92" s="39"/>
      <c r="X92" s="39"/>
      <c r="Y92" s="39"/>
      <c r="Z92" s="39"/>
      <c r="AA92" s="39"/>
      <c r="AB92" s="39"/>
      <c r="AC92" s="39"/>
      <c r="AD92" s="39"/>
      <c r="AE92" s="39"/>
      <c r="AR92" s="198" t="s">
        <v>216</v>
      </c>
      <c r="AT92" s="198" t="s">
        <v>143</v>
      </c>
      <c r="AU92" s="198" t="s">
        <v>75</v>
      </c>
      <c r="AY92" s="18" t="s">
        <v>148</v>
      </c>
      <c r="BE92" s="199">
        <f>IF(N92="základní",J92,0)</f>
        <v>0</v>
      </c>
      <c r="BF92" s="199">
        <f>IF(N92="snížená",J92,0)</f>
        <v>0</v>
      </c>
      <c r="BG92" s="199">
        <f>IF(N92="zákl. přenesená",J92,0)</f>
        <v>0</v>
      </c>
      <c r="BH92" s="199">
        <f>IF(N92="sníž. přenesená",J92,0)</f>
        <v>0</v>
      </c>
      <c r="BI92" s="199">
        <f>IF(N92="nulová",J92,0)</f>
        <v>0</v>
      </c>
      <c r="BJ92" s="18" t="s">
        <v>82</v>
      </c>
      <c r="BK92" s="199">
        <f>ROUND(I92*H92,2)</f>
        <v>0</v>
      </c>
      <c r="BL92" s="18" t="s">
        <v>216</v>
      </c>
      <c r="BM92" s="198" t="s">
        <v>1011</v>
      </c>
    </row>
    <row r="93" spans="1:47" s="2" customFormat="1" ht="12">
      <c r="A93" s="39"/>
      <c r="B93" s="40"/>
      <c r="C93" s="41"/>
      <c r="D93" s="200" t="s">
        <v>150</v>
      </c>
      <c r="E93" s="41"/>
      <c r="F93" s="201" t="s">
        <v>1010</v>
      </c>
      <c r="G93" s="41"/>
      <c r="H93" s="41"/>
      <c r="I93" s="202"/>
      <c r="J93" s="41"/>
      <c r="K93" s="41"/>
      <c r="L93" s="45"/>
      <c r="M93" s="203"/>
      <c r="N93" s="204"/>
      <c r="O93" s="85"/>
      <c r="P93" s="85"/>
      <c r="Q93" s="85"/>
      <c r="R93" s="85"/>
      <c r="S93" s="85"/>
      <c r="T93" s="86"/>
      <c r="U93" s="39"/>
      <c r="V93" s="39"/>
      <c r="W93" s="39"/>
      <c r="X93" s="39"/>
      <c r="Y93" s="39"/>
      <c r="Z93" s="39"/>
      <c r="AA93" s="39"/>
      <c r="AB93" s="39"/>
      <c r="AC93" s="39"/>
      <c r="AD93" s="39"/>
      <c r="AE93" s="39"/>
      <c r="AT93" s="18" t="s">
        <v>150</v>
      </c>
      <c r="AU93" s="18" t="s">
        <v>75</v>
      </c>
    </row>
    <row r="94" spans="1:47" s="2" customFormat="1" ht="12">
      <c r="A94" s="39"/>
      <c r="B94" s="40"/>
      <c r="C94" s="41"/>
      <c r="D94" s="214" t="s">
        <v>159</v>
      </c>
      <c r="E94" s="41"/>
      <c r="F94" s="215" t="s">
        <v>1012</v>
      </c>
      <c r="G94" s="41"/>
      <c r="H94" s="41"/>
      <c r="I94" s="202"/>
      <c r="J94" s="41"/>
      <c r="K94" s="41"/>
      <c r="L94" s="45"/>
      <c r="M94" s="203"/>
      <c r="N94" s="204"/>
      <c r="O94" s="85"/>
      <c r="P94" s="85"/>
      <c r="Q94" s="85"/>
      <c r="R94" s="85"/>
      <c r="S94" s="85"/>
      <c r="T94" s="86"/>
      <c r="U94" s="39"/>
      <c r="V94" s="39"/>
      <c r="W94" s="39"/>
      <c r="X94" s="39"/>
      <c r="Y94" s="39"/>
      <c r="Z94" s="39"/>
      <c r="AA94" s="39"/>
      <c r="AB94" s="39"/>
      <c r="AC94" s="39"/>
      <c r="AD94" s="39"/>
      <c r="AE94" s="39"/>
      <c r="AT94" s="18" t="s">
        <v>159</v>
      </c>
      <c r="AU94" s="18" t="s">
        <v>75</v>
      </c>
    </row>
    <row r="95" spans="1:65" s="2" customFormat="1" ht="21.75" customHeight="1">
      <c r="A95" s="39"/>
      <c r="B95" s="40"/>
      <c r="C95" s="205" t="s">
        <v>167</v>
      </c>
      <c r="D95" s="205" t="s">
        <v>152</v>
      </c>
      <c r="E95" s="206" t="s">
        <v>1013</v>
      </c>
      <c r="F95" s="207" t="s">
        <v>1014</v>
      </c>
      <c r="G95" s="208" t="s">
        <v>187</v>
      </c>
      <c r="H95" s="209">
        <v>52</v>
      </c>
      <c r="I95" s="210"/>
      <c r="J95" s="211">
        <f>ROUND(I95*H95,2)</f>
        <v>0</v>
      </c>
      <c r="K95" s="207" t="s">
        <v>156</v>
      </c>
      <c r="L95" s="45"/>
      <c r="M95" s="212" t="s">
        <v>19</v>
      </c>
      <c r="N95" s="213" t="s">
        <v>46</v>
      </c>
      <c r="O95" s="85"/>
      <c r="P95" s="196">
        <f>O95*H95</f>
        <v>0</v>
      </c>
      <c r="Q95" s="196">
        <v>0</v>
      </c>
      <c r="R95" s="196">
        <f>Q95*H95</f>
        <v>0</v>
      </c>
      <c r="S95" s="196">
        <v>0</v>
      </c>
      <c r="T95" s="197">
        <f>S95*H95</f>
        <v>0</v>
      </c>
      <c r="U95" s="39"/>
      <c r="V95" s="39"/>
      <c r="W95" s="39"/>
      <c r="X95" s="39"/>
      <c r="Y95" s="39"/>
      <c r="Z95" s="39"/>
      <c r="AA95" s="39"/>
      <c r="AB95" s="39"/>
      <c r="AC95" s="39"/>
      <c r="AD95" s="39"/>
      <c r="AE95" s="39"/>
      <c r="AR95" s="198" t="s">
        <v>193</v>
      </c>
      <c r="AT95" s="198" t="s">
        <v>152</v>
      </c>
      <c r="AU95" s="198" t="s">
        <v>75</v>
      </c>
      <c r="AY95" s="18" t="s">
        <v>148</v>
      </c>
      <c r="BE95" s="199">
        <f>IF(N95="základní",J95,0)</f>
        <v>0</v>
      </c>
      <c r="BF95" s="199">
        <f>IF(N95="snížená",J95,0)</f>
        <v>0</v>
      </c>
      <c r="BG95" s="199">
        <f>IF(N95="zákl. přenesená",J95,0)</f>
        <v>0</v>
      </c>
      <c r="BH95" s="199">
        <f>IF(N95="sníž. přenesená",J95,0)</f>
        <v>0</v>
      </c>
      <c r="BI95" s="199">
        <f>IF(N95="nulová",J95,0)</f>
        <v>0</v>
      </c>
      <c r="BJ95" s="18" t="s">
        <v>82</v>
      </c>
      <c r="BK95" s="199">
        <f>ROUND(I95*H95,2)</f>
        <v>0</v>
      </c>
      <c r="BL95" s="18" t="s">
        <v>193</v>
      </c>
      <c r="BM95" s="198" t="s">
        <v>1015</v>
      </c>
    </row>
    <row r="96" spans="1:47" s="2" customFormat="1" ht="12">
      <c r="A96" s="39"/>
      <c r="B96" s="40"/>
      <c r="C96" s="41"/>
      <c r="D96" s="200" t="s">
        <v>150</v>
      </c>
      <c r="E96" s="41"/>
      <c r="F96" s="201" t="s">
        <v>1016</v>
      </c>
      <c r="G96" s="41"/>
      <c r="H96" s="41"/>
      <c r="I96" s="202"/>
      <c r="J96" s="41"/>
      <c r="K96" s="41"/>
      <c r="L96" s="45"/>
      <c r="M96" s="203"/>
      <c r="N96" s="204"/>
      <c r="O96" s="85"/>
      <c r="P96" s="85"/>
      <c r="Q96" s="85"/>
      <c r="R96" s="85"/>
      <c r="S96" s="85"/>
      <c r="T96" s="86"/>
      <c r="U96" s="39"/>
      <c r="V96" s="39"/>
      <c r="W96" s="39"/>
      <c r="X96" s="39"/>
      <c r="Y96" s="39"/>
      <c r="Z96" s="39"/>
      <c r="AA96" s="39"/>
      <c r="AB96" s="39"/>
      <c r="AC96" s="39"/>
      <c r="AD96" s="39"/>
      <c r="AE96" s="39"/>
      <c r="AT96" s="18" t="s">
        <v>150</v>
      </c>
      <c r="AU96" s="18" t="s">
        <v>75</v>
      </c>
    </row>
    <row r="97" spans="1:47" s="2" customFormat="1" ht="12">
      <c r="A97" s="39"/>
      <c r="B97" s="40"/>
      <c r="C97" s="41"/>
      <c r="D97" s="214" t="s">
        <v>159</v>
      </c>
      <c r="E97" s="41"/>
      <c r="F97" s="215" t="s">
        <v>1017</v>
      </c>
      <c r="G97" s="41"/>
      <c r="H97" s="41"/>
      <c r="I97" s="202"/>
      <c r="J97" s="41"/>
      <c r="K97" s="41"/>
      <c r="L97" s="45"/>
      <c r="M97" s="203"/>
      <c r="N97" s="204"/>
      <c r="O97" s="85"/>
      <c r="P97" s="85"/>
      <c r="Q97" s="85"/>
      <c r="R97" s="85"/>
      <c r="S97" s="85"/>
      <c r="T97" s="86"/>
      <c r="U97" s="39"/>
      <c r="V97" s="39"/>
      <c r="W97" s="39"/>
      <c r="X97" s="39"/>
      <c r="Y97" s="39"/>
      <c r="Z97" s="39"/>
      <c r="AA97" s="39"/>
      <c r="AB97" s="39"/>
      <c r="AC97" s="39"/>
      <c r="AD97" s="39"/>
      <c r="AE97" s="39"/>
      <c r="AT97" s="18" t="s">
        <v>159</v>
      </c>
      <c r="AU97" s="18" t="s">
        <v>75</v>
      </c>
    </row>
    <row r="98" spans="1:65" s="2" customFormat="1" ht="16.5" customHeight="1">
      <c r="A98" s="39"/>
      <c r="B98" s="40"/>
      <c r="C98" s="186" t="s">
        <v>173</v>
      </c>
      <c r="D98" s="186" t="s">
        <v>143</v>
      </c>
      <c r="E98" s="187" t="s">
        <v>1018</v>
      </c>
      <c r="F98" s="188" t="s">
        <v>1019</v>
      </c>
      <c r="G98" s="189" t="s">
        <v>155</v>
      </c>
      <c r="H98" s="190">
        <v>1</v>
      </c>
      <c r="I98" s="191"/>
      <c r="J98" s="192">
        <f>ROUND(I98*H98,2)</f>
        <v>0</v>
      </c>
      <c r="K98" s="188" t="s">
        <v>147</v>
      </c>
      <c r="L98" s="193"/>
      <c r="M98" s="194" t="s">
        <v>19</v>
      </c>
      <c r="N98" s="195" t="s">
        <v>46</v>
      </c>
      <c r="O98" s="85"/>
      <c r="P98" s="196">
        <f>O98*H98</f>
        <v>0</v>
      </c>
      <c r="Q98" s="196">
        <v>0</v>
      </c>
      <c r="R98" s="196">
        <f>Q98*H98</f>
        <v>0</v>
      </c>
      <c r="S98" s="196">
        <v>0</v>
      </c>
      <c r="T98" s="197">
        <f>S98*H98</f>
        <v>0</v>
      </c>
      <c r="U98" s="39"/>
      <c r="V98" s="39"/>
      <c r="W98" s="39"/>
      <c r="X98" s="39"/>
      <c r="Y98" s="39"/>
      <c r="Z98" s="39"/>
      <c r="AA98" s="39"/>
      <c r="AB98" s="39"/>
      <c r="AC98" s="39"/>
      <c r="AD98" s="39"/>
      <c r="AE98" s="39"/>
      <c r="AR98" s="198" t="s">
        <v>264</v>
      </c>
      <c r="AT98" s="198" t="s">
        <v>143</v>
      </c>
      <c r="AU98" s="198" t="s">
        <v>75</v>
      </c>
      <c r="AY98" s="18" t="s">
        <v>148</v>
      </c>
      <c r="BE98" s="199">
        <f>IF(N98="základní",J98,0)</f>
        <v>0</v>
      </c>
      <c r="BF98" s="199">
        <f>IF(N98="snížená",J98,0)</f>
        <v>0</v>
      </c>
      <c r="BG98" s="199">
        <f>IF(N98="zákl. přenesená",J98,0)</f>
        <v>0</v>
      </c>
      <c r="BH98" s="199">
        <f>IF(N98="sníž. přenesená",J98,0)</f>
        <v>0</v>
      </c>
      <c r="BI98" s="199">
        <f>IF(N98="nulová",J98,0)</f>
        <v>0</v>
      </c>
      <c r="BJ98" s="18" t="s">
        <v>82</v>
      </c>
      <c r="BK98" s="199">
        <f>ROUND(I98*H98,2)</f>
        <v>0</v>
      </c>
      <c r="BL98" s="18" t="s">
        <v>193</v>
      </c>
      <c r="BM98" s="198" t="s">
        <v>1020</v>
      </c>
    </row>
    <row r="99" spans="1:47" s="2" customFormat="1" ht="12">
      <c r="A99" s="39"/>
      <c r="B99" s="40"/>
      <c r="C99" s="41"/>
      <c r="D99" s="200" t="s">
        <v>150</v>
      </c>
      <c r="E99" s="41"/>
      <c r="F99" s="201" t="s">
        <v>1019</v>
      </c>
      <c r="G99" s="41"/>
      <c r="H99" s="41"/>
      <c r="I99" s="202"/>
      <c r="J99" s="41"/>
      <c r="K99" s="41"/>
      <c r="L99" s="45"/>
      <c r="M99" s="203"/>
      <c r="N99" s="204"/>
      <c r="O99" s="85"/>
      <c r="P99" s="85"/>
      <c r="Q99" s="85"/>
      <c r="R99" s="85"/>
      <c r="S99" s="85"/>
      <c r="T99" s="86"/>
      <c r="U99" s="39"/>
      <c r="V99" s="39"/>
      <c r="W99" s="39"/>
      <c r="X99" s="39"/>
      <c r="Y99" s="39"/>
      <c r="Z99" s="39"/>
      <c r="AA99" s="39"/>
      <c r="AB99" s="39"/>
      <c r="AC99" s="39"/>
      <c r="AD99" s="39"/>
      <c r="AE99" s="39"/>
      <c r="AT99" s="18" t="s">
        <v>150</v>
      </c>
      <c r="AU99" s="18" t="s">
        <v>75</v>
      </c>
    </row>
    <row r="100" spans="1:65" s="2" customFormat="1" ht="16.5" customHeight="1">
      <c r="A100" s="39"/>
      <c r="B100" s="40"/>
      <c r="C100" s="205" t="s">
        <v>177</v>
      </c>
      <c r="D100" s="205" t="s">
        <v>152</v>
      </c>
      <c r="E100" s="206" t="s">
        <v>1018</v>
      </c>
      <c r="F100" s="207" t="s">
        <v>1021</v>
      </c>
      <c r="G100" s="208" t="s">
        <v>155</v>
      </c>
      <c r="H100" s="209">
        <v>51</v>
      </c>
      <c r="I100" s="210"/>
      <c r="J100" s="211">
        <f>ROUND(I100*H100,2)</f>
        <v>0</v>
      </c>
      <c r="K100" s="207" t="s">
        <v>147</v>
      </c>
      <c r="L100" s="45"/>
      <c r="M100" s="212" t="s">
        <v>19</v>
      </c>
      <c r="N100" s="213" t="s">
        <v>46</v>
      </c>
      <c r="O100" s="85"/>
      <c r="P100" s="196">
        <f>O100*H100</f>
        <v>0</v>
      </c>
      <c r="Q100" s="196">
        <v>0</v>
      </c>
      <c r="R100" s="196">
        <f>Q100*H100</f>
        <v>0</v>
      </c>
      <c r="S100" s="196">
        <v>0</v>
      </c>
      <c r="T100" s="197">
        <f>S100*H100</f>
        <v>0</v>
      </c>
      <c r="U100" s="39"/>
      <c r="V100" s="39"/>
      <c r="W100" s="39"/>
      <c r="X100" s="39"/>
      <c r="Y100" s="39"/>
      <c r="Z100" s="39"/>
      <c r="AA100" s="39"/>
      <c r="AB100" s="39"/>
      <c r="AC100" s="39"/>
      <c r="AD100" s="39"/>
      <c r="AE100" s="39"/>
      <c r="AR100" s="198" t="s">
        <v>193</v>
      </c>
      <c r="AT100" s="198" t="s">
        <v>152</v>
      </c>
      <c r="AU100" s="198" t="s">
        <v>75</v>
      </c>
      <c r="AY100" s="18" t="s">
        <v>148</v>
      </c>
      <c r="BE100" s="199">
        <f>IF(N100="základní",J100,0)</f>
        <v>0</v>
      </c>
      <c r="BF100" s="199">
        <f>IF(N100="snížená",J100,0)</f>
        <v>0</v>
      </c>
      <c r="BG100" s="199">
        <f>IF(N100="zákl. přenesená",J100,0)</f>
        <v>0</v>
      </c>
      <c r="BH100" s="199">
        <f>IF(N100="sníž. přenesená",J100,0)</f>
        <v>0</v>
      </c>
      <c r="BI100" s="199">
        <f>IF(N100="nulová",J100,0)</f>
        <v>0</v>
      </c>
      <c r="BJ100" s="18" t="s">
        <v>82</v>
      </c>
      <c r="BK100" s="199">
        <f>ROUND(I100*H100,2)</f>
        <v>0</v>
      </c>
      <c r="BL100" s="18" t="s">
        <v>193</v>
      </c>
      <c r="BM100" s="198" t="s">
        <v>1022</v>
      </c>
    </row>
    <row r="101" spans="1:47" s="2" customFormat="1" ht="12">
      <c r="A101" s="39"/>
      <c r="B101" s="40"/>
      <c r="C101" s="41"/>
      <c r="D101" s="200" t="s">
        <v>150</v>
      </c>
      <c r="E101" s="41"/>
      <c r="F101" s="201" t="s">
        <v>1023</v>
      </c>
      <c r="G101" s="41"/>
      <c r="H101" s="41"/>
      <c r="I101" s="202"/>
      <c r="J101" s="41"/>
      <c r="K101" s="41"/>
      <c r="L101" s="45"/>
      <c r="M101" s="217"/>
      <c r="N101" s="218"/>
      <c r="O101" s="219"/>
      <c r="P101" s="219"/>
      <c r="Q101" s="219"/>
      <c r="R101" s="219"/>
      <c r="S101" s="219"/>
      <c r="T101" s="220"/>
      <c r="U101" s="39"/>
      <c r="V101" s="39"/>
      <c r="W101" s="39"/>
      <c r="X101" s="39"/>
      <c r="Y101" s="39"/>
      <c r="Z101" s="39"/>
      <c r="AA101" s="39"/>
      <c r="AB101" s="39"/>
      <c r="AC101" s="39"/>
      <c r="AD101" s="39"/>
      <c r="AE101" s="39"/>
      <c r="AT101" s="18" t="s">
        <v>150</v>
      </c>
      <c r="AU101" s="18" t="s">
        <v>75</v>
      </c>
    </row>
    <row r="102" spans="1:31" s="2" customFormat="1" ht="6.95" customHeight="1">
      <c r="A102" s="39"/>
      <c r="B102" s="60"/>
      <c r="C102" s="61"/>
      <c r="D102" s="61"/>
      <c r="E102" s="61"/>
      <c r="F102" s="61"/>
      <c r="G102" s="61"/>
      <c r="H102" s="61"/>
      <c r="I102" s="61"/>
      <c r="J102" s="61"/>
      <c r="K102" s="61"/>
      <c r="L102" s="45"/>
      <c r="M102" s="39"/>
      <c r="O102" s="39"/>
      <c r="P102" s="39"/>
      <c r="Q102" s="39"/>
      <c r="R102" s="39"/>
      <c r="S102" s="39"/>
      <c r="T102" s="39"/>
      <c r="U102" s="39"/>
      <c r="V102" s="39"/>
      <c r="W102" s="39"/>
      <c r="X102" s="39"/>
      <c r="Y102" s="39"/>
      <c r="Z102" s="39"/>
      <c r="AA102" s="39"/>
      <c r="AB102" s="39"/>
      <c r="AC102" s="39"/>
      <c r="AD102" s="39"/>
      <c r="AE102" s="39"/>
    </row>
  </sheetData>
  <sheetProtection password="CC35" sheet="1" objects="1" scenarios="1" formatColumns="0" formatRows="0" autoFilter="0"/>
  <autoFilter ref="C84:K101"/>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8" r:id="rId1" display="https://podminky.urs.cz/item/CS_URS_2021_02/35442062"/>
    <hyperlink ref="F91" r:id="rId2" display="https://podminky.urs.cz/item/CS_URS_2021_02/35441986"/>
    <hyperlink ref="F94" r:id="rId3" display="https://podminky.urs.cz/item/CS_URS_2021_02/35441895"/>
    <hyperlink ref="F97" r:id="rId4" display="https://podminky.urs.cz/item/CS_URS_2021_02/21022002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8.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593</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1024</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ROUND(J90,2)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ROUND((SUM(BE90:BE119)),2)</f>
        <v>0</v>
      </c>
      <c r="G35" s="39"/>
      <c r="H35" s="39"/>
      <c r="I35" s="158">
        <v>0.21</v>
      </c>
      <c r="J35" s="157">
        <f>ROUND(((SUM(BE90:BE119))*I35),2)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ROUND((SUM(BF90:BF119)),2)</f>
        <v>0</v>
      </c>
      <c r="G36" s="39"/>
      <c r="H36" s="39"/>
      <c r="I36" s="158">
        <v>0.15</v>
      </c>
      <c r="J36" s="157">
        <f>ROUND(((SUM(BF90:BF119))*I36),2)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ROUND((SUM(BG90:BG119)),2)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ROUND((SUM(BH90:BH119)),2)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ROUND((SUM(BI90:BI119)),2)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593</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01.3 - Vedlejší a ostatní náklady</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J90</f>
        <v>0</v>
      </c>
      <c r="K63" s="41"/>
      <c r="L63" s="145"/>
      <c r="S63" s="39"/>
      <c r="T63" s="39"/>
      <c r="U63" s="39"/>
      <c r="V63" s="39"/>
      <c r="W63" s="39"/>
      <c r="X63" s="39"/>
      <c r="Y63" s="39"/>
      <c r="Z63" s="39"/>
      <c r="AA63" s="39"/>
      <c r="AB63" s="39"/>
      <c r="AC63" s="39"/>
      <c r="AD63" s="39"/>
      <c r="AE63" s="39"/>
      <c r="AU63" s="18" t="s">
        <v>129</v>
      </c>
    </row>
    <row r="64" spans="1:31" s="10" customFormat="1" ht="24.95" customHeight="1">
      <c r="A64" s="10"/>
      <c r="B64" s="221"/>
      <c r="C64" s="222"/>
      <c r="D64" s="223" t="s">
        <v>1025</v>
      </c>
      <c r="E64" s="224"/>
      <c r="F64" s="224"/>
      <c r="G64" s="224"/>
      <c r="H64" s="224"/>
      <c r="I64" s="224"/>
      <c r="J64" s="225">
        <f>J91</f>
        <v>0</v>
      </c>
      <c r="K64" s="222"/>
      <c r="L64" s="226"/>
      <c r="S64" s="10"/>
      <c r="T64" s="10"/>
      <c r="U64" s="10"/>
      <c r="V64" s="10"/>
      <c r="W64" s="10"/>
      <c r="X64" s="10"/>
      <c r="Y64" s="10"/>
      <c r="Z64" s="10"/>
      <c r="AA64" s="10"/>
      <c r="AB64" s="10"/>
      <c r="AC64" s="10"/>
      <c r="AD64" s="10"/>
      <c r="AE64" s="10"/>
    </row>
    <row r="65" spans="1:31" s="11" customFormat="1" ht="19.9" customHeight="1">
      <c r="A65" s="11"/>
      <c r="B65" s="227"/>
      <c r="C65" s="126"/>
      <c r="D65" s="228" t="s">
        <v>1026</v>
      </c>
      <c r="E65" s="229"/>
      <c r="F65" s="229"/>
      <c r="G65" s="229"/>
      <c r="H65" s="229"/>
      <c r="I65" s="229"/>
      <c r="J65" s="230">
        <f>J92</f>
        <v>0</v>
      </c>
      <c r="K65" s="126"/>
      <c r="L65" s="231"/>
      <c r="S65" s="11"/>
      <c r="T65" s="11"/>
      <c r="U65" s="11"/>
      <c r="V65" s="11"/>
      <c r="W65" s="11"/>
      <c r="X65" s="11"/>
      <c r="Y65" s="11"/>
      <c r="Z65" s="11"/>
      <c r="AA65" s="11"/>
      <c r="AB65" s="11"/>
      <c r="AC65" s="11"/>
      <c r="AD65" s="11"/>
      <c r="AE65" s="11"/>
    </row>
    <row r="66" spans="1:31" s="11" customFormat="1" ht="19.9" customHeight="1">
      <c r="A66" s="11"/>
      <c r="B66" s="227"/>
      <c r="C66" s="126"/>
      <c r="D66" s="228" t="s">
        <v>1027</v>
      </c>
      <c r="E66" s="229"/>
      <c r="F66" s="229"/>
      <c r="G66" s="229"/>
      <c r="H66" s="229"/>
      <c r="I66" s="229"/>
      <c r="J66" s="230">
        <f>J96</f>
        <v>0</v>
      </c>
      <c r="K66" s="126"/>
      <c r="L66" s="231"/>
      <c r="S66" s="11"/>
      <c r="T66" s="11"/>
      <c r="U66" s="11"/>
      <c r="V66" s="11"/>
      <c r="W66" s="11"/>
      <c r="X66" s="11"/>
      <c r="Y66" s="11"/>
      <c r="Z66" s="11"/>
      <c r="AA66" s="11"/>
      <c r="AB66" s="11"/>
      <c r="AC66" s="11"/>
      <c r="AD66" s="11"/>
      <c r="AE66" s="11"/>
    </row>
    <row r="67" spans="1:31" s="11" customFormat="1" ht="19.9" customHeight="1">
      <c r="A67" s="11"/>
      <c r="B67" s="227"/>
      <c r="C67" s="126"/>
      <c r="D67" s="228" t="s">
        <v>1028</v>
      </c>
      <c r="E67" s="229"/>
      <c r="F67" s="229"/>
      <c r="G67" s="229"/>
      <c r="H67" s="229"/>
      <c r="I67" s="229"/>
      <c r="J67" s="230">
        <f>J106</f>
        <v>0</v>
      </c>
      <c r="K67" s="126"/>
      <c r="L67" s="231"/>
      <c r="S67" s="11"/>
      <c r="T67" s="11"/>
      <c r="U67" s="11"/>
      <c r="V67" s="11"/>
      <c r="W67" s="11"/>
      <c r="X67" s="11"/>
      <c r="Y67" s="11"/>
      <c r="Z67" s="11"/>
      <c r="AA67" s="11"/>
      <c r="AB67" s="11"/>
      <c r="AC67" s="11"/>
      <c r="AD67" s="11"/>
      <c r="AE67" s="11"/>
    </row>
    <row r="68" spans="1:31" s="11" customFormat="1" ht="19.9" customHeight="1">
      <c r="A68" s="11"/>
      <c r="B68" s="227"/>
      <c r="C68" s="126"/>
      <c r="D68" s="228" t="s">
        <v>1029</v>
      </c>
      <c r="E68" s="229"/>
      <c r="F68" s="229"/>
      <c r="G68" s="229"/>
      <c r="H68" s="229"/>
      <c r="I68" s="229"/>
      <c r="J68" s="230">
        <f>J113</f>
        <v>0</v>
      </c>
      <c r="K68" s="126"/>
      <c r="L68" s="231"/>
      <c r="S68" s="11"/>
      <c r="T68" s="11"/>
      <c r="U68" s="11"/>
      <c r="V68" s="11"/>
      <c r="W68" s="11"/>
      <c r="X68" s="11"/>
      <c r="Y68" s="11"/>
      <c r="Z68" s="11"/>
      <c r="AA68" s="11"/>
      <c r="AB68" s="11"/>
      <c r="AC68" s="11"/>
      <c r="AD68" s="11"/>
      <c r="AE68" s="11"/>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130</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MVE Kadaň - generální oprava - rozvodna 22kV a 6kV</v>
      </c>
      <c r="F78" s="33"/>
      <c r="G78" s="33"/>
      <c r="H78" s="33"/>
      <c r="I78" s="41"/>
      <c r="J78" s="41"/>
      <c r="K78" s="41"/>
      <c r="L78" s="145"/>
      <c r="S78" s="39"/>
      <c r="T78" s="39"/>
      <c r="U78" s="39"/>
      <c r="V78" s="39"/>
      <c r="W78" s="39"/>
      <c r="X78" s="39"/>
      <c r="Y78" s="39"/>
      <c r="Z78" s="39"/>
      <c r="AA78" s="39"/>
      <c r="AB78" s="39"/>
      <c r="AC78" s="39"/>
      <c r="AD78" s="39"/>
      <c r="AE78" s="39"/>
    </row>
    <row r="79" spans="2:12" s="1" customFormat="1" ht="12" customHeight="1">
      <c r="B79" s="22"/>
      <c r="C79" s="33" t="s">
        <v>122</v>
      </c>
      <c r="D79" s="23"/>
      <c r="E79" s="23"/>
      <c r="F79" s="23"/>
      <c r="G79" s="23"/>
      <c r="H79" s="23"/>
      <c r="I79" s="23"/>
      <c r="J79" s="23"/>
      <c r="K79" s="23"/>
      <c r="L79" s="21"/>
    </row>
    <row r="80" spans="1:31" s="2" customFormat="1" ht="16.5" customHeight="1">
      <c r="A80" s="39"/>
      <c r="B80" s="40"/>
      <c r="C80" s="41"/>
      <c r="D80" s="41"/>
      <c r="E80" s="170" t="s">
        <v>593</v>
      </c>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124</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E11</f>
        <v>SO 01.3 - Vedlejší a ostatní náklady</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Kadaň</v>
      </c>
      <c r="G84" s="41"/>
      <c r="H84" s="41"/>
      <c r="I84" s="33" t="s">
        <v>23</v>
      </c>
      <c r="J84" s="73" t="str">
        <f>IF(J14="","",J14)</f>
        <v>2. 12. 2021</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E17</f>
        <v>Povodí Ohře, státní podnik</v>
      </c>
      <c r="G86" s="41"/>
      <c r="H86" s="41"/>
      <c r="I86" s="33" t="s">
        <v>32</v>
      </c>
      <c r="J86" s="37" t="str">
        <f>E23</f>
        <v>Puttner, s.r.o.</v>
      </c>
      <c r="K86" s="41"/>
      <c r="L86" s="145"/>
      <c r="S86" s="39"/>
      <c r="T86" s="39"/>
      <c r="U86" s="39"/>
      <c r="V86" s="39"/>
      <c r="W86" s="39"/>
      <c r="X86" s="39"/>
      <c r="Y86" s="39"/>
      <c r="Z86" s="39"/>
      <c r="AA86" s="39"/>
      <c r="AB86" s="39"/>
      <c r="AC86" s="39"/>
      <c r="AD86" s="39"/>
      <c r="AE86" s="39"/>
    </row>
    <row r="87" spans="1:31" s="2" customFormat="1" ht="15.15" customHeight="1">
      <c r="A87" s="39"/>
      <c r="B87" s="40"/>
      <c r="C87" s="33" t="s">
        <v>30</v>
      </c>
      <c r="D87" s="41"/>
      <c r="E87" s="41"/>
      <c r="F87" s="28" t="str">
        <f>IF(E20="","",E20)</f>
        <v>Vyplň údaj</v>
      </c>
      <c r="G87" s="41"/>
      <c r="H87" s="41"/>
      <c r="I87" s="33" t="s">
        <v>37</v>
      </c>
      <c r="J87" s="37" t="str">
        <f>E26</f>
        <v xml:space="preserve"> </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9" customFormat="1" ht="29.25" customHeight="1">
      <c r="A89" s="175"/>
      <c r="B89" s="176"/>
      <c r="C89" s="177" t="s">
        <v>131</v>
      </c>
      <c r="D89" s="178" t="s">
        <v>60</v>
      </c>
      <c r="E89" s="178" t="s">
        <v>56</v>
      </c>
      <c r="F89" s="178" t="s">
        <v>57</v>
      </c>
      <c r="G89" s="178" t="s">
        <v>132</v>
      </c>
      <c r="H89" s="178" t="s">
        <v>133</v>
      </c>
      <c r="I89" s="178" t="s">
        <v>134</v>
      </c>
      <c r="J89" s="178" t="s">
        <v>128</v>
      </c>
      <c r="K89" s="179" t="s">
        <v>135</v>
      </c>
      <c r="L89" s="180"/>
      <c r="M89" s="93" t="s">
        <v>19</v>
      </c>
      <c r="N89" s="94" t="s">
        <v>45</v>
      </c>
      <c r="O89" s="94" t="s">
        <v>136</v>
      </c>
      <c r="P89" s="94" t="s">
        <v>137</v>
      </c>
      <c r="Q89" s="94" t="s">
        <v>138</v>
      </c>
      <c r="R89" s="94" t="s">
        <v>139</v>
      </c>
      <c r="S89" s="94" t="s">
        <v>140</v>
      </c>
      <c r="T89" s="95" t="s">
        <v>141</v>
      </c>
      <c r="U89" s="175"/>
      <c r="V89" s="175"/>
      <c r="W89" s="175"/>
      <c r="X89" s="175"/>
      <c r="Y89" s="175"/>
      <c r="Z89" s="175"/>
      <c r="AA89" s="175"/>
      <c r="AB89" s="175"/>
      <c r="AC89" s="175"/>
      <c r="AD89" s="175"/>
      <c r="AE89" s="175"/>
    </row>
    <row r="90" spans="1:63" s="2" customFormat="1" ht="22.8" customHeight="1">
      <c r="A90" s="39"/>
      <c r="B90" s="40"/>
      <c r="C90" s="100" t="s">
        <v>142</v>
      </c>
      <c r="D90" s="41"/>
      <c r="E90" s="41"/>
      <c r="F90" s="41"/>
      <c r="G90" s="41"/>
      <c r="H90" s="41"/>
      <c r="I90" s="41"/>
      <c r="J90" s="181">
        <f>BK90</f>
        <v>0</v>
      </c>
      <c r="K90" s="41"/>
      <c r="L90" s="45"/>
      <c r="M90" s="96"/>
      <c r="N90" s="182"/>
      <c r="O90" s="97"/>
      <c r="P90" s="183">
        <f>P91</f>
        <v>0</v>
      </c>
      <c r="Q90" s="97"/>
      <c r="R90" s="183">
        <f>R91</f>
        <v>0</v>
      </c>
      <c r="S90" s="97"/>
      <c r="T90" s="184">
        <f>T91</f>
        <v>0</v>
      </c>
      <c r="U90" s="39"/>
      <c r="V90" s="39"/>
      <c r="W90" s="39"/>
      <c r="X90" s="39"/>
      <c r="Y90" s="39"/>
      <c r="Z90" s="39"/>
      <c r="AA90" s="39"/>
      <c r="AB90" s="39"/>
      <c r="AC90" s="39"/>
      <c r="AD90" s="39"/>
      <c r="AE90" s="39"/>
      <c r="AT90" s="18" t="s">
        <v>74</v>
      </c>
      <c r="AU90" s="18" t="s">
        <v>129</v>
      </c>
      <c r="BK90" s="185">
        <f>BK91</f>
        <v>0</v>
      </c>
    </row>
    <row r="91" spans="1:63" s="12" customFormat="1" ht="25.9" customHeight="1">
      <c r="A91" s="12"/>
      <c r="B91" s="232"/>
      <c r="C91" s="233"/>
      <c r="D91" s="234" t="s">
        <v>74</v>
      </c>
      <c r="E91" s="235" t="s">
        <v>1030</v>
      </c>
      <c r="F91" s="235" t="s">
        <v>1031</v>
      </c>
      <c r="G91" s="233"/>
      <c r="H91" s="233"/>
      <c r="I91" s="236"/>
      <c r="J91" s="237">
        <f>BK91</f>
        <v>0</v>
      </c>
      <c r="K91" s="233"/>
      <c r="L91" s="238"/>
      <c r="M91" s="239"/>
      <c r="N91" s="240"/>
      <c r="O91" s="240"/>
      <c r="P91" s="241">
        <f>P92+P96+P106+P113</f>
        <v>0</v>
      </c>
      <c r="Q91" s="240"/>
      <c r="R91" s="241">
        <f>R92+R96+R106+R113</f>
        <v>0</v>
      </c>
      <c r="S91" s="240"/>
      <c r="T91" s="242">
        <f>T92+T96+T106+T113</f>
        <v>0</v>
      </c>
      <c r="U91" s="12"/>
      <c r="V91" s="12"/>
      <c r="W91" s="12"/>
      <c r="X91" s="12"/>
      <c r="Y91" s="12"/>
      <c r="Z91" s="12"/>
      <c r="AA91" s="12"/>
      <c r="AB91" s="12"/>
      <c r="AC91" s="12"/>
      <c r="AD91" s="12"/>
      <c r="AE91" s="12"/>
      <c r="AR91" s="243" t="s">
        <v>173</v>
      </c>
      <c r="AT91" s="244" t="s">
        <v>74</v>
      </c>
      <c r="AU91" s="244" t="s">
        <v>75</v>
      </c>
      <c r="AY91" s="243" t="s">
        <v>148</v>
      </c>
      <c r="BK91" s="245">
        <f>BK92+BK96+BK106+BK113</f>
        <v>0</v>
      </c>
    </row>
    <row r="92" spans="1:63" s="12" customFormat="1" ht="22.8" customHeight="1">
      <c r="A92" s="12"/>
      <c r="B92" s="232"/>
      <c r="C92" s="233"/>
      <c r="D92" s="234" t="s">
        <v>74</v>
      </c>
      <c r="E92" s="246" t="s">
        <v>1032</v>
      </c>
      <c r="F92" s="246" t="s">
        <v>1033</v>
      </c>
      <c r="G92" s="233"/>
      <c r="H92" s="233"/>
      <c r="I92" s="236"/>
      <c r="J92" s="247">
        <f>BK92</f>
        <v>0</v>
      </c>
      <c r="K92" s="233"/>
      <c r="L92" s="238"/>
      <c r="M92" s="239"/>
      <c r="N92" s="240"/>
      <c r="O92" s="240"/>
      <c r="P92" s="241">
        <f>SUM(P93:P95)</f>
        <v>0</v>
      </c>
      <c r="Q92" s="240"/>
      <c r="R92" s="241">
        <f>SUM(R93:R95)</f>
        <v>0</v>
      </c>
      <c r="S92" s="240"/>
      <c r="T92" s="242">
        <f>SUM(T93:T95)</f>
        <v>0</v>
      </c>
      <c r="U92" s="12"/>
      <c r="V92" s="12"/>
      <c r="W92" s="12"/>
      <c r="X92" s="12"/>
      <c r="Y92" s="12"/>
      <c r="Z92" s="12"/>
      <c r="AA92" s="12"/>
      <c r="AB92" s="12"/>
      <c r="AC92" s="12"/>
      <c r="AD92" s="12"/>
      <c r="AE92" s="12"/>
      <c r="AR92" s="243" t="s">
        <v>173</v>
      </c>
      <c r="AT92" s="244" t="s">
        <v>74</v>
      </c>
      <c r="AU92" s="244" t="s">
        <v>82</v>
      </c>
      <c r="AY92" s="243" t="s">
        <v>148</v>
      </c>
      <c r="BK92" s="245">
        <f>SUM(BK93:BK95)</f>
        <v>0</v>
      </c>
    </row>
    <row r="93" spans="1:65" s="2" customFormat="1" ht="16.5" customHeight="1">
      <c r="A93" s="39"/>
      <c r="B93" s="40"/>
      <c r="C93" s="205" t="s">
        <v>82</v>
      </c>
      <c r="D93" s="205" t="s">
        <v>152</v>
      </c>
      <c r="E93" s="206" t="s">
        <v>1034</v>
      </c>
      <c r="F93" s="207" t="s">
        <v>447</v>
      </c>
      <c r="G93" s="208" t="s">
        <v>471</v>
      </c>
      <c r="H93" s="209">
        <v>1</v>
      </c>
      <c r="I93" s="210"/>
      <c r="J93" s="211">
        <f>ROUND(I93*H93,2)</f>
        <v>0</v>
      </c>
      <c r="K93" s="207" t="s">
        <v>156</v>
      </c>
      <c r="L93" s="45"/>
      <c r="M93" s="212" t="s">
        <v>19</v>
      </c>
      <c r="N93" s="213" t="s">
        <v>46</v>
      </c>
      <c r="O93" s="85"/>
      <c r="P93" s="196">
        <f>O93*H93</f>
        <v>0</v>
      </c>
      <c r="Q93" s="196">
        <v>0</v>
      </c>
      <c r="R93" s="196">
        <f>Q93*H93</f>
        <v>0</v>
      </c>
      <c r="S93" s="196">
        <v>0</v>
      </c>
      <c r="T93" s="197">
        <f>S93*H93</f>
        <v>0</v>
      </c>
      <c r="U93" s="39"/>
      <c r="V93" s="39"/>
      <c r="W93" s="39"/>
      <c r="X93" s="39"/>
      <c r="Y93" s="39"/>
      <c r="Z93" s="39"/>
      <c r="AA93" s="39"/>
      <c r="AB93" s="39"/>
      <c r="AC93" s="39"/>
      <c r="AD93" s="39"/>
      <c r="AE93" s="39"/>
      <c r="AR93" s="198" t="s">
        <v>167</v>
      </c>
      <c r="AT93" s="198" t="s">
        <v>152</v>
      </c>
      <c r="AU93" s="198" t="s">
        <v>84</v>
      </c>
      <c r="AY93" s="18" t="s">
        <v>148</v>
      </c>
      <c r="BE93" s="199">
        <f>IF(N93="základní",J93,0)</f>
        <v>0</v>
      </c>
      <c r="BF93" s="199">
        <f>IF(N93="snížená",J93,0)</f>
        <v>0</v>
      </c>
      <c r="BG93" s="199">
        <f>IF(N93="zákl. přenesená",J93,0)</f>
        <v>0</v>
      </c>
      <c r="BH93" s="199">
        <f>IF(N93="sníž. přenesená",J93,0)</f>
        <v>0</v>
      </c>
      <c r="BI93" s="199">
        <f>IF(N93="nulová",J93,0)</f>
        <v>0</v>
      </c>
      <c r="BJ93" s="18" t="s">
        <v>82</v>
      </c>
      <c r="BK93" s="199">
        <f>ROUND(I93*H93,2)</f>
        <v>0</v>
      </c>
      <c r="BL93" s="18" t="s">
        <v>167</v>
      </c>
      <c r="BM93" s="198" t="s">
        <v>1035</v>
      </c>
    </row>
    <row r="94" spans="1:47" s="2" customFormat="1" ht="12">
      <c r="A94" s="39"/>
      <c r="B94" s="40"/>
      <c r="C94" s="41"/>
      <c r="D94" s="200" t="s">
        <v>150</v>
      </c>
      <c r="E94" s="41"/>
      <c r="F94" s="201" t="s">
        <v>447</v>
      </c>
      <c r="G94" s="41"/>
      <c r="H94" s="41"/>
      <c r="I94" s="202"/>
      <c r="J94" s="41"/>
      <c r="K94" s="41"/>
      <c r="L94" s="45"/>
      <c r="M94" s="203"/>
      <c r="N94" s="204"/>
      <c r="O94" s="85"/>
      <c r="P94" s="85"/>
      <c r="Q94" s="85"/>
      <c r="R94" s="85"/>
      <c r="S94" s="85"/>
      <c r="T94" s="86"/>
      <c r="U94" s="39"/>
      <c r="V94" s="39"/>
      <c r="W94" s="39"/>
      <c r="X94" s="39"/>
      <c r="Y94" s="39"/>
      <c r="Z94" s="39"/>
      <c r="AA94" s="39"/>
      <c r="AB94" s="39"/>
      <c r="AC94" s="39"/>
      <c r="AD94" s="39"/>
      <c r="AE94" s="39"/>
      <c r="AT94" s="18" t="s">
        <v>150</v>
      </c>
      <c r="AU94" s="18" t="s">
        <v>84</v>
      </c>
    </row>
    <row r="95" spans="1:47" s="2" customFormat="1" ht="12">
      <c r="A95" s="39"/>
      <c r="B95" s="40"/>
      <c r="C95" s="41"/>
      <c r="D95" s="214" t="s">
        <v>159</v>
      </c>
      <c r="E95" s="41"/>
      <c r="F95" s="215" t="s">
        <v>1036</v>
      </c>
      <c r="G95" s="41"/>
      <c r="H95" s="41"/>
      <c r="I95" s="202"/>
      <c r="J95" s="41"/>
      <c r="K95" s="41"/>
      <c r="L95" s="45"/>
      <c r="M95" s="203"/>
      <c r="N95" s="204"/>
      <c r="O95" s="85"/>
      <c r="P95" s="85"/>
      <c r="Q95" s="85"/>
      <c r="R95" s="85"/>
      <c r="S95" s="85"/>
      <c r="T95" s="86"/>
      <c r="U95" s="39"/>
      <c r="V95" s="39"/>
      <c r="W95" s="39"/>
      <c r="X95" s="39"/>
      <c r="Y95" s="39"/>
      <c r="Z95" s="39"/>
      <c r="AA95" s="39"/>
      <c r="AB95" s="39"/>
      <c r="AC95" s="39"/>
      <c r="AD95" s="39"/>
      <c r="AE95" s="39"/>
      <c r="AT95" s="18" t="s">
        <v>159</v>
      </c>
      <c r="AU95" s="18" t="s">
        <v>84</v>
      </c>
    </row>
    <row r="96" spans="1:63" s="12" customFormat="1" ht="22.8" customHeight="1">
      <c r="A96" s="12"/>
      <c r="B96" s="232"/>
      <c r="C96" s="233"/>
      <c r="D96" s="234" t="s">
        <v>74</v>
      </c>
      <c r="E96" s="246" t="s">
        <v>1037</v>
      </c>
      <c r="F96" s="246" t="s">
        <v>466</v>
      </c>
      <c r="G96" s="233"/>
      <c r="H96" s="233"/>
      <c r="I96" s="236"/>
      <c r="J96" s="247">
        <f>BK96</f>
        <v>0</v>
      </c>
      <c r="K96" s="233"/>
      <c r="L96" s="238"/>
      <c r="M96" s="239"/>
      <c r="N96" s="240"/>
      <c r="O96" s="240"/>
      <c r="P96" s="241">
        <f>SUM(P97:P105)</f>
        <v>0</v>
      </c>
      <c r="Q96" s="240"/>
      <c r="R96" s="241">
        <f>SUM(R97:R105)</f>
        <v>0</v>
      </c>
      <c r="S96" s="240"/>
      <c r="T96" s="242">
        <f>SUM(T97:T105)</f>
        <v>0</v>
      </c>
      <c r="U96" s="12"/>
      <c r="V96" s="12"/>
      <c r="W96" s="12"/>
      <c r="X96" s="12"/>
      <c r="Y96" s="12"/>
      <c r="Z96" s="12"/>
      <c r="AA96" s="12"/>
      <c r="AB96" s="12"/>
      <c r="AC96" s="12"/>
      <c r="AD96" s="12"/>
      <c r="AE96" s="12"/>
      <c r="AR96" s="243" t="s">
        <v>173</v>
      </c>
      <c r="AT96" s="244" t="s">
        <v>74</v>
      </c>
      <c r="AU96" s="244" t="s">
        <v>82</v>
      </c>
      <c r="AY96" s="243" t="s">
        <v>148</v>
      </c>
      <c r="BK96" s="245">
        <f>SUM(BK97:BK105)</f>
        <v>0</v>
      </c>
    </row>
    <row r="97" spans="1:65" s="2" customFormat="1" ht="16.5" customHeight="1">
      <c r="A97" s="39"/>
      <c r="B97" s="40"/>
      <c r="C97" s="205" t="s">
        <v>84</v>
      </c>
      <c r="D97" s="205" t="s">
        <v>152</v>
      </c>
      <c r="E97" s="206" t="s">
        <v>1038</v>
      </c>
      <c r="F97" s="207" t="s">
        <v>466</v>
      </c>
      <c r="G97" s="208" t="s">
        <v>471</v>
      </c>
      <c r="H97" s="209">
        <v>1</v>
      </c>
      <c r="I97" s="210"/>
      <c r="J97" s="211">
        <f>ROUND(I97*H97,2)</f>
        <v>0</v>
      </c>
      <c r="K97" s="207" t="s">
        <v>156</v>
      </c>
      <c r="L97" s="45"/>
      <c r="M97" s="212" t="s">
        <v>19</v>
      </c>
      <c r="N97" s="213" t="s">
        <v>46</v>
      </c>
      <c r="O97" s="85"/>
      <c r="P97" s="196">
        <f>O97*H97</f>
        <v>0</v>
      </c>
      <c r="Q97" s="196">
        <v>0</v>
      </c>
      <c r="R97" s="196">
        <f>Q97*H97</f>
        <v>0</v>
      </c>
      <c r="S97" s="196">
        <v>0</v>
      </c>
      <c r="T97" s="197">
        <f>S97*H97</f>
        <v>0</v>
      </c>
      <c r="U97" s="39"/>
      <c r="V97" s="39"/>
      <c r="W97" s="39"/>
      <c r="X97" s="39"/>
      <c r="Y97" s="39"/>
      <c r="Z97" s="39"/>
      <c r="AA97" s="39"/>
      <c r="AB97" s="39"/>
      <c r="AC97" s="39"/>
      <c r="AD97" s="39"/>
      <c r="AE97" s="39"/>
      <c r="AR97" s="198" t="s">
        <v>167</v>
      </c>
      <c r="AT97" s="198" t="s">
        <v>152</v>
      </c>
      <c r="AU97" s="198" t="s">
        <v>84</v>
      </c>
      <c r="AY97" s="18" t="s">
        <v>148</v>
      </c>
      <c r="BE97" s="199">
        <f>IF(N97="základní",J97,0)</f>
        <v>0</v>
      </c>
      <c r="BF97" s="199">
        <f>IF(N97="snížená",J97,0)</f>
        <v>0</v>
      </c>
      <c r="BG97" s="199">
        <f>IF(N97="zákl. přenesená",J97,0)</f>
        <v>0</v>
      </c>
      <c r="BH97" s="199">
        <f>IF(N97="sníž. přenesená",J97,0)</f>
        <v>0</v>
      </c>
      <c r="BI97" s="199">
        <f>IF(N97="nulová",J97,0)</f>
        <v>0</v>
      </c>
      <c r="BJ97" s="18" t="s">
        <v>82</v>
      </c>
      <c r="BK97" s="199">
        <f>ROUND(I97*H97,2)</f>
        <v>0</v>
      </c>
      <c r="BL97" s="18" t="s">
        <v>167</v>
      </c>
      <c r="BM97" s="198" t="s">
        <v>1039</v>
      </c>
    </row>
    <row r="98" spans="1:47" s="2" customFormat="1" ht="12">
      <c r="A98" s="39"/>
      <c r="B98" s="40"/>
      <c r="C98" s="41"/>
      <c r="D98" s="200" t="s">
        <v>150</v>
      </c>
      <c r="E98" s="41"/>
      <c r="F98" s="201" t="s">
        <v>466</v>
      </c>
      <c r="G98" s="41"/>
      <c r="H98" s="41"/>
      <c r="I98" s="202"/>
      <c r="J98" s="41"/>
      <c r="K98" s="41"/>
      <c r="L98" s="45"/>
      <c r="M98" s="203"/>
      <c r="N98" s="204"/>
      <c r="O98" s="85"/>
      <c r="P98" s="85"/>
      <c r="Q98" s="85"/>
      <c r="R98" s="85"/>
      <c r="S98" s="85"/>
      <c r="T98" s="86"/>
      <c r="U98" s="39"/>
      <c r="V98" s="39"/>
      <c r="W98" s="39"/>
      <c r="X98" s="39"/>
      <c r="Y98" s="39"/>
      <c r="Z98" s="39"/>
      <c r="AA98" s="39"/>
      <c r="AB98" s="39"/>
      <c r="AC98" s="39"/>
      <c r="AD98" s="39"/>
      <c r="AE98" s="39"/>
      <c r="AT98" s="18" t="s">
        <v>150</v>
      </c>
      <c r="AU98" s="18" t="s">
        <v>84</v>
      </c>
    </row>
    <row r="99" spans="1:47" s="2" customFormat="1" ht="12">
      <c r="A99" s="39"/>
      <c r="B99" s="40"/>
      <c r="C99" s="41"/>
      <c r="D99" s="214" t="s">
        <v>159</v>
      </c>
      <c r="E99" s="41"/>
      <c r="F99" s="215" t="s">
        <v>1040</v>
      </c>
      <c r="G99" s="41"/>
      <c r="H99" s="41"/>
      <c r="I99" s="202"/>
      <c r="J99" s="41"/>
      <c r="K99" s="41"/>
      <c r="L99" s="45"/>
      <c r="M99" s="203"/>
      <c r="N99" s="204"/>
      <c r="O99" s="85"/>
      <c r="P99" s="85"/>
      <c r="Q99" s="85"/>
      <c r="R99" s="85"/>
      <c r="S99" s="85"/>
      <c r="T99" s="86"/>
      <c r="U99" s="39"/>
      <c r="V99" s="39"/>
      <c r="W99" s="39"/>
      <c r="X99" s="39"/>
      <c r="Y99" s="39"/>
      <c r="Z99" s="39"/>
      <c r="AA99" s="39"/>
      <c r="AB99" s="39"/>
      <c r="AC99" s="39"/>
      <c r="AD99" s="39"/>
      <c r="AE99" s="39"/>
      <c r="AT99" s="18" t="s">
        <v>159</v>
      </c>
      <c r="AU99" s="18" t="s">
        <v>84</v>
      </c>
    </row>
    <row r="100" spans="1:65" s="2" customFormat="1" ht="16.5" customHeight="1">
      <c r="A100" s="39"/>
      <c r="B100" s="40"/>
      <c r="C100" s="205" t="s">
        <v>161</v>
      </c>
      <c r="D100" s="205" t="s">
        <v>152</v>
      </c>
      <c r="E100" s="206" t="s">
        <v>1041</v>
      </c>
      <c r="F100" s="207" t="s">
        <v>1042</v>
      </c>
      <c r="G100" s="208" t="s">
        <v>471</v>
      </c>
      <c r="H100" s="209">
        <v>1</v>
      </c>
      <c r="I100" s="210"/>
      <c r="J100" s="211">
        <f>ROUND(I100*H100,2)</f>
        <v>0</v>
      </c>
      <c r="K100" s="207" t="s">
        <v>156</v>
      </c>
      <c r="L100" s="45"/>
      <c r="M100" s="212" t="s">
        <v>19</v>
      </c>
      <c r="N100" s="213" t="s">
        <v>46</v>
      </c>
      <c r="O100" s="85"/>
      <c r="P100" s="196">
        <f>O100*H100</f>
        <v>0</v>
      </c>
      <c r="Q100" s="196">
        <v>0</v>
      </c>
      <c r="R100" s="196">
        <f>Q100*H100</f>
        <v>0</v>
      </c>
      <c r="S100" s="196">
        <v>0</v>
      </c>
      <c r="T100" s="197">
        <f>S100*H100</f>
        <v>0</v>
      </c>
      <c r="U100" s="39"/>
      <c r="V100" s="39"/>
      <c r="W100" s="39"/>
      <c r="X100" s="39"/>
      <c r="Y100" s="39"/>
      <c r="Z100" s="39"/>
      <c r="AA100" s="39"/>
      <c r="AB100" s="39"/>
      <c r="AC100" s="39"/>
      <c r="AD100" s="39"/>
      <c r="AE100" s="39"/>
      <c r="AR100" s="198" t="s">
        <v>167</v>
      </c>
      <c r="AT100" s="198" t="s">
        <v>152</v>
      </c>
      <c r="AU100" s="198" t="s">
        <v>84</v>
      </c>
      <c r="AY100" s="18" t="s">
        <v>148</v>
      </c>
      <c r="BE100" s="199">
        <f>IF(N100="základní",J100,0)</f>
        <v>0</v>
      </c>
      <c r="BF100" s="199">
        <f>IF(N100="snížená",J100,0)</f>
        <v>0</v>
      </c>
      <c r="BG100" s="199">
        <f>IF(N100="zákl. přenesená",J100,0)</f>
        <v>0</v>
      </c>
      <c r="BH100" s="199">
        <f>IF(N100="sníž. přenesená",J100,0)</f>
        <v>0</v>
      </c>
      <c r="BI100" s="199">
        <f>IF(N100="nulová",J100,0)</f>
        <v>0</v>
      </c>
      <c r="BJ100" s="18" t="s">
        <v>82</v>
      </c>
      <c r="BK100" s="199">
        <f>ROUND(I100*H100,2)</f>
        <v>0</v>
      </c>
      <c r="BL100" s="18" t="s">
        <v>167</v>
      </c>
      <c r="BM100" s="198" t="s">
        <v>1043</v>
      </c>
    </row>
    <row r="101" spans="1:47" s="2" customFormat="1" ht="12">
      <c r="A101" s="39"/>
      <c r="B101" s="40"/>
      <c r="C101" s="41"/>
      <c r="D101" s="200" t="s">
        <v>150</v>
      </c>
      <c r="E101" s="41"/>
      <c r="F101" s="201" t="s">
        <v>1042</v>
      </c>
      <c r="G101" s="41"/>
      <c r="H101" s="41"/>
      <c r="I101" s="202"/>
      <c r="J101" s="41"/>
      <c r="K101" s="41"/>
      <c r="L101" s="45"/>
      <c r="M101" s="203"/>
      <c r="N101" s="204"/>
      <c r="O101" s="85"/>
      <c r="P101" s="85"/>
      <c r="Q101" s="85"/>
      <c r="R101" s="85"/>
      <c r="S101" s="85"/>
      <c r="T101" s="86"/>
      <c r="U101" s="39"/>
      <c r="V101" s="39"/>
      <c r="W101" s="39"/>
      <c r="X101" s="39"/>
      <c r="Y101" s="39"/>
      <c r="Z101" s="39"/>
      <c r="AA101" s="39"/>
      <c r="AB101" s="39"/>
      <c r="AC101" s="39"/>
      <c r="AD101" s="39"/>
      <c r="AE101" s="39"/>
      <c r="AT101" s="18" t="s">
        <v>150</v>
      </c>
      <c r="AU101" s="18" t="s">
        <v>84</v>
      </c>
    </row>
    <row r="102" spans="1:47" s="2" customFormat="1" ht="12">
      <c r="A102" s="39"/>
      <c r="B102" s="40"/>
      <c r="C102" s="41"/>
      <c r="D102" s="214" t="s">
        <v>159</v>
      </c>
      <c r="E102" s="41"/>
      <c r="F102" s="215" t="s">
        <v>1044</v>
      </c>
      <c r="G102" s="41"/>
      <c r="H102" s="41"/>
      <c r="I102" s="202"/>
      <c r="J102" s="41"/>
      <c r="K102" s="41"/>
      <c r="L102" s="45"/>
      <c r="M102" s="203"/>
      <c r="N102" s="204"/>
      <c r="O102" s="85"/>
      <c r="P102" s="85"/>
      <c r="Q102" s="85"/>
      <c r="R102" s="85"/>
      <c r="S102" s="85"/>
      <c r="T102" s="86"/>
      <c r="U102" s="39"/>
      <c r="V102" s="39"/>
      <c r="W102" s="39"/>
      <c r="X102" s="39"/>
      <c r="Y102" s="39"/>
      <c r="Z102" s="39"/>
      <c r="AA102" s="39"/>
      <c r="AB102" s="39"/>
      <c r="AC102" s="39"/>
      <c r="AD102" s="39"/>
      <c r="AE102" s="39"/>
      <c r="AT102" s="18" t="s">
        <v>159</v>
      </c>
      <c r="AU102" s="18" t="s">
        <v>84</v>
      </c>
    </row>
    <row r="103" spans="1:51" s="13" customFormat="1" ht="12">
      <c r="A103" s="13"/>
      <c r="B103" s="248"/>
      <c r="C103" s="249"/>
      <c r="D103" s="200" t="s">
        <v>621</v>
      </c>
      <c r="E103" s="250" t="s">
        <v>19</v>
      </c>
      <c r="F103" s="251" t="s">
        <v>1045</v>
      </c>
      <c r="G103" s="249"/>
      <c r="H103" s="250" t="s">
        <v>19</v>
      </c>
      <c r="I103" s="252"/>
      <c r="J103" s="249"/>
      <c r="K103" s="249"/>
      <c r="L103" s="253"/>
      <c r="M103" s="254"/>
      <c r="N103" s="255"/>
      <c r="O103" s="255"/>
      <c r="P103" s="255"/>
      <c r="Q103" s="255"/>
      <c r="R103" s="255"/>
      <c r="S103" s="255"/>
      <c r="T103" s="256"/>
      <c r="U103" s="13"/>
      <c r="V103" s="13"/>
      <c r="W103" s="13"/>
      <c r="X103" s="13"/>
      <c r="Y103" s="13"/>
      <c r="Z103" s="13"/>
      <c r="AA103" s="13"/>
      <c r="AB103" s="13"/>
      <c r="AC103" s="13"/>
      <c r="AD103" s="13"/>
      <c r="AE103" s="13"/>
      <c r="AT103" s="257" t="s">
        <v>621</v>
      </c>
      <c r="AU103" s="257" t="s">
        <v>84</v>
      </c>
      <c r="AV103" s="13" t="s">
        <v>82</v>
      </c>
      <c r="AW103" s="13" t="s">
        <v>36</v>
      </c>
      <c r="AX103" s="13" t="s">
        <v>75</v>
      </c>
      <c r="AY103" s="257" t="s">
        <v>148</v>
      </c>
    </row>
    <row r="104" spans="1:51" s="14" customFormat="1" ht="12">
      <c r="A104" s="14"/>
      <c r="B104" s="258"/>
      <c r="C104" s="259"/>
      <c r="D104" s="200" t="s">
        <v>621</v>
      </c>
      <c r="E104" s="260" t="s">
        <v>19</v>
      </c>
      <c r="F104" s="261" t="s">
        <v>82</v>
      </c>
      <c r="G104" s="259"/>
      <c r="H104" s="262">
        <v>1</v>
      </c>
      <c r="I104" s="263"/>
      <c r="J104" s="259"/>
      <c r="K104" s="259"/>
      <c r="L104" s="264"/>
      <c r="M104" s="265"/>
      <c r="N104" s="266"/>
      <c r="O104" s="266"/>
      <c r="P104" s="266"/>
      <c r="Q104" s="266"/>
      <c r="R104" s="266"/>
      <c r="S104" s="266"/>
      <c r="T104" s="267"/>
      <c r="U104" s="14"/>
      <c r="V104" s="14"/>
      <c r="W104" s="14"/>
      <c r="X104" s="14"/>
      <c r="Y104" s="14"/>
      <c r="Z104" s="14"/>
      <c r="AA104" s="14"/>
      <c r="AB104" s="14"/>
      <c r="AC104" s="14"/>
      <c r="AD104" s="14"/>
      <c r="AE104" s="14"/>
      <c r="AT104" s="268" t="s">
        <v>621</v>
      </c>
      <c r="AU104" s="268" t="s">
        <v>84</v>
      </c>
      <c r="AV104" s="14" t="s">
        <v>84</v>
      </c>
      <c r="AW104" s="14" t="s">
        <v>36</v>
      </c>
      <c r="AX104" s="14" t="s">
        <v>75</v>
      </c>
      <c r="AY104" s="268" t="s">
        <v>148</v>
      </c>
    </row>
    <row r="105" spans="1:51" s="15" customFormat="1" ht="12">
      <c r="A105" s="15"/>
      <c r="B105" s="269"/>
      <c r="C105" s="270"/>
      <c r="D105" s="200" t="s">
        <v>621</v>
      </c>
      <c r="E105" s="271" t="s">
        <v>19</v>
      </c>
      <c r="F105" s="272" t="s">
        <v>626</v>
      </c>
      <c r="G105" s="270"/>
      <c r="H105" s="273">
        <v>1</v>
      </c>
      <c r="I105" s="274"/>
      <c r="J105" s="270"/>
      <c r="K105" s="270"/>
      <c r="L105" s="275"/>
      <c r="M105" s="276"/>
      <c r="N105" s="277"/>
      <c r="O105" s="277"/>
      <c r="P105" s="277"/>
      <c r="Q105" s="277"/>
      <c r="R105" s="277"/>
      <c r="S105" s="277"/>
      <c r="T105" s="278"/>
      <c r="U105" s="15"/>
      <c r="V105" s="15"/>
      <c r="W105" s="15"/>
      <c r="X105" s="15"/>
      <c r="Y105" s="15"/>
      <c r="Z105" s="15"/>
      <c r="AA105" s="15"/>
      <c r="AB105" s="15"/>
      <c r="AC105" s="15"/>
      <c r="AD105" s="15"/>
      <c r="AE105" s="15"/>
      <c r="AT105" s="279" t="s">
        <v>621</v>
      </c>
      <c r="AU105" s="279" t="s">
        <v>84</v>
      </c>
      <c r="AV105" s="15" t="s">
        <v>167</v>
      </c>
      <c r="AW105" s="15" t="s">
        <v>36</v>
      </c>
      <c r="AX105" s="15" t="s">
        <v>82</v>
      </c>
      <c r="AY105" s="279" t="s">
        <v>148</v>
      </c>
    </row>
    <row r="106" spans="1:63" s="12" customFormat="1" ht="22.8" customHeight="1">
      <c r="A106" s="12"/>
      <c r="B106" s="232"/>
      <c r="C106" s="233"/>
      <c r="D106" s="234" t="s">
        <v>74</v>
      </c>
      <c r="E106" s="246" t="s">
        <v>1046</v>
      </c>
      <c r="F106" s="246" t="s">
        <v>1047</v>
      </c>
      <c r="G106" s="233"/>
      <c r="H106" s="233"/>
      <c r="I106" s="236"/>
      <c r="J106" s="247">
        <f>BK106</f>
        <v>0</v>
      </c>
      <c r="K106" s="233"/>
      <c r="L106" s="238"/>
      <c r="M106" s="239"/>
      <c r="N106" s="240"/>
      <c r="O106" s="240"/>
      <c r="P106" s="241">
        <f>SUM(P107:P112)</f>
        <v>0</v>
      </c>
      <c r="Q106" s="240"/>
      <c r="R106" s="241">
        <f>SUM(R107:R112)</f>
        <v>0</v>
      </c>
      <c r="S106" s="240"/>
      <c r="T106" s="242">
        <f>SUM(T107:T112)</f>
        <v>0</v>
      </c>
      <c r="U106" s="12"/>
      <c r="V106" s="12"/>
      <c r="W106" s="12"/>
      <c r="X106" s="12"/>
      <c r="Y106" s="12"/>
      <c r="Z106" s="12"/>
      <c r="AA106" s="12"/>
      <c r="AB106" s="12"/>
      <c r="AC106" s="12"/>
      <c r="AD106" s="12"/>
      <c r="AE106" s="12"/>
      <c r="AR106" s="243" t="s">
        <v>173</v>
      </c>
      <c r="AT106" s="244" t="s">
        <v>74</v>
      </c>
      <c r="AU106" s="244" t="s">
        <v>82</v>
      </c>
      <c r="AY106" s="243" t="s">
        <v>148</v>
      </c>
      <c r="BK106" s="245">
        <f>SUM(BK107:BK112)</f>
        <v>0</v>
      </c>
    </row>
    <row r="107" spans="1:65" s="2" customFormat="1" ht="16.5" customHeight="1">
      <c r="A107" s="39"/>
      <c r="B107" s="40"/>
      <c r="C107" s="205" t="s">
        <v>167</v>
      </c>
      <c r="D107" s="205" t="s">
        <v>152</v>
      </c>
      <c r="E107" s="206" t="s">
        <v>1048</v>
      </c>
      <c r="F107" s="207" t="s">
        <v>1049</v>
      </c>
      <c r="G107" s="208" t="s">
        <v>471</v>
      </c>
      <c r="H107" s="209">
        <v>1</v>
      </c>
      <c r="I107" s="210"/>
      <c r="J107" s="211">
        <f>ROUND(I107*H107,2)</f>
        <v>0</v>
      </c>
      <c r="K107" s="207" t="s">
        <v>156</v>
      </c>
      <c r="L107" s="45"/>
      <c r="M107" s="212" t="s">
        <v>19</v>
      </c>
      <c r="N107" s="213" t="s">
        <v>46</v>
      </c>
      <c r="O107" s="85"/>
      <c r="P107" s="196">
        <f>O107*H107</f>
        <v>0</v>
      </c>
      <c r="Q107" s="196">
        <v>0</v>
      </c>
      <c r="R107" s="196">
        <f>Q107*H107</f>
        <v>0</v>
      </c>
      <c r="S107" s="196">
        <v>0</v>
      </c>
      <c r="T107" s="197">
        <f>S107*H107</f>
        <v>0</v>
      </c>
      <c r="U107" s="39"/>
      <c r="V107" s="39"/>
      <c r="W107" s="39"/>
      <c r="X107" s="39"/>
      <c r="Y107" s="39"/>
      <c r="Z107" s="39"/>
      <c r="AA107" s="39"/>
      <c r="AB107" s="39"/>
      <c r="AC107" s="39"/>
      <c r="AD107" s="39"/>
      <c r="AE107" s="39"/>
      <c r="AR107" s="198" t="s">
        <v>167</v>
      </c>
      <c r="AT107" s="198" t="s">
        <v>152</v>
      </c>
      <c r="AU107" s="198" t="s">
        <v>84</v>
      </c>
      <c r="AY107" s="18" t="s">
        <v>148</v>
      </c>
      <c r="BE107" s="199">
        <f>IF(N107="základní",J107,0)</f>
        <v>0</v>
      </c>
      <c r="BF107" s="199">
        <f>IF(N107="snížená",J107,0)</f>
        <v>0</v>
      </c>
      <c r="BG107" s="199">
        <f>IF(N107="zákl. přenesená",J107,0)</f>
        <v>0</v>
      </c>
      <c r="BH107" s="199">
        <f>IF(N107="sníž. přenesená",J107,0)</f>
        <v>0</v>
      </c>
      <c r="BI107" s="199">
        <f>IF(N107="nulová",J107,0)</f>
        <v>0</v>
      </c>
      <c r="BJ107" s="18" t="s">
        <v>82</v>
      </c>
      <c r="BK107" s="199">
        <f>ROUND(I107*H107,2)</f>
        <v>0</v>
      </c>
      <c r="BL107" s="18" t="s">
        <v>167</v>
      </c>
      <c r="BM107" s="198" t="s">
        <v>1050</v>
      </c>
    </row>
    <row r="108" spans="1:47" s="2" customFormat="1" ht="12">
      <c r="A108" s="39"/>
      <c r="B108" s="40"/>
      <c r="C108" s="41"/>
      <c r="D108" s="200" t="s">
        <v>150</v>
      </c>
      <c r="E108" s="41"/>
      <c r="F108" s="201" t="s">
        <v>1049</v>
      </c>
      <c r="G108" s="41"/>
      <c r="H108" s="41"/>
      <c r="I108" s="202"/>
      <c r="J108" s="41"/>
      <c r="K108" s="41"/>
      <c r="L108" s="45"/>
      <c r="M108" s="203"/>
      <c r="N108" s="204"/>
      <c r="O108" s="85"/>
      <c r="P108" s="85"/>
      <c r="Q108" s="85"/>
      <c r="R108" s="85"/>
      <c r="S108" s="85"/>
      <c r="T108" s="86"/>
      <c r="U108" s="39"/>
      <c r="V108" s="39"/>
      <c r="W108" s="39"/>
      <c r="X108" s="39"/>
      <c r="Y108" s="39"/>
      <c r="Z108" s="39"/>
      <c r="AA108" s="39"/>
      <c r="AB108" s="39"/>
      <c r="AC108" s="39"/>
      <c r="AD108" s="39"/>
      <c r="AE108" s="39"/>
      <c r="AT108" s="18" t="s">
        <v>150</v>
      </c>
      <c r="AU108" s="18" t="s">
        <v>84</v>
      </c>
    </row>
    <row r="109" spans="1:47" s="2" customFormat="1" ht="12">
      <c r="A109" s="39"/>
      <c r="B109" s="40"/>
      <c r="C109" s="41"/>
      <c r="D109" s="214" t="s">
        <v>159</v>
      </c>
      <c r="E109" s="41"/>
      <c r="F109" s="215" t="s">
        <v>1051</v>
      </c>
      <c r="G109" s="41"/>
      <c r="H109" s="41"/>
      <c r="I109" s="202"/>
      <c r="J109" s="41"/>
      <c r="K109" s="41"/>
      <c r="L109" s="45"/>
      <c r="M109" s="203"/>
      <c r="N109" s="204"/>
      <c r="O109" s="85"/>
      <c r="P109" s="85"/>
      <c r="Q109" s="85"/>
      <c r="R109" s="85"/>
      <c r="S109" s="85"/>
      <c r="T109" s="86"/>
      <c r="U109" s="39"/>
      <c r="V109" s="39"/>
      <c r="W109" s="39"/>
      <c r="X109" s="39"/>
      <c r="Y109" s="39"/>
      <c r="Z109" s="39"/>
      <c r="AA109" s="39"/>
      <c r="AB109" s="39"/>
      <c r="AC109" s="39"/>
      <c r="AD109" s="39"/>
      <c r="AE109" s="39"/>
      <c r="AT109" s="18" t="s">
        <v>159</v>
      </c>
      <c r="AU109" s="18" t="s">
        <v>84</v>
      </c>
    </row>
    <row r="110" spans="1:51" s="13" customFormat="1" ht="12">
      <c r="A110" s="13"/>
      <c r="B110" s="248"/>
      <c r="C110" s="249"/>
      <c r="D110" s="200" t="s">
        <v>621</v>
      </c>
      <c r="E110" s="250" t="s">
        <v>19</v>
      </c>
      <c r="F110" s="251" t="s">
        <v>1052</v>
      </c>
      <c r="G110" s="249"/>
      <c r="H110" s="250" t="s">
        <v>19</v>
      </c>
      <c r="I110" s="252"/>
      <c r="J110" s="249"/>
      <c r="K110" s="249"/>
      <c r="L110" s="253"/>
      <c r="M110" s="254"/>
      <c r="N110" s="255"/>
      <c r="O110" s="255"/>
      <c r="P110" s="255"/>
      <c r="Q110" s="255"/>
      <c r="R110" s="255"/>
      <c r="S110" s="255"/>
      <c r="T110" s="256"/>
      <c r="U110" s="13"/>
      <c r="V110" s="13"/>
      <c r="W110" s="13"/>
      <c r="X110" s="13"/>
      <c r="Y110" s="13"/>
      <c r="Z110" s="13"/>
      <c r="AA110" s="13"/>
      <c r="AB110" s="13"/>
      <c r="AC110" s="13"/>
      <c r="AD110" s="13"/>
      <c r="AE110" s="13"/>
      <c r="AT110" s="257" t="s">
        <v>621</v>
      </c>
      <c r="AU110" s="257" t="s">
        <v>84</v>
      </c>
      <c r="AV110" s="13" t="s">
        <v>82</v>
      </c>
      <c r="AW110" s="13" t="s">
        <v>36</v>
      </c>
      <c r="AX110" s="13" t="s">
        <v>75</v>
      </c>
      <c r="AY110" s="257" t="s">
        <v>148</v>
      </c>
    </row>
    <row r="111" spans="1:51" s="14" customFormat="1" ht="12">
      <c r="A111" s="14"/>
      <c r="B111" s="258"/>
      <c r="C111" s="259"/>
      <c r="D111" s="200" t="s">
        <v>621</v>
      </c>
      <c r="E111" s="260" t="s">
        <v>19</v>
      </c>
      <c r="F111" s="261" t="s">
        <v>82</v>
      </c>
      <c r="G111" s="259"/>
      <c r="H111" s="262">
        <v>1</v>
      </c>
      <c r="I111" s="263"/>
      <c r="J111" s="259"/>
      <c r="K111" s="259"/>
      <c r="L111" s="264"/>
      <c r="M111" s="265"/>
      <c r="N111" s="266"/>
      <c r="O111" s="266"/>
      <c r="P111" s="266"/>
      <c r="Q111" s="266"/>
      <c r="R111" s="266"/>
      <c r="S111" s="266"/>
      <c r="T111" s="267"/>
      <c r="U111" s="14"/>
      <c r="V111" s="14"/>
      <c r="W111" s="14"/>
      <c r="X111" s="14"/>
      <c r="Y111" s="14"/>
      <c r="Z111" s="14"/>
      <c r="AA111" s="14"/>
      <c r="AB111" s="14"/>
      <c r="AC111" s="14"/>
      <c r="AD111" s="14"/>
      <c r="AE111" s="14"/>
      <c r="AT111" s="268" t="s">
        <v>621</v>
      </c>
      <c r="AU111" s="268" t="s">
        <v>84</v>
      </c>
      <c r="AV111" s="14" t="s">
        <v>84</v>
      </c>
      <c r="AW111" s="14" t="s">
        <v>36</v>
      </c>
      <c r="AX111" s="14" t="s">
        <v>75</v>
      </c>
      <c r="AY111" s="268" t="s">
        <v>148</v>
      </c>
    </row>
    <row r="112" spans="1:51" s="15" customFormat="1" ht="12">
      <c r="A112" s="15"/>
      <c r="B112" s="269"/>
      <c r="C112" s="270"/>
      <c r="D112" s="200" t="s">
        <v>621</v>
      </c>
      <c r="E112" s="271" t="s">
        <v>19</v>
      </c>
      <c r="F112" s="272" t="s">
        <v>626</v>
      </c>
      <c r="G112" s="270"/>
      <c r="H112" s="273">
        <v>1</v>
      </c>
      <c r="I112" s="274"/>
      <c r="J112" s="270"/>
      <c r="K112" s="270"/>
      <c r="L112" s="275"/>
      <c r="M112" s="276"/>
      <c r="N112" s="277"/>
      <c r="O112" s="277"/>
      <c r="P112" s="277"/>
      <c r="Q112" s="277"/>
      <c r="R112" s="277"/>
      <c r="S112" s="277"/>
      <c r="T112" s="278"/>
      <c r="U112" s="15"/>
      <c r="V112" s="15"/>
      <c r="W112" s="15"/>
      <c r="X112" s="15"/>
      <c r="Y112" s="15"/>
      <c r="Z112" s="15"/>
      <c r="AA112" s="15"/>
      <c r="AB112" s="15"/>
      <c r="AC112" s="15"/>
      <c r="AD112" s="15"/>
      <c r="AE112" s="15"/>
      <c r="AT112" s="279" t="s">
        <v>621</v>
      </c>
      <c r="AU112" s="279" t="s">
        <v>84</v>
      </c>
      <c r="AV112" s="15" t="s">
        <v>167</v>
      </c>
      <c r="AW112" s="15" t="s">
        <v>36</v>
      </c>
      <c r="AX112" s="15" t="s">
        <v>82</v>
      </c>
      <c r="AY112" s="279" t="s">
        <v>148</v>
      </c>
    </row>
    <row r="113" spans="1:63" s="12" customFormat="1" ht="22.8" customHeight="1">
      <c r="A113" s="12"/>
      <c r="B113" s="232"/>
      <c r="C113" s="233"/>
      <c r="D113" s="234" t="s">
        <v>74</v>
      </c>
      <c r="E113" s="246" t="s">
        <v>1053</v>
      </c>
      <c r="F113" s="246" t="s">
        <v>1054</v>
      </c>
      <c r="G113" s="233"/>
      <c r="H113" s="233"/>
      <c r="I113" s="236"/>
      <c r="J113" s="247">
        <f>BK113</f>
        <v>0</v>
      </c>
      <c r="K113" s="233"/>
      <c r="L113" s="238"/>
      <c r="M113" s="239"/>
      <c r="N113" s="240"/>
      <c r="O113" s="240"/>
      <c r="P113" s="241">
        <f>SUM(P114:P119)</f>
        <v>0</v>
      </c>
      <c r="Q113" s="240"/>
      <c r="R113" s="241">
        <f>SUM(R114:R119)</f>
        <v>0</v>
      </c>
      <c r="S113" s="240"/>
      <c r="T113" s="242">
        <f>SUM(T114:T119)</f>
        <v>0</v>
      </c>
      <c r="U113" s="12"/>
      <c r="V113" s="12"/>
      <c r="W113" s="12"/>
      <c r="X113" s="12"/>
      <c r="Y113" s="12"/>
      <c r="Z113" s="12"/>
      <c r="AA113" s="12"/>
      <c r="AB113" s="12"/>
      <c r="AC113" s="12"/>
      <c r="AD113" s="12"/>
      <c r="AE113" s="12"/>
      <c r="AR113" s="243" t="s">
        <v>173</v>
      </c>
      <c r="AT113" s="244" t="s">
        <v>74</v>
      </c>
      <c r="AU113" s="244" t="s">
        <v>82</v>
      </c>
      <c r="AY113" s="243" t="s">
        <v>148</v>
      </c>
      <c r="BK113" s="245">
        <f>SUM(BK114:BK119)</f>
        <v>0</v>
      </c>
    </row>
    <row r="114" spans="1:65" s="2" customFormat="1" ht="16.5" customHeight="1">
      <c r="A114" s="39"/>
      <c r="B114" s="40"/>
      <c r="C114" s="205" t="s">
        <v>173</v>
      </c>
      <c r="D114" s="205" t="s">
        <v>152</v>
      </c>
      <c r="E114" s="206" t="s">
        <v>1055</v>
      </c>
      <c r="F114" s="207" t="s">
        <v>1056</v>
      </c>
      <c r="G114" s="208" t="s">
        <v>471</v>
      </c>
      <c r="H114" s="209">
        <v>1</v>
      </c>
      <c r="I114" s="210"/>
      <c r="J114" s="211">
        <f>ROUND(I114*H114,2)</f>
        <v>0</v>
      </c>
      <c r="K114" s="207" t="s">
        <v>156</v>
      </c>
      <c r="L114" s="45"/>
      <c r="M114" s="212" t="s">
        <v>19</v>
      </c>
      <c r="N114" s="213" t="s">
        <v>46</v>
      </c>
      <c r="O114" s="85"/>
      <c r="P114" s="196">
        <f>O114*H114</f>
        <v>0</v>
      </c>
      <c r="Q114" s="196">
        <v>0</v>
      </c>
      <c r="R114" s="196">
        <f>Q114*H114</f>
        <v>0</v>
      </c>
      <c r="S114" s="196">
        <v>0</v>
      </c>
      <c r="T114" s="197">
        <f>S114*H114</f>
        <v>0</v>
      </c>
      <c r="U114" s="39"/>
      <c r="V114" s="39"/>
      <c r="W114" s="39"/>
      <c r="X114" s="39"/>
      <c r="Y114" s="39"/>
      <c r="Z114" s="39"/>
      <c r="AA114" s="39"/>
      <c r="AB114" s="39"/>
      <c r="AC114" s="39"/>
      <c r="AD114" s="39"/>
      <c r="AE114" s="39"/>
      <c r="AR114" s="198" t="s">
        <v>167</v>
      </c>
      <c r="AT114" s="198" t="s">
        <v>152</v>
      </c>
      <c r="AU114" s="198" t="s">
        <v>84</v>
      </c>
      <c r="AY114" s="18" t="s">
        <v>148</v>
      </c>
      <c r="BE114" s="199">
        <f>IF(N114="základní",J114,0)</f>
        <v>0</v>
      </c>
      <c r="BF114" s="199">
        <f>IF(N114="snížená",J114,0)</f>
        <v>0</v>
      </c>
      <c r="BG114" s="199">
        <f>IF(N114="zákl. přenesená",J114,0)</f>
        <v>0</v>
      </c>
      <c r="BH114" s="199">
        <f>IF(N114="sníž. přenesená",J114,0)</f>
        <v>0</v>
      </c>
      <c r="BI114" s="199">
        <f>IF(N114="nulová",J114,0)</f>
        <v>0</v>
      </c>
      <c r="BJ114" s="18" t="s">
        <v>82</v>
      </c>
      <c r="BK114" s="199">
        <f>ROUND(I114*H114,2)</f>
        <v>0</v>
      </c>
      <c r="BL114" s="18" t="s">
        <v>167</v>
      </c>
      <c r="BM114" s="198" t="s">
        <v>1057</v>
      </c>
    </row>
    <row r="115" spans="1:47" s="2" customFormat="1" ht="12">
      <c r="A115" s="39"/>
      <c r="B115" s="40"/>
      <c r="C115" s="41"/>
      <c r="D115" s="200" t="s">
        <v>150</v>
      </c>
      <c r="E115" s="41"/>
      <c r="F115" s="201" t="s">
        <v>1056</v>
      </c>
      <c r="G115" s="41"/>
      <c r="H115" s="41"/>
      <c r="I115" s="202"/>
      <c r="J115" s="41"/>
      <c r="K115" s="41"/>
      <c r="L115" s="45"/>
      <c r="M115" s="203"/>
      <c r="N115" s="204"/>
      <c r="O115" s="85"/>
      <c r="P115" s="85"/>
      <c r="Q115" s="85"/>
      <c r="R115" s="85"/>
      <c r="S115" s="85"/>
      <c r="T115" s="86"/>
      <c r="U115" s="39"/>
      <c r="V115" s="39"/>
      <c r="W115" s="39"/>
      <c r="X115" s="39"/>
      <c r="Y115" s="39"/>
      <c r="Z115" s="39"/>
      <c r="AA115" s="39"/>
      <c r="AB115" s="39"/>
      <c r="AC115" s="39"/>
      <c r="AD115" s="39"/>
      <c r="AE115" s="39"/>
      <c r="AT115" s="18" t="s">
        <v>150</v>
      </c>
      <c r="AU115" s="18" t="s">
        <v>84</v>
      </c>
    </row>
    <row r="116" spans="1:47" s="2" customFormat="1" ht="12">
      <c r="A116" s="39"/>
      <c r="B116" s="40"/>
      <c r="C116" s="41"/>
      <c r="D116" s="214" t="s">
        <v>159</v>
      </c>
      <c r="E116" s="41"/>
      <c r="F116" s="215" t="s">
        <v>1058</v>
      </c>
      <c r="G116" s="41"/>
      <c r="H116" s="41"/>
      <c r="I116" s="202"/>
      <c r="J116" s="41"/>
      <c r="K116" s="41"/>
      <c r="L116" s="45"/>
      <c r="M116" s="203"/>
      <c r="N116" s="204"/>
      <c r="O116" s="85"/>
      <c r="P116" s="85"/>
      <c r="Q116" s="85"/>
      <c r="R116" s="85"/>
      <c r="S116" s="85"/>
      <c r="T116" s="86"/>
      <c r="U116" s="39"/>
      <c r="V116" s="39"/>
      <c r="W116" s="39"/>
      <c r="X116" s="39"/>
      <c r="Y116" s="39"/>
      <c r="Z116" s="39"/>
      <c r="AA116" s="39"/>
      <c r="AB116" s="39"/>
      <c r="AC116" s="39"/>
      <c r="AD116" s="39"/>
      <c r="AE116" s="39"/>
      <c r="AT116" s="18" t="s">
        <v>159</v>
      </c>
      <c r="AU116" s="18" t="s">
        <v>84</v>
      </c>
    </row>
    <row r="117" spans="1:51" s="13" customFormat="1" ht="12">
      <c r="A117" s="13"/>
      <c r="B117" s="248"/>
      <c r="C117" s="249"/>
      <c r="D117" s="200" t="s">
        <v>621</v>
      </c>
      <c r="E117" s="250" t="s">
        <v>19</v>
      </c>
      <c r="F117" s="251" t="s">
        <v>1059</v>
      </c>
      <c r="G117" s="249"/>
      <c r="H117" s="250" t="s">
        <v>19</v>
      </c>
      <c r="I117" s="252"/>
      <c r="J117" s="249"/>
      <c r="K117" s="249"/>
      <c r="L117" s="253"/>
      <c r="M117" s="254"/>
      <c r="N117" s="255"/>
      <c r="O117" s="255"/>
      <c r="P117" s="255"/>
      <c r="Q117" s="255"/>
      <c r="R117" s="255"/>
      <c r="S117" s="255"/>
      <c r="T117" s="256"/>
      <c r="U117" s="13"/>
      <c r="V117" s="13"/>
      <c r="W117" s="13"/>
      <c r="X117" s="13"/>
      <c r="Y117" s="13"/>
      <c r="Z117" s="13"/>
      <c r="AA117" s="13"/>
      <c r="AB117" s="13"/>
      <c r="AC117" s="13"/>
      <c r="AD117" s="13"/>
      <c r="AE117" s="13"/>
      <c r="AT117" s="257" t="s">
        <v>621</v>
      </c>
      <c r="AU117" s="257" t="s">
        <v>84</v>
      </c>
      <c r="AV117" s="13" t="s">
        <v>82</v>
      </c>
      <c r="AW117" s="13" t="s">
        <v>36</v>
      </c>
      <c r="AX117" s="13" t="s">
        <v>75</v>
      </c>
      <c r="AY117" s="257" t="s">
        <v>148</v>
      </c>
    </row>
    <row r="118" spans="1:51" s="14" customFormat="1" ht="12">
      <c r="A118" s="14"/>
      <c r="B118" s="258"/>
      <c r="C118" s="259"/>
      <c r="D118" s="200" t="s">
        <v>621</v>
      </c>
      <c r="E118" s="260" t="s">
        <v>19</v>
      </c>
      <c r="F118" s="261" t="s">
        <v>82</v>
      </c>
      <c r="G118" s="259"/>
      <c r="H118" s="262">
        <v>1</v>
      </c>
      <c r="I118" s="263"/>
      <c r="J118" s="259"/>
      <c r="K118" s="259"/>
      <c r="L118" s="264"/>
      <c r="M118" s="265"/>
      <c r="N118" s="266"/>
      <c r="O118" s="266"/>
      <c r="P118" s="266"/>
      <c r="Q118" s="266"/>
      <c r="R118" s="266"/>
      <c r="S118" s="266"/>
      <c r="T118" s="267"/>
      <c r="U118" s="14"/>
      <c r="V118" s="14"/>
      <c r="W118" s="14"/>
      <c r="X118" s="14"/>
      <c r="Y118" s="14"/>
      <c r="Z118" s="14"/>
      <c r="AA118" s="14"/>
      <c r="AB118" s="14"/>
      <c r="AC118" s="14"/>
      <c r="AD118" s="14"/>
      <c r="AE118" s="14"/>
      <c r="AT118" s="268" t="s">
        <v>621</v>
      </c>
      <c r="AU118" s="268" t="s">
        <v>84</v>
      </c>
      <c r="AV118" s="14" t="s">
        <v>84</v>
      </c>
      <c r="AW118" s="14" t="s">
        <v>36</v>
      </c>
      <c r="AX118" s="14" t="s">
        <v>75</v>
      </c>
      <c r="AY118" s="268" t="s">
        <v>148</v>
      </c>
    </row>
    <row r="119" spans="1:51" s="15" customFormat="1" ht="12">
      <c r="A119" s="15"/>
      <c r="B119" s="269"/>
      <c r="C119" s="270"/>
      <c r="D119" s="200" t="s">
        <v>621</v>
      </c>
      <c r="E119" s="271" t="s">
        <v>19</v>
      </c>
      <c r="F119" s="272" t="s">
        <v>626</v>
      </c>
      <c r="G119" s="270"/>
      <c r="H119" s="273">
        <v>1</v>
      </c>
      <c r="I119" s="274"/>
      <c r="J119" s="270"/>
      <c r="K119" s="270"/>
      <c r="L119" s="275"/>
      <c r="M119" s="280"/>
      <c r="N119" s="281"/>
      <c r="O119" s="281"/>
      <c r="P119" s="281"/>
      <c r="Q119" s="281"/>
      <c r="R119" s="281"/>
      <c r="S119" s="281"/>
      <c r="T119" s="282"/>
      <c r="U119" s="15"/>
      <c r="V119" s="15"/>
      <c r="W119" s="15"/>
      <c r="X119" s="15"/>
      <c r="Y119" s="15"/>
      <c r="Z119" s="15"/>
      <c r="AA119" s="15"/>
      <c r="AB119" s="15"/>
      <c r="AC119" s="15"/>
      <c r="AD119" s="15"/>
      <c r="AE119" s="15"/>
      <c r="AT119" s="279" t="s">
        <v>621</v>
      </c>
      <c r="AU119" s="279" t="s">
        <v>84</v>
      </c>
      <c r="AV119" s="15" t="s">
        <v>167</v>
      </c>
      <c r="AW119" s="15" t="s">
        <v>36</v>
      </c>
      <c r="AX119" s="15" t="s">
        <v>82</v>
      </c>
      <c r="AY119" s="279" t="s">
        <v>148</v>
      </c>
    </row>
    <row r="120" spans="1:31" s="2" customFormat="1" ht="6.95" customHeight="1">
      <c r="A120" s="39"/>
      <c r="B120" s="60"/>
      <c r="C120" s="61"/>
      <c r="D120" s="61"/>
      <c r="E120" s="61"/>
      <c r="F120" s="61"/>
      <c r="G120" s="61"/>
      <c r="H120" s="61"/>
      <c r="I120" s="61"/>
      <c r="J120" s="61"/>
      <c r="K120" s="61"/>
      <c r="L120" s="45"/>
      <c r="M120" s="39"/>
      <c r="O120" s="39"/>
      <c r="P120" s="39"/>
      <c r="Q120" s="39"/>
      <c r="R120" s="39"/>
      <c r="S120" s="39"/>
      <c r="T120" s="39"/>
      <c r="U120" s="39"/>
      <c r="V120" s="39"/>
      <c r="W120" s="39"/>
      <c r="X120" s="39"/>
      <c r="Y120" s="39"/>
      <c r="Z120" s="39"/>
      <c r="AA120" s="39"/>
      <c r="AB120" s="39"/>
      <c r="AC120" s="39"/>
      <c r="AD120" s="39"/>
      <c r="AE120" s="39"/>
    </row>
  </sheetData>
  <sheetProtection password="CC35" sheet="1" objects="1" scenarios="1" formatColumns="0" formatRows="0" autoFilter="0"/>
  <autoFilter ref="C89:K119"/>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5" r:id="rId1" display="https://podminky.urs.cz/item/CS_URS_2021_02/013254000"/>
    <hyperlink ref="F99" r:id="rId2" display="https://podminky.urs.cz/item/CS_URS_2021_02/030001000"/>
    <hyperlink ref="F102" r:id="rId3" display="https://podminky.urs.cz/item/CS_URS_2021_02/032903000"/>
    <hyperlink ref="F109" r:id="rId4" display="https://podminky.urs.cz/item/CS_URS_2021_02/041903000"/>
    <hyperlink ref="F116" r:id="rId5" display="https://podminky.urs.cz/item/CS_URS_2021_02/0513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
</worksheet>
</file>

<file path=xl/worksheets/sheet9.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116</v>
      </c>
    </row>
    <row r="3" spans="2:46" s="1" customFormat="1" ht="6.95" customHeight="1">
      <c r="B3" s="139"/>
      <c r="C3" s="140"/>
      <c r="D3" s="140"/>
      <c r="E3" s="140"/>
      <c r="F3" s="140"/>
      <c r="G3" s="140"/>
      <c r="H3" s="140"/>
      <c r="I3" s="140"/>
      <c r="J3" s="140"/>
      <c r="K3" s="140"/>
      <c r="L3" s="21"/>
      <c r="AT3" s="18" t="s">
        <v>84</v>
      </c>
    </row>
    <row r="4" spans="2:46" s="1" customFormat="1" ht="24.95" customHeight="1">
      <c r="B4" s="21"/>
      <c r="D4" s="141" t="s">
        <v>121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MVE Kadaň - generální oprava - rozvodna 22kV a 6kV</v>
      </c>
      <c r="F7" s="143"/>
      <c r="G7" s="143"/>
      <c r="H7" s="143"/>
      <c r="L7" s="21"/>
    </row>
    <row r="8" spans="2:12" s="1" customFormat="1" ht="12" customHeight="1">
      <c r="B8" s="21"/>
      <c r="D8" s="143" t="s">
        <v>122</v>
      </c>
      <c r="L8" s="21"/>
    </row>
    <row r="9" spans="1:31" s="2" customFormat="1" ht="16.5" customHeight="1">
      <c r="A9" s="39"/>
      <c r="B9" s="45"/>
      <c r="C9" s="39"/>
      <c r="D9" s="39"/>
      <c r="E9" s="144" t="s">
        <v>1060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124</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1061</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2. 12. 2021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27</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35</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ROUND((SUM(BE85:BE119)),2)</f>
        <v>0</v>
      </c>
      <c r="G35" s="39"/>
      <c r="H35" s="39"/>
      <c r="I35" s="158">
        <v>0.21</v>
      </c>
      <c r="J35" s="157">
        <f>ROUND(((SUM(BE85:BE119))*I35),2)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ROUND((SUM(BF85:BF119)),2)</f>
        <v>0</v>
      </c>
      <c r="G36" s="39"/>
      <c r="H36" s="39"/>
      <c r="I36" s="158">
        <v>0.15</v>
      </c>
      <c r="J36" s="157">
        <f>ROUND(((SUM(BF85:BF119))*I36),2)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ROUND((SUM(BG85:BG119)),2)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ROUND((SUM(BH85:BH119)),2)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ROUND((SUM(BI85:BI119)),2)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MVE Kadaň - generální oprava - rozvodna 22kV a 6kV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122</v>
      </c>
      <c r="D51" s="23"/>
      <c r="E51" s="23"/>
      <c r="F51" s="23"/>
      <c r="G51" s="23"/>
      <c r="H51" s="23"/>
      <c r="I51" s="23"/>
      <c r="J51" s="23"/>
      <c r="K51" s="23"/>
      <c r="L51" s="21"/>
    </row>
    <row r="52" spans="1:31" s="2" customFormat="1" ht="16.5" customHeight="1">
      <c r="A52" s="39"/>
      <c r="B52" s="40"/>
      <c r="C52" s="41"/>
      <c r="D52" s="41"/>
      <c r="E52" s="170" t="s">
        <v>1060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124</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02.1 - Zemní práce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Kadaň</v>
      </c>
      <c r="G56" s="41"/>
      <c r="H56" s="41"/>
      <c r="I56" s="33" t="s">
        <v>23</v>
      </c>
      <c r="J56" s="73" t="str">
        <f>IF(J14="","",J14)</f>
        <v>2. 12. 2021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Povodí Ohře, státní podnik</v>
      </c>
      <c r="G58" s="41"/>
      <c r="H58" s="41"/>
      <c r="I58" s="33" t="s">
        <v>32</v>
      </c>
      <c r="J58" s="37" t="str">
        <f>E23</f>
        <v>Puttner, s.r.o.</v>
      </c>
      <c r="K58" s="41"/>
      <c r="L58" s="145"/>
      <c r="S58" s="39"/>
      <c r="T58" s="39"/>
      <c r="U58" s="39"/>
      <c r="V58" s="39"/>
      <c r="W58" s="39"/>
      <c r="X58" s="39"/>
      <c r="Y58" s="39"/>
      <c r="Z58" s="39"/>
      <c r="AA58" s="39"/>
      <c r="AB58" s="39"/>
      <c r="AC58" s="39"/>
      <c r="AD58" s="39"/>
      <c r="AE58" s="39"/>
    </row>
    <row r="59" spans="1:31" s="2" customFormat="1" ht="15.15" customHeight="1">
      <c r="A59" s="39"/>
      <c r="B59" s="40"/>
      <c r="C59" s="33" t="s">
        <v>30</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127</v>
      </c>
      <c r="D61" s="172"/>
      <c r="E61" s="172"/>
      <c r="F61" s="172"/>
      <c r="G61" s="172"/>
      <c r="H61" s="172"/>
      <c r="I61" s="172"/>
      <c r="J61" s="173" t="s">
        <v>128</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129</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130</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MVE Kadaň - generální oprava - rozvodna 22kV a 6kV</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122</v>
      </c>
      <c r="D74" s="23"/>
      <c r="E74" s="23"/>
      <c r="F74" s="23"/>
      <c r="G74" s="23"/>
      <c r="H74" s="23"/>
      <c r="I74" s="23"/>
      <c r="J74" s="23"/>
      <c r="K74" s="23"/>
      <c r="L74" s="21"/>
    </row>
    <row r="75" spans="1:31" s="2" customFormat="1" ht="16.5" customHeight="1">
      <c r="A75" s="39"/>
      <c r="B75" s="40"/>
      <c r="C75" s="41"/>
      <c r="D75" s="41"/>
      <c r="E75" s="170" t="s">
        <v>1060</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124</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SO 02.1 - Zemní práce</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Kadaň</v>
      </c>
      <c r="G79" s="41"/>
      <c r="H79" s="41"/>
      <c r="I79" s="33" t="s">
        <v>23</v>
      </c>
      <c r="J79" s="73" t="str">
        <f>IF(J14="","",J14)</f>
        <v>2. 12. 2021</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Povodí Ohře, státní podnik</v>
      </c>
      <c r="G81" s="41"/>
      <c r="H81" s="41"/>
      <c r="I81" s="33" t="s">
        <v>32</v>
      </c>
      <c r="J81" s="37" t="str">
        <f>E23</f>
        <v>Puttner, s.r.o.</v>
      </c>
      <c r="K81" s="41"/>
      <c r="L81" s="14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IF(E20="","",E20)</f>
        <v>Vyplň údaj</v>
      </c>
      <c r="G82" s="41"/>
      <c r="H82" s="41"/>
      <c r="I82" s="33" t="s">
        <v>37</v>
      </c>
      <c r="J82" s="37" t="str">
        <f>E26</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9" customFormat="1" ht="29.25" customHeight="1">
      <c r="A84" s="175"/>
      <c r="B84" s="176"/>
      <c r="C84" s="177" t="s">
        <v>131</v>
      </c>
      <c r="D84" s="178" t="s">
        <v>60</v>
      </c>
      <c r="E84" s="178" t="s">
        <v>56</v>
      </c>
      <c r="F84" s="178" t="s">
        <v>57</v>
      </c>
      <c r="G84" s="178" t="s">
        <v>132</v>
      </c>
      <c r="H84" s="178" t="s">
        <v>133</v>
      </c>
      <c r="I84" s="178" t="s">
        <v>134</v>
      </c>
      <c r="J84" s="178" t="s">
        <v>128</v>
      </c>
      <c r="K84" s="179" t="s">
        <v>135</v>
      </c>
      <c r="L84" s="180"/>
      <c r="M84" s="93" t="s">
        <v>19</v>
      </c>
      <c r="N84" s="94" t="s">
        <v>45</v>
      </c>
      <c r="O84" s="94" t="s">
        <v>136</v>
      </c>
      <c r="P84" s="94" t="s">
        <v>137</v>
      </c>
      <c r="Q84" s="94" t="s">
        <v>138</v>
      </c>
      <c r="R84" s="94" t="s">
        <v>139</v>
      </c>
      <c r="S84" s="94" t="s">
        <v>140</v>
      </c>
      <c r="T84" s="95" t="s">
        <v>141</v>
      </c>
      <c r="U84" s="175"/>
      <c r="V84" s="175"/>
      <c r="W84" s="175"/>
      <c r="X84" s="175"/>
      <c r="Y84" s="175"/>
      <c r="Z84" s="175"/>
      <c r="AA84" s="175"/>
      <c r="AB84" s="175"/>
      <c r="AC84" s="175"/>
      <c r="AD84" s="175"/>
      <c r="AE84" s="175"/>
    </row>
    <row r="85" spans="1:63" s="2" customFormat="1" ht="22.8" customHeight="1">
      <c r="A85" s="39"/>
      <c r="B85" s="40"/>
      <c r="C85" s="100" t="s">
        <v>142</v>
      </c>
      <c r="D85" s="41"/>
      <c r="E85" s="41"/>
      <c r="F85" s="41"/>
      <c r="G85" s="41"/>
      <c r="H85" s="41"/>
      <c r="I85" s="41"/>
      <c r="J85" s="181">
        <f>BK85</f>
        <v>0</v>
      </c>
      <c r="K85" s="41"/>
      <c r="L85" s="45"/>
      <c r="M85" s="96"/>
      <c r="N85" s="182"/>
      <c r="O85" s="97"/>
      <c r="P85" s="183">
        <f>SUM(P86:P119)</f>
        <v>0</v>
      </c>
      <c r="Q85" s="97"/>
      <c r="R85" s="183">
        <f>SUM(R86:R119)</f>
        <v>0.099295</v>
      </c>
      <c r="S85" s="97"/>
      <c r="T85" s="184">
        <f>SUM(T86:T119)</f>
        <v>0</v>
      </c>
      <c r="U85" s="39"/>
      <c r="V85" s="39"/>
      <c r="W85" s="39"/>
      <c r="X85" s="39"/>
      <c r="Y85" s="39"/>
      <c r="Z85" s="39"/>
      <c r="AA85" s="39"/>
      <c r="AB85" s="39"/>
      <c r="AC85" s="39"/>
      <c r="AD85" s="39"/>
      <c r="AE85" s="39"/>
      <c r="AT85" s="18" t="s">
        <v>74</v>
      </c>
      <c r="AU85" s="18" t="s">
        <v>129</v>
      </c>
      <c r="BK85" s="185">
        <f>SUM(BK86:BK119)</f>
        <v>0</v>
      </c>
    </row>
    <row r="86" spans="1:65" s="2" customFormat="1" ht="16.5" customHeight="1">
      <c r="A86" s="39"/>
      <c r="B86" s="40"/>
      <c r="C86" s="205" t="s">
        <v>82</v>
      </c>
      <c r="D86" s="205" t="s">
        <v>152</v>
      </c>
      <c r="E86" s="206" t="s">
        <v>1062</v>
      </c>
      <c r="F86" s="207" t="s">
        <v>1063</v>
      </c>
      <c r="G86" s="208" t="s">
        <v>187</v>
      </c>
      <c r="H86" s="209">
        <v>6</v>
      </c>
      <c r="I86" s="210"/>
      <c r="J86" s="211">
        <f>ROUND(I86*H86,2)</f>
        <v>0</v>
      </c>
      <c r="K86" s="207" t="s">
        <v>156</v>
      </c>
      <c r="L86" s="45"/>
      <c r="M86" s="212" t="s">
        <v>19</v>
      </c>
      <c r="N86" s="213" t="s">
        <v>46</v>
      </c>
      <c r="O86" s="85"/>
      <c r="P86" s="196">
        <f>O86*H86</f>
        <v>0</v>
      </c>
      <c r="Q86" s="196">
        <v>0</v>
      </c>
      <c r="R86" s="196">
        <f>Q86*H86</f>
        <v>0</v>
      </c>
      <c r="S86" s="196">
        <v>0</v>
      </c>
      <c r="T86" s="197">
        <f>S86*H86</f>
        <v>0</v>
      </c>
      <c r="U86" s="39"/>
      <c r="V86" s="39"/>
      <c r="W86" s="39"/>
      <c r="X86" s="39"/>
      <c r="Y86" s="39"/>
      <c r="Z86" s="39"/>
      <c r="AA86" s="39"/>
      <c r="AB86" s="39"/>
      <c r="AC86" s="39"/>
      <c r="AD86" s="39"/>
      <c r="AE86" s="39"/>
      <c r="AR86" s="198" t="s">
        <v>82</v>
      </c>
      <c r="AT86" s="198" t="s">
        <v>152</v>
      </c>
      <c r="AU86" s="198" t="s">
        <v>75</v>
      </c>
      <c r="AY86" s="18" t="s">
        <v>148</v>
      </c>
      <c r="BE86" s="199">
        <f>IF(N86="základní",J86,0)</f>
        <v>0</v>
      </c>
      <c r="BF86" s="199">
        <f>IF(N86="snížená",J86,0)</f>
        <v>0</v>
      </c>
      <c r="BG86" s="199">
        <f>IF(N86="zákl. přenesená",J86,0)</f>
        <v>0</v>
      </c>
      <c r="BH86" s="199">
        <f>IF(N86="sníž. přenesená",J86,0)</f>
        <v>0</v>
      </c>
      <c r="BI86" s="199">
        <f>IF(N86="nulová",J86,0)</f>
        <v>0</v>
      </c>
      <c r="BJ86" s="18" t="s">
        <v>82</v>
      </c>
      <c r="BK86" s="199">
        <f>ROUND(I86*H86,2)</f>
        <v>0</v>
      </c>
      <c r="BL86" s="18" t="s">
        <v>82</v>
      </c>
      <c r="BM86" s="198" t="s">
        <v>1064</v>
      </c>
    </row>
    <row r="87" spans="1:47" s="2" customFormat="1" ht="12">
      <c r="A87" s="39"/>
      <c r="B87" s="40"/>
      <c r="C87" s="41"/>
      <c r="D87" s="200" t="s">
        <v>150</v>
      </c>
      <c r="E87" s="41"/>
      <c r="F87" s="201" t="s">
        <v>1065</v>
      </c>
      <c r="G87" s="41"/>
      <c r="H87" s="41"/>
      <c r="I87" s="202"/>
      <c r="J87" s="41"/>
      <c r="K87" s="41"/>
      <c r="L87" s="45"/>
      <c r="M87" s="203"/>
      <c r="N87" s="204"/>
      <c r="O87" s="85"/>
      <c r="P87" s="85"/>
      <c r="Q87" s="85"/>
      <c r="R87" s="85"/>
      <c r="S87" s="85"/>
      <c r="T87" s="86"/>
      <c r="U87" s="39"/>
      <c r="V87" s="39"/>
      <c r="W87" s="39"/>
      <c r="X87" s="39"/>
      <c r="Y87" s="39"/>
      <c r="Z87" s="39"/>
      <c r="AA87" s="39"/>
      <c r="AB87" s="39"/>
      <c r="AC87" s="39"/>
      <c r="AD87" s="39"/>
      <c r="AE87" s="39"/>
      <c r="AT87" s="18" t="s">
        <v>150</v>
      </c>
      <c r="AU87" s="18" t="s">
        <v>75</v>
      </c>
    </row>
    <row r="88" spans="1:47" s="2" customFormat="1" ht="12">
      <c r="A88" s="39"/>
      <c r="B88" s="40"/>
      <c r="C88" s="41"/>
      <c r="D88" s="214" t="s">
        <v>159</v>
      </c>
      <c r="E88" s="41"/>
      <c r="F88" s="215" t="s">
        <v>1066</v>
      </c>
      <c r="G88" s="41"/>
      <c r="H88" s="41"/>
      <c r="I88" s="202"/>
      <c r="J88" s="41"/>
      <c r="K88" s="41"/>
      <c r="L88" s="45"/>
      <c r="M88" s="203"/>
      <c r="N88" s="204"/>
      <c r="O88" s="85"/>
      <c r="P88" s="85"/>
      <c r="Q88" s="85"/>
      <c r="R88" s="85"/>
      <c r="S88" s="85"/>
      <c r="T88" s="86"/>
      <c r="U88" s="39"/>
      <c r="V88" s="39"/>
      <c r="W88" s="39"/>
      <c r="X88" s="39"/>
      <c r="Y88" s="39"/>
      <c r="Z88" s="39"/>
      <c r="AA88" s="39"/>
      <c r="AB88" s="39"/>
      <c r="AC88" s="39"/>
      <c r="AD88" s="39"/>
      <c r="AE88" s="39"/>
      <c r="AT88" s="18" t="s">
        <v>159</v>
      </c>
      <c r="AU88" s="18" t="s">
        <v>75</v>
      </c>
    </row>
    <row r="89" spans="1:65" s="2" customFormat="1" ht="16.5" customHeight="1">
      <c r="A89" s="39"/>
      <c r="B89" s="40"/>
      <c r="C89" s="205" t="s">
        <v>84</v>
      </c>
      <c r="D89" s="205" t="s">
        <v>152</v>
      </c>
      <c r="E89" s="206" t="s">
        <v>1067</v>
      </c>
      <c r="F89" s="207" t="s">
        <v>1068</v>
      </c>
      <c r="G89" s="208" t="s">
        <v>187</v>
      </c>
      <c r="H89" s="209">
        <v>4</v>
      </c>
      <c r="I89" s="210"/>
      <c r="J89" s="211">
        <f>ROUND(I89*H89,2)</f>
        <v>0</v>
      </c>
      <c r="K89" s="207" t="s">
        <v>156</v>
      </c>
      <c r="L89" s="45"/>
      <c r="M89" s="212" t="s">
        <v>19</v>
      </c>
      <c r="N89" s="213" t="s">
        <v>46</v>
      </c>
      <c r="O89" s="85"/>
      <c r="P89" s="196">
        <f>O89*H89</f>
        <v>0</v>
      </c>
      <c r="Q89" s="196">
        <v>0</v>
      </c>
      <c r="R89" s="196">
        <f>Q89*H89</f>
        <v>0</v>
      </c>
      <c r="S89" s="196">
        <v>0</v>
      </c>
      <c r="T89" s="197">
        <f>S89*H89</f>
        <v>0</v>
      </c>
      <c r="U89" s="39"/>
      <c r="V89" s="39"/>
      <c r="W89" s="39"/>
      <c r="X89" s="39"/>
      <c r="Y89" s="39"/>
      <c r="Z89" s="39"/>
      <c r="AA89" s="39"/>
      <c r="AB89" s="39"/>
      <c r="AC89" s="39"/>
      <c r="AD89" s="39"/>
      <c r="AE89" s="39"/>
      <c r="AR89" s="198" t="s">
        <v>82</v>
      </c>
      <c r="AT89" s="198" t="s">
        <v>152</v>
      </c>
      <c r="AU89" s="198" t="s">
        <v>75</v>
      </c>
      <c r="AY89" s="18" t="s">
        <v>148</v>
      </c>
      <c r="BE89" s="199">
        <f>IF(N89="základní",J89,0)</f>
        <v>0</v>
      </c>
      <c r="BF89" s="199">
        <f>IF(N89="snížená",J89,0)</f>
        <v>0</v>
      </c>
      <c r="BG89" s="199">
        <f>IF(N89="zákl. přenesená",J89,0)</f>
        <v>0</v>
      </c>
      <c r="BH89" s="199">
        <f>IF(N89="sníž. přenesená",J89,0)</f>
        <v>0</v>
      </c>
      <c r="BI89" s="199">
        <f>IF(N89="nulová",J89,0)</f>
        <v>0</v>
      </c>
      <c r="BJ89" s="18" t="s">
        <v>82</v>
      </c>
      <c r="BK89" s="199">
        <f>ROUND(I89*H89,2)</f>
        <v>0</v>
      </c>
      <c r="BL89" s="18" t="s">
        <v>82</v>
      </c>
      <c r="BM89" s="198" t="s">
        <v>1069</v>
      </c>
    </row>
    <row r="90" spans="1:47" s="2" customFormat="1" ht="12">
      <c r="A90" s="39"/>
      <c r="B90" s="40"/>
      <c r="C90" s="41"/>
      <c r="D90" s="200" t="s">
        <v>150</v>
      </c>
      <c r="E90" s="41"/>
      <c r="F90" s="201" t="s">
        <v>1070</v>
      </c>
      <c r="G90" s="41"/>
      <c r="H90" s="41"/>
      <c r="I90" s="202"/>
      <c r="J90" s="41"/>
      <c r="K90" s="41"/>
      <c r="L90" s="45"/>
      <c r="M90" s="203"/>
      <c r="N90" s="204"/>
      <c r="O90" s="85"/>
      <c r="P90" s="85"/>
      <c r="Q90" s="85"/>
      <c r="R90" s="85"/>
      <c r="S90" s="85"/>
      <c r="T90" s="86"/>
      <c r="U90" s="39"/>
      <c r="V90" s="39"/>
      <c r="W90" s="39"/>
      <c r="X90" s="39"/>
      <c r="Y90" s="39"/>
      <c r="Z90" s="39"/>
      <c r="AA90" s="39"/>
      <c r="AB90" s="39"/>
      <c r="AC90" s="39"/>
      <c r="AD90" s="39"/>
      <c r="AE90" s="39"/>
      <c r="AT90" s="18" t="s">
        <v>150</v>
      </c>
      <c r="AU90" s="18" t="s">
        <v>75</v>
      </c>
    </row>
    <row r="91" spans="1:47" s="2" customFormat="1" ht="12">
      <c r="A91" s="39"/>
      <c r="B91" s="40"/>
      <c r="C91" s="41"/>
      <c r="D91" s="214" t="s">
        <v>159</v>
      </c>
      <c r="E91" s="41"/>
      <c r="F91" s="215" t="s">
        <v>1071</v>
      </c>
      <c r="G91" s="41"/>
      <c r="H91" s="41"/>
      <c r="I91" s="202"/>
      <c r="J91" s="41"/>
      <c r="K91" s="41"/>
      <c r="L91" s="45"/>
      <c r="M91" s="203"/>
      <c r="N91" s="204"/>
      <c r="O91" s="85"/>
      <c r="P91" s="85"/>
      <c r="Q91" s="85"/>
      <c r="R91" s="85"/>
      <c r="S91" s="85"/>
      <c r="T91" s="86"/>
      <c r="U91" s="39"/>
      <c r="V91" s="39"/>
      <c r="W91" s="39"/>
      <c r="X91" s="39"/>
      <c r="Y91" s="39"/>
      <c r="Z91" s="39"/>
      <c r="AA91" s="39"/>
      <c r="AB91" s="39"/>
      <c r="AC91" s="39"/>
      <c r="AD91" s="39"/>
      <c r="AE91" s="39"/>
      <c r="AT91" s="18" t="s">
        <v>159</v>
      </c>
      <c r="AU91" s="18" t="s">
        <v>75</v>
      </c>
    </row>
    <row r="92" spans="1:65" s="2" customFormat="1" ht="16.5" customHeight="1">
      <c r="A92" s="39"/>
      <c r="B92" s="40"/>
      <c r="C92" s="205" t="s">
        <v>161</v>
      </c>
      <c r="D92" s="205" t="s">
        <v>152</v>
      </c>
      <c r="E92" s="206" t="s">
        <v>1072</v>
      </c>
      <c r="F92" s="207" t="s">
        <v>1073</v>
      </c>
      <c r="G92" s="208" t="s">
        <v>187</v>
      </c>
      <c r="H92" s="209">
        <v>6</v>
      </c>
      <c r="I92" s="210"/>
      <c r="J92" s="211">
        <f>ROUND(I92*H92,2)</f>
        <v>0</v>
      </c>
      <c r="K92" s="207" t="s">
        <v>156</v>
      </c>
      <c r="L92" s="45"/>
      <c r="M92" s="212" t="s">
        <v>19</v>
      </c>
      <c r="N92" s="213" t="s">
        <v>46</v>
      </c>
      <c r="O92" s="85"/>
      <c r="P92" s="196">
        <f>O92*H92</f>
        <v>0</v>
      </c>
      <c r="Q92" s="196">
        <v>0</v>
      </c>
      <c r="R92" s="196">
        <f>Q92*H92</f>
        <v>0</v>
      </c>
      <c r="S92" s="196">
        <v>0</v>
      </c>
      <c r="T92" s="197">
        <f>S92*H92</f>
        <v>0</v>
      </c>
      <c r="U92" s="39"/>
      <c r="V92" s="39"/>
      <c r="W92" s="39"/>
      <c r="X92" s="39"/>
      <c r="Y92" s="39"/>
      <c r="Z92" s="39"/>
      <c r="AA92" s="39"/>
      <c r="AB92" s="39"/>
      <c r="AC92" s="39"/>
      <c r="AD92" s="39"/>
      <c r="AE92" s="39"/>
      <c r="AR92" s="198" t="s">
        <v>82</v>
      </c>
      <c r="AT92" s="198" t="s">
        <v>152</v>
      </c>
      <c r="AU92" s="198" t="s">
        <v>75</v>
      </c>
      <c r="AY92" s="18" t="s">
        <v>148</v>
      </c>
      <c r="BE92" s="199">
        <f>IF(N92="základní",J92,0)</f>
        <v>0</v>
      </c>
      <c r="BF92" s="199">
        <f>IF(N92="snížená",J92,0)</f>
        <v>0</v>
      </c>
      <c r="BG92" s="199">
        <f>IF(N92="zákl. přenesená",J92,0)</f>
        <v>0</v>
      </c>
      <c r="BH92" s="199">
        <f>IF(N92="sníž. přenesená",J92,0)</f>
        <v>0</v>
      </c>
      <c r="BI92" s="199">
        <f>IF(N92="nulová",J92,0)</f>
        <v>0</v>
      </c>
      <c r="BJ92" s="18" t="s">
        <v>82</v>
      </c>
      <c r="BK92" s="199">
        <f>ROUND(I92*H92,2)</f>
        <v>0</v>
      </c>
      <c r="BL92" s="18" t="s">
        <v>82</v>
      </c>
      <c r="BM92" s="198" t="s">
        <v>1074</v>
      </c>
    </row>
    <row r="93" spans="1:47" s="2" customFormat="1" ht="12">
      <c r="A93" s="39"/>
      <c r="B93" s="40"/>
      <c r="C93" s="41"/>
      <c r="D93" s="200" t="s">
        <v>150</v>
      </c>
      <c r="E93" s="41"/>
      <c r="F93" s="201" t="s">
        <v>1075</v>
      </c>
      <c r="G93" s="41"/>
      <c r="H93" s="41"/>
      <c r="I93" s="202"/>
      <c r="J93" s="41"/>
      <c r="K93" s="41"/>
      <c r="L93" s="45"/>
      <c r="M93" s="203"/>
      <c r="N93" s="204"/>
      <c r="O93" s="85"/>
      <c r="P93" s="85"/>
      <c r="Q93" s="85"/>
      <c r="R93" s="85"/>
      <c r="S93" s="85"/>
      <c r="T93" s="86"/>
      <c r="U93" s="39"/>
      <c r="V93" s="39"/>
      <c r="W93" s="39"/>
      <c r="X93" s="39"/>
      <c r="Y93" s="39"/>
      <c r="Z93" s="39"/>
      <c r="AA93" s="39"/>
      <c r="AB93" s="39"/>
      <c r="AC93" s="39"/>
      <c r="AD93" s="39"/>
      <c r="AE93" s="39"/>
      <c r="AT93" s="18" t="s">
        <v>150</v>
      </c>
      <c r="AU93" s="18" t="s">
        <v>75</v>
      </c>
    </row>
    <row r="94" spans="1:47" s="2" customFormat="1" ht="12">
      <c r="A94" s="39"/>
      <c r="B94" s="40"/>
      <c r="C94" s="41"/>
      <c r="D94" s="214" t="s">
        <v>159</v>
      </c>
      <c r="E94" s="41"/>
      <c r="F94" s="215" t="s">
        <v>1076</v>
      </c>
      <c r="G94" s="41"/>
      <c r="H94" s="41"/>
      <c r="I94" s="202"/>
      <c r="J94" s="41"/>
      <c r="K94" s="41"/>
      <c r="L94" s="45"/>
      <c r="M94" s="203"/>
      <c r="N94" s="204"/>
      <c r="O94" s="85"/>
      <c r="P94" s="85"/>
      <c r="Q94" s="85"/>
      <c r="R94" s="85"/>
      <c r="S94" s="85"/>
      <c r="T94" s="86"/>
      <c r="U94" s="39"/>
      <c r="V94" s="39"/>
      <c r="W94" s="39"/>
      <c r="X94" s="39"/>
      <c r="Y94" s="39"/>
      <c r="Z94" s="39"/>
      <c r="AA94" s="39"/>
      <c r="AB94" s="39"/>
      <c r="AC94" s="39"/>
      <c r="AD94" s="39"/>
      <c r="AE94" s="39"/>
      <c r="AT94" s="18" t="s">
        <v>159</v>
      </c>
      <c r="AU94" s="18" t="s">
        <v>75</v>
      </c>
    </row>
    <row r="95" spans="1:65" s="2" customFormat="1" ht="16.5" customHeight="1">
      <c r="A95" s="39"/>
      <c r="B95" s="40"/>
      <c r="C95" s="205" t="s">
        <v>167</v>
      </c>
      <c r="D95" s="205" t="s">
        <v>152</v>
      </c>
      <c r="E95" s="206" t="s">
        <v>1077</v>
      </c>
      <c r="F95" s="207" t="s">
        <v>1078</v>
      </c>
      <c r="G95" s="208" t="s">
        <v>187</v>
      </c>
      <c r="H95" s="209">
        <v>4</v>
      </c>
      <c r="I95" s="210"/>
      <c r="J95" s="211">
        <f>ROUND(I95*H95,2)</f>
        <v>0</v>
      </c>
      <c r="K95" s="207" t="s">
        <v>156</v>
      </c>
      <c r="L95" s="45"/>
      <c r="M95" s="212" t="s">
        <v>19</v>
      </c>
      <c r="N95" s="213" t="s">
        <v>46</v>
      </c>
      <c r="O95" s="85"/>
      <c r="P95" s="196">
        <f>O95*H95</f>
        <v>0</v>
      </c>
      <c r="Q95" s="196">
        <v>0</v>
      </c>
      <c r="R95" s="196">
        <f>Q95*H95</f>
        <v>0</v>
      </c>
      <c r="S95" s="196">
        <v>0</v>
      </c>
      <c r="T95" s="197">
        <f>S95*H95</f>
        <v>0</v>
      </c>
      <c r="U95" s="39"/>
      <c r="V95" s="39"/>
      <c r="W95" s="39"/>
      <c r="X95" s="39"/>
      <c r="Y95" s="39"/>
      <c r="Z95" s="39"/>
      <c r="AA95" s="39"/>
      <c r="AB95" s="39"/>
      <c r="AC95" s="39"/>
      <c r="AD95" s="39"/>
      <c r="AE95" s="39"/>
      <c r="AR95" s="198" t="s">
        <v>82</v>
      </c>
      <c r="AT95" s="198" t="s">
        <v>152</v>
      </c>
      <c r="AU95" s="198" t="s">
        <v>75</v>
      </c>
      <c r="AY95" s="18" t="s">
        <v>148</v>
      </c>
      <c r="BE95" s="199">
        <f>IF(N95="základní",J95,0)</f>
        <v>0</v>
      </c>
      <c r="BF95" s="199">
        <f>IF(N95="snížená",J95,0)</f>
        <v>0</v>
      </c>
      <c r="BG95" s="199">
        <f>IF(N95="zákl. přenesená",J95,0)</f>
        <v>0</v>
      </c>
      <c r="BH95" s="199">
        <f>IF(N95="sníž. přenesená",J95,0)</f>
        <v>0</v>
      </c>
      <c r="BI95" s="199">
        <f>IF(N95="nulová",J95,0)</f>
        <v>0</v>
      </c>
      <c r="BJ95" s="18" t="s">
        <v>82</v>
      </c>
      <c r="BK95" s="199">
        <f>ROUND(I95*H95,2)</f>
        <v>0</v>
      </c>
      <c r="BL95" s="18" t="s">
        <v>82</v>
      </c>
      <c r="BM95" s="198" t="s">
        <v>1079</v>
      </c>
    </row>
    <row r="96" spans="1:47" s="2" customFormat="1" ht="12">
      <c r="A96" s="39"/>
      <c r="B96" s="40"/>
      <c r="C96" s="41"/>
      <c r="D96" s="200" t="s">
        <v>150</v>
      </c>
      <c r="E96" s="41"/>
      <c r="F96" s="201" t="s">
        <v>1080</v>
      </c>
      <c r="G96" s="41"/>
      <c r="H96" s="41"/>
      <c r="I96" s="202"/>
      <c r="J96" s="41"/>
      <c r="K96" s="41"/>
      <c r="L96" s="45"/>
      <c r="M96" s="203"/>
      <c r="N96" s="204"/>
      <c r="O96" s="85"/>
      <c r="P96" s="85"/>
      <c r="Q96" s="85"/>
      <c r="R96" s="85"/>
      <c r="S96" s="85"/>
      <c r="T96" s="86"/>
      <c r="U96" s="39"/>
      <c r="V96" s="39"/>
      <c r="W96" s="39"/>
      <c r="X96" s="39"/>
      <c r="Y96" s="39"/>
      <c r="Z96" s="39"/>
      <c r="AA96" s="39"/>
      <c r="AB96" s="39"/>
      <c r="AC96" s="39"/>
      <c r="AD96" s="39"/>
      <c r="AE96" s="39"/>
      <c r="AT96" s="18" t="s">
        <v>150</v>
      </c>
      <c r="AU96" s="18" t="s">
        <v>75</v>
      </c>
    </row>
    <row r="97" spans="1:47" s="2" customFormat="1" ht="12">
      <c r="A97" s="39"/>
      <c r="B97" s="40"/>
      <c r="C97" s="41"/>
      <c r="D97" s="214" t="s">
        <v>159</v>
      </c>
      <c r="E97" s="41"/>
      <c r="F97" s="215" t="s">
        <v>1081</v>
      </c>
      <c r="G97" s="41"/>
      <c r="H97" s="41"/>
      <c r="I97" s="202"/>
      <c r="J97" s="41"/>
      <c r="K97" s="41"/>
      <c r="L97" s="45"/>
      <c r="M97" s="203"/>
      <c r="N97" s="204"/>
      <c r="O97" s="85"/>
      <c r="P97" s="85"/>
      <c r="Q97" s="85"/>
      <c r="R97" s="85"/>
      <c r="S97" s="85"/>
      <c r="T97" s="86"/>
      <c r="U97" s="39"/>
      <c r="V97" s="39"/>
      <c r="W97" s="39"/>
      <c r="X97" s="39"/>
      <c r="Y97" s="39"/>
      <c r="Z97" s="39"/>
      <c r="AA97" s="39"/>
      <c r="AB97" s="39"/>
      <c r="AC97" s="39"/>
      <c r="AD97" s="39"/>
      <c r="AE97" s="39"/>
      <c r="AT97" s="18" t="s">
        <v>159</v>
      </c>
      <c r="AU97" s="18" t="s">
        <v>75</v>
      </c>
    </row>
    <row r="98" spans="1:47" s="2" customFormat="1" ht="12">
      <c r="A98" s="39"/>
      <c r="B98" s="40"/>
      <c r="C98" s="41"/>
      <c r="D98" s="200" t="s">
        <v>416</v>
      </c>
      <c r="E98" s="41"/>
      <c r="F98" s="216" t="s">
        <v>1082</v>
      </c>
      <c r="G98" s="41"/>
      <c r="H98" s="41"/>
      <c r="I98" s="202"/>
      <c r="J98" s="41"/>
      <c r="K98" s="41"/>
      <c r="L98" s="45"/>
      <c r="M98" s="203"/>
      <c r="N98" s="204"/>
      <c r="O98" s="85"/>
      <c r="P98" s="85"/>
      <c r="Q98" s="85"/>
      <c r="R98" s="85"/>
      <c r="S98" s="85"/>
      <c r="T98" s="86"/>
      <c r="U98" s="39"/>
      <c r="V98" s="39"/>
      <c r="W98" s="39"/>
      <c r="X98" s="39"/>
      <c r="Y98" s="39"/>
      <c r="Z98" s="39"/>
      <c r="AA98" s="39"/>
      <c r="AB98" s="39"/>
      <c r="AC98" s="39"/>
      <c r="AD98" s="39"/>
      <c r="AE98" s="39"/>
      <c r="AT98" s="18" t="s">
        <v>416</v>
      </c>
      <c r="AU98" s="18" t="s">
        <v>75</v>
      </c>
    </row>
    <row r="99" spans="1:65" s="2" customFormat="1" ht="16.5" customHeight="1">
      <c r="A99" s="39"/>
      <c r="B99" s="40"/>
      <c r="C99" s="205" t="s">
        <v>173</v>
      </c>
      <c r="D99" s="205" t="s">
        <v>152</v>
      </c>
      <c r="E99" s="206" t="s">
        <v>1083</v>
      </c>
      <c r="F99" s="207" t="s">
        <v>1084</v>
      </c>
      <c r="G99" s="208" t="s">
        <v>353</v>
      </c>
      <c r="H99" s="209">
        <v>6.5</v>
      </c>
      <c r="I99" s="210"/>
      <c r="J99" s="211">
        <f>ROUND(I99*H99,2)</f>
        <v>0</v>
      </c>
      <c r="K99" s="207" t="s">
        <v>156</v>
      </c>
      <c r="L99" s="45"/>
      <c r="M99" s="212" t="s">
        <v>19</v>
      </c>
      <c r="N99" s="213" t="s">
        <v>46</v>
      </c>
      <c r="O99" s="85"/>
      <c r="P99" s="196">
        <f>O99*H99</f>
        <v>0</v>
      </c>
      <c r="Q99" s="196">
        <v>3E-05</v>
      </c>
      <c r="R99" s="196">
        <f>Q99*H99</f>
        <v>0.000195</v>
      </c>
      <c r="S99" s="196">
        <v>0</v>
      </c>
      <c r="T99" s="197">
        <f>S99*H99</f>
        <v>0</v>
      </c>
      <c r="U99" s="39"/>
      <c r="V99" s="39"/>
      <c r="W99" s="39"/>
      <c r="X99" s="39"/>
      <c r="Y99" s="39"/>
      <c r="Z99" s="39"/>
      <c r="AA99" s="39"/>
      <c r="AB99" s="39"/>
      <c r="AC99" s="39"/>
      <c r="AD99" s="39"/>
      <c r="AE99" s="39"/>
      <c r="AR99" s="198" t="s">
        <v>82</v>
      </c>
      <c r="AT99" s="198" t="s">
        <v>152</v>
      </c>
      <c r="AU99" s="198" t="s">
        <v>75</v>
      </c>
      <c r="AY99" s="18" t="s">
        <v>148</v>
      </c>
      <c r="BE99" s="199">
        <f>IF(N99="základní",J99,0)</f>
        <v>0</v>
      </c>
      <c r="BF99" s="199">
        <f>IF(N99="snížená",J99,0)</f>
        <v>0</v>
      </c>
      <c r="BG99" s="199">
        <f>IF(N99="zákl. přenesená",J99,0)</f>
        <v>0</v>
      </c>
      <c r="BH99" s="199">
        <f>IF(N99="sníž. přenesená",J99,0)</f>
        <v>0</v>
      </c>
      <c r="BI99" s="199">
        <f>IF(N99="nulová",J99,0)</f>
        <v>0</v>
      </c>
      <c r="BJ99" s="18" t="s">
        <v>82</v>
      </c>
      <c r="BK99" s="199">
        <f>ROUND(I99*H99,2)</f>
        <v>0</v>
      </c>
      <c r="BL99" s="18" t="s">
        <v>82</v>
      </c>
      <c r="BM99" s="198" t="s">
        <v>1085</v>
      </c>
    </row>
    <row r="100" spans="1:47" s="2" customFormat="1" ht="12">
      <c r="A100" s="39"/>
      <c r="B100" s="40"/>
      <c r="C100" s="41"/>
      <c r="D100" s="200" t="s">
        <v>150</v>
      </c>
      <c r="E100" s="41"/>
      <c r="F100" s="201" t="s">
        <v>1086</v>
      </c>
      <c r="G100" s="41"/>
      <c r="H100" s="41"/>
      <c r="I100" s="202"/>
      <c r="J100" s="41"/>
      <c r="K100" s="41"/>
      <c r="L100" s="45"/>
      <c r="M100" s="203"/>
      <c r="N100" s="204"/>
      <c r="O100" s="85"/>
      <c r="P100" s="85"/>
      <c r="Q100" s="85"/>
      <c r="R100" s="85"/>
      <c r="S100" s="85"/>
      <c r="T100" s="86"/>
      <c r="U100" s="39"/>
      <c r="V100" s="39"/>
      <c r="W100" s="39"/>
      <c r="X100" s="39"/>
      <c r="Y100" s="39"/>
      <c r="Z100" s="39"/>
      <c r="AA100" s="39"/>
      <c r="AB100" s="39"/>
      <c r="AC100" s="39"/>
      <c r="AD100" s="39"/>
      <c r="AE100" s="39"/>
      <c r="AT100" s="18" t="s">
        <v>150</v>
      </c>
      <c r="AU100" s="18" t="s">
        <v>75</v>
      </c>
    </row>
    <row r="101" spans="1:47" s="2" customFormat="1" ht="12">
      <c r="A101" s="39"/>
      <c r="B101" s="40"/>
      <c r="C101" s="41"/>
      <c r="D101" s="214" t="s">
        <v>159</v>
      </c>
      <c r="E101" s="41"/>
      <c r="F101" s="215" t="s">
        <v>1087</v>
      </c>
      <c r="G101" s="41"/>
      <c r="H101" s="41"/>
      <c r="I101" s="202"/>
      <c r="J101" s="41"/>
      <c r="K101" s="41"/>
      <c r="L101" s="45"/>
      <c r="M101" s="203"/>
      <c r="N101" s="204"/>
      <c r="O101" s="85"/>
      <c r="P101" s="85"/>
      <c r="Q101" s="85"/>
      <c r="R101" s="85"/>
      <c r="S101" s="85"/>
      <c r="T101" s="86"/>
      <c r="U101" s="39"/>
      <c r="V101" s="39"/>
      <c r="W101" s="39"/>
      <c r="X101" s="39"/>
      <c r="Y101" s="39"/>
      <c r="Z101" s="39"/>
      <c r="AA101" s="39"/>
      <c r="AB101" s="39"/>
      <c r="AC101" s="39"/>
      <c r="AD101" s="39"/>
      <c r="AE101" s="39"/>
      <c r="AT101" s="18" t="s">
        <v>159</v>
      </c>
      <c r="AU101" s="18" t="s">
        <v>75</v>
      </c>
    </row>
    <row r="102" spans="1:47" s="2" customFormat="1" ht="12">
      <c r="A102" s="39"/>
      <c r="B102" s="40"/>
      <c r="C102" s="41"/>
      <c r="D102" s="200" t="s">
        <v>416</v>
      </c>
      <c r="E102" s="41"/>
      <c r="F102" s="216" t="s">
        <v>1088</v>
      </c>
      <c r="G102" s="41"/>
      <c r="H102" s="41"/>
      <c r="I102" s="202"/>
      <c r="J102" s="41"/>
      <c r="K102" s="41"/>
      <c r="L102" s="45"/>
      <c r="M102" s="203"/>
      <c r="N102" s="204"/>
      <c r="O102" s="85"/>
      <c r="P102" s="85"/>
      <c r="Q102" s="85"/>
      <c r="R102" s="85"/>
      <c r="S102" s="85"/>
      <c r="T102" s="86"/>
      <c r="U102" s="39"/>
      <c r="V102" s="39"/>
      <c r="W102" s="39"/>
      <c r="X102" s="39"/>
      <c r="Y102" s="39"/>
      <c r="Z102" s="39"/>
      <c r="AA102" s="39"/>
      <c r="AB102" s="39"/>
      <c r="AC102" s="39"/>
      <c r="AD102" s="39"/>
      <c r="AE102" s="39"/>
      <c r="AT102" s="18" t="s">
        <v>416</v>
      </c>
      <c r="AU102" s="18" t="s">
        <v>75</v>
      </c>
    </row>
    <row r="103" spans="1:65" s="2" customFormat="1" ht="16.5" customHeight="1">
      <c r="A103" s="39"/>
      <c r="B103" s="40"/>
      <c r="C103" s="205" t="s">
        <v>177</v>
      </c>
      <c r="D103" s="205" t="s">
        <v>152</v>
      </c>
      <c r="E103" s="206" t="s">
        <v>1089</v>
      </c>
      <c r="F103" s="207" t="s">
        <v>1090</v>
      </c>
      <c r="G103" s="208" t="s">
        <v>187</v>
      </c>
      <c r="H103" s="209">
        <v>13</v>
      </c>
      <c r="I103" s="210"/>
      <c r="J103" s="211">
        <f>ROUND(I103*H103,2)</f>
        <v>0</v>
      </c>
      <c r="K103" s="207" t="s">
        <v>156</v>
      </c>
      <c r="L103" s="45"/>
      <c r="M103" s="212" t="s">
        <v>19</v>
      </c>
      <c r="N103" s="213" t="s">
        <v>46</v>
      </c>
      <c r="O103" s="85"/>
      <c r="P103" s="196">
        <f>O103*H103</f>
        <v>0</v>
      </c>
      <c r="Q103" s="196">
        <v>0</v>
      </c>
      <c r="R103" s="196">
        <f>Q103*H103</f>
        <v>0</v>
      </c>
      <c r="S103" s="196">
        <v>0</v>
      </c>
      <c r="T103" s="197">
        <f>S103*H103</f>
        <v>0</v>
      </c>
      <c r="U103" s="39"/>
      <c r="V103" s="39"/>
      <c r="W103" s="39"/>
      <c r="X103" s="39"/>
      <c r="Y103" s="39"/>
      <c r="Z103" s="39"/>
      <c r="AA103" s="39"/>
      <c r="AB103" s="39"/>
      <c r="AC103" s="39"/>
      <c r="AD103" s="39"/>
      <c r="AE103" s="39"/>
      <c r="AR103" s="198" t="s">
        <v>82</v>
      </c>
      <c r="AT103" s="198" t="s">
        <v>152</v>
      </c>
      <c r="AU103" s="198" t="s">
        <v>75</v>
      </c>
      <c r="AY103" s="18" t="s">
        <v>148</v>
      </c>
      <c r="BE103" s="199">
        <f>IF(N103="základní",J103,0)</f>
        <v>0</v>
      </c>
      <c r="BF103" s="199">
        <f>IF(N103="snížená",J103,0)</f>
        <v>0</v>
      </c>
      <c r="BG103" s="199">
        <f>IF(N103="zákl. přenesená",J103,0)</f>
        <v>0</v>
      </c>
      <c r="BH103" s="199">
        <f>IF(N103="sníž. přenesená",J103,0)</f>
        <v>0</v>
      </c>
      <c r="BI103" s="199">
        <f>IF(N103="nulová",J103,0)</f>
        <v>0</v>
      </c>
      <c r="BJ103" s="18" t="s">
        <v>82</v>
      </c>
      <c r="BK103" s="199">
        <f>ROUND(I103*H103,2)</f>
        <v>0</v>
      </c>
      <c r="BL103" s="18" t="s">
        <v>82</v>
      </c>
      <c r="BM103" s="198" t="s">
        <v>1091</v>
      </c>
    </row>
    <row r="104" spans="1:47" s="2" customFormat="1" ht="12">
      <c r="A104" s="39"/>
      <c r="B104" s="40"/>
      <c r="C104" s="41"/>
      <c r="D104" s="200" t="s">
        <v>150</v>
      </c>
      <c r="E104" s="41"/>
      <c r="F104" s="201" t="s">
        <v>1092</v>
      </c>
      <c r="G104" s="41"/>
      <c r="H104" s="41"/>
      <c r="I104" s="202"/>
      <c r="J104" s="41"/>
      <c r="K104" s="41"/>
      <c r="L104" s="45"/>
      <c r="M104" s="203"/>
      <c r="N104" s="204"/>
      <c r="O104" s="85"/>
      <c r="P104" s="85"/>
      <c r="Q104" s="85"/>
      <c r="R104" s="85"/>
      <c r="S104" s="85"/>
      <c r="T104" s="86"/>
      <c r="U104" s="39"/>
      <c r="V104" s="39"/>
      <c r="W104" s="39"/>
      <c r="X104" s="39"/>
      <c r="Y104" s="39"/>
      <c r="Z104" s="39"/>
      <c r="AA104" s="39"/>
      <c r="AB104" s="39"/>
      <c r="AC104" s="39"/>
      <c r="AD104" s="39"/>
      <c r="AE104" s="39"/>
      <c r="AT104" s="18" t="s">
        <v>150</v>
      </c>
      <c r="AU104" s="18" t="s">
        <v>75</v>
      </c>
    </row>
    <row r="105" spans="1:47" s="2" customFormat="1" ht="12">
      <c r="A105" s="39"/>
      <c r="B105" s="40"/>
      <c r="C105" s="41"/>
      <c r="D105" s="214" t="s">
        <v>159</v>
      </c>
      <c r="E105" s="41"/>
      <c r="F105" s="215" t="s">
        <v>1093</v>
      </c>
      <c r="G105" s="41"/>
      <c r="H105" s="41"/>
      <c r="I105" s="202"/>
      <c r="J105" s="41"/>
      <c r="K105" s="41"/>
      <c r="L105" s="45"/>
      <c r="M105" s="203"/>
      <c r="N105" s="204"/>
      <c r="O105" s="85"/>
      <c r="P105" s="85"/>
      <c r="Q105" s="85"/>
      <c r="R105" s="85"/>
      <c r="S105" s="85"/>
      <c r="T105" s="86"/>
      <c r="U105" s="39"/>
      <c r="V105" s="39"/>
      <c r="W105" s="39"/>
      <c r="X105" s="39"/>
      <c r="Y105" s="39"/>
      <c r="Z105" s="39"/>
      <c r="AA105" s="39"/>
      <c r="AB105" s="39"/>
      <c r="AC105" s="39"/>
      <c r="AD105" s="39"/>
      <c r="AE105" s="39"/>
      <c r="AT105" s="18" t="s">
        <v>159</v>
      </c>
      <c r="AU105" s="18" t="s">
        <v>75</v>
      </c>
    </row>
    <row r="106" spans="1:47" s="2" customFormat="1" ht="12">
      <c r="A106" s="39"/>
      <c r="B106" s="40"/>
      <c r="C106" s="41"/>
      <c r="D106" s="200" t="s">
        <v>416</v>
      </c>
      <c r="E106" s="41"/>
      <c r="F106" s="216" t="s">
        <v>1094</v>
      </c>
      <c r="G106" s="41"/>
      <c r="H106" s="41"/>
      <c r="I106" s="202"/>
      <c r="J106" s="41"/>
      <c r="K106" s="41"/>
      <c r="L106" s="45"/>
      <c r="M106" s="203"/>
      <c r="N106" s="204"/>
      <c r="O106" s="85"/>
      <c r="P106" s="85"/>
      <c r="Q106" s="85"/>
      <c r="R106" s="85"/>
      <c r="S106" s="85"/>
      <c r="T106" s="86"/>
      <c r="U106" s="39"/>
      <c r="V106" s="39"/>
      <c r="W106" s="39"/>
      <c r="X106" s="39"/>
      <c r="Y106" s="39"/>
      <c r="Z106" s="39"/>
      <c r="AA106" s="39"/>
      <c r="AB106" s="39"/>
      <c r="AC106" s="39"/>
      <c r="AD106" s="39"/>
      <c r="AE106" s="39"/>
      <c r="AT106" s="18" t="s">
        <v>416</v>
      </c>
      <c r="AU106" s="18" t="s">
        <v>75</v>
      </c>
    </row>
    <row r="107" spans="1:65" s="2" customFormat="1" ht="16.5" customHeight="1">
      <c r="A107" s="39"/>
      <c r="B107" s="40"/>
      <c r="C107" s="205" t="s">
        <v>182</v>
      </c>
      <c r="D107" s="205" t="s">
        <v>152</v>
      </c>
      <c r="E107" s="206" t="s">
        <v>1095</v>
      </c>
      <c r="F107" s="207" t="s">
        <v>1096</v>
      </c>
      <c r="G107" s="208" t="s">
        <v>187</v>
      </c>
      <c r="H107" s="209">
        <v>10</v>
      </c>
      <c r="I107" s="210"/>
      <c r="J107" s="211">
        <f>ROUND(I107*H107,2)</f>
        <v>0</v>
      </c>
      <c r="K107" s="207" t="s">
        <v>156</v>
      </c>
      <c r="L107" s="45"/>
      <c r="M107" s="212" t="s">
        <v>19</v>
      </c>
      <c r="N107" s="213" t="s">
        <v>46</v>
      </c>
      <c r="O107" s="85"/>
      <c r="P107" s="196">
        <f>O107*H107</f>
        <v>0</v>
      </c>
      <c r="Q107" s="196">
        <v>9E-05</v>
      </c>
      <c r="R107" s="196">
        <f>Q107*H107</f>
        <v>0.0009000000000000001</v>
      </c>
      <c r="S107" s="196">
        <v>0</v>
      </c>
      <c r="T107" s="197">
        <f>S107*H107</f>
        <v>0</v>
      </c>
      <c r="U107" s="39"/>
      <c r="V107" s="39"/>
      <c r="W107" s="39"/>
      <c r="X107" s="39"/>
      <c r="Y107" s="39"/>
      <c r="Z107" s="39"/>
      <c r="AA107" s="39"/>
      <c r="AB107" s="39"/>
      <c r="AC107" s="39"/>
      <c r="AD107" s="39"/>
      <c r="AE107" s="39"/>
      <c r="AR107" s="198" t="s">
        <v>82</v>
      </c>
      <c r="AT107" s="198" t="s">
        <v>152</v>
      </c>
      <c r="AU107" s="198" t="s">
        <v>75</v>
      </c>
      <c r="AY107" s="18" t="s">
        <v>148</v>
      </c>
      <c r="BE107" s="199">
        <f>IF(N107="základní",J107,0)</f>
        <v>0</v>
      </c>
      <c r="BF107" s="199">
        <f>IF(N107="snížená",J107,0)</f>
        <v>0</v>
      </c>
      <c r="BG107" s="199">
        <f>IF(N107="zákl. přenesená",J107,0)</f>
        <v>0</v>
      </c>
      <c r="BH107" s="199">
        <f>IF(N107="sníž. přenesená",J107,0)</f>
        <v>0</v>
      </c>
      <c r="BI107" s="199">
        <f>IF(N107="nulová",J107,0)</f>
        <v>0</v>
      </c>
      <c r="BJ107" s="18" t="s">
        <v>82</v>
      </c>
      <c r="BK107" s="199">
        <f>ROUND(I107*H107,2)</f>
        <v>0</v>
      </c>
      <c r="BL107" s="18" t="s">
        <v>82</v>
      </c>
      <c r="BM107" s="198" t="s">
        <v>1097</v>
      </c>
    </row>
    <row r="108" spans="1:47" s="2" customFormat="1" ht="12">
      <c r="A108" s="39"/>
      <c r="B108" s="40"/>
      <c r="C108" s="41"/>
      <c r="D108" s="200" t="s">
        <v>150</v>
      </c>
      <c r="E108" s="41"/>
      <c r="F108" s="201" t="s">
        <v>1098</v>
      </c>
      <c r="G108" s="41"/>
      <c r="H108" s="41"/>
      <c r="I108" s="202"/>
      <c r="J108" s="41"/>
      <c r="K108" s="41"/>
      <c r="L108" s="45"/>
      <c r="M108" s="203"/>
      <c r="N108" s="204"/>
      <c r="O108" s="85"/>
      <c r="P108" s="85"/>
      <c r="Q108" s="85"/>
      <c r="R108" s="85"/>
      <c r="S108" s="85"/>
      <c r="T108" s="86"/>
      <c r="U108" s="39"/>
      <c r="V108" s="39"/>
      <c r="W108" s="39"/>
      <c r="X108" s="39"/>
      <c r="Y108" s="39"/>
      <c r="Z108" s="39"/>
      <c r="AA108" s="39"/>
      <c r="AB108" s="39"/>
      <c r="AC108" s="39"/>
      <c r="AD108" s="39"/>
      <c r="AE108" s="39"/>
      <c r="AT108" s="18" t="s">
        <v>150</v>
      </c>
      <c r="AU108" s="18" t="s">
        <v>75</v>
      </c>
    </row>
    <row r="109" spans="1:47" s="2" customFormat="1" ht="12">
      <c r="A109" s="39"/>
      <c r="B109" s="40"/>
      <c r="C109" s="41"/>
      <c r="D109" s="214" t="s">
        <v>159</v>
      </c>
      <c r="E109" s="41"/>
      <c r="F109" s="215" t="s">
        <v>1099</v>
      </c>
      <c r="G109" s="41"/>
      <c r="H109" s="41"/>
      <c r="I109" s="202"/>
      <c r="J109" s="41"/>
      <c r="K109" s="41"/>
      <c r="L109" s="45"/>
      <c r="M109" s="203"/>
      <c r="N109" s="204"/>
      <c r="O109" s="85"/>
      <c r="P109" s="85"/>
      <c r="Q109" s="85"/>
      <c r="R109" s="85"/>
      <c r="S109" s="85"/>
      <c r="T109" s="86"/>
      <c r="U109" s="39"/>
      <c r="V109" s="39"/>
      <c r="W109" s="39"/>
      <c r="X109" s="39"/>
      <c r="Y109" s="39"/>
      <c r="Z109" s="39"/>
      <c r="AA109" s="39"/>
      <c r="AB109" s="39"/>
      <c r="AC109" s="39"/>
      <c r="AD109" s="39"/>
      <c r="AE109" s="39"/>
      <c r="AT109" s="18" t="s">
        <v>159</v>
      </c>
      <c r="AU109" s="18" t="s">
        <v>75</v>
      </c>
    </row>
    <row r="110" spans="1:65" s="2" customFormat="1" ht="16.5" customHeight="1">
      <c r="A110" s="39"/>
      <c r="B110" s="40"/>
      <c r="C110" s="186" t="s">
        <v>180</v>
      </c>
      <c r="D110" s="186" t="s">
        <v>143</v>
      </c>
      <c r="E110" s="187" t="s">
        <v>1100</v>
      </c>
      <c r="F110" s="188" t="s">
        <v>1101</v>
      </c>
      <c r="G110" s="189" t="s">
        <v>187</v>
      </c>
      <c r="H110" s="190">
        <v>10</v>
      </c>
      <c r="I110" s="191"/>
      <c r="J110" s="192">
        <f>ROUND(I110*H110,2)</f>
        <v>0</v>
      </c>
      <c r="K110" s="188" t="s">
        <v>156</v>
      </c>
      <c r="L110" s="193"/>
      <c r="M110" s="194" t="s">
        <v>19</v>
      </c>
      <c r="N110" s="195" t="s">
        <v>46</v>
      </c>
      <c r="O110" s="85"/>
      <c r="P110" s="196">
        <f>O110*H110</f>
        <v>0</v>
      </c>
      <c r="Q110" s="196">
        <v>0.00052</v>
      </c>
      <c r="R110" s="196">
        <f>Q110*H110</f>
        <v>0.0052</v>
      </c>
      <c r="S110" s="196">
        <v>0</v>
      </c>
      <c r="T110" s="197">
        <f>S110*H110</f>
        <v>0</v>
      </c>
      <c r="U110" s="39"/>
      <c r="V110" s="39"/>
      <c r="W110" s="39"/>
      <c r="X110" s="39"/>
      <c r="Y110" s="39"/>
      <c r="Z110" s="39"/>
      <c r="AA110" s="39"/>
      <c r="AB110" s="39"/>
      <c r="AC110" s="39"/>
      <c r="AD110" s="39"/>
      <c r="AE110" s="39"/>
      <c r="AR110" s="198" t="s">
        <v>216</v>
      </c>
      <c r="AT110" s="198" t="s">
        <v>143</v>
      </c>
      <c r="AU110" s="198" t="s">
        <v>75</v>
      </c>
      <c r="AY110" s="18" t="s">
        <v>148</v>
      </c>
      <c r="BE110" s="199">
        <f>IF(N110="základní",J110,0)</f>
        <v>0</v>
      </c>
      <c r="BF110" s="199">
        <f>IF(N110="snížená",J110,0)</f>
        <v>0</v>
      </c>
      <c r="BG110" s="199">
        <f>IF(N110="zákl. přenesená",J110,0)</f>
        <v>0</v>
      </c>
      <c r="BH110" s="199">
        <f>IF(N110="sníž. přenesená",J110,0)</f>
        <v>0</v>
      </c>
      <c r="BI110" s="199">
        <f>IF(N110="nulová",J110,0)</f>
        <v>0</v>
      </c>
      <c r="BJ110" s="18" t="s">
        <v>82</v>
      </c>
      <c r="BK110" s="199">
        <f>ROUND(I110*H110,2)</f>
        <v>0</v>
      </c>
      <c r="BL110" s="18" t="s">
        <v>216</v>
      </c>
      <c r="BM110" s="198" t="s">
        <v>1102</v>
      </c>
    </row>
    <row r="111" spans="1:47" s="2" customFormat="1" ht="12">
      <c r="A111" s="39"/>
      <c r="B111" s="40"/>
      <c r="C111" s="41"/>
      <c r="D111" s="200" t="s">
        <v>150</v>
      </c>
      <c r="E111" s="41"/>
      <c r="F111" s="201" t="s">
        <v>1101</v>
      </c>
      <c r="G111" s="41"/>
      <c r="H111" s="41"/>
      <c r="I111" s="202"/>
      <c r="J111" s="41"/>
      <c r="K111" s="41"/>
      <c r="L111" s="45"/>
      <c r="M111" s="203"/>
      <c r="N111" s="204"/>
      <c r="O111" s="85"/>
      <c r="P111" s="85"/>
      <c r="Q111" s="85"/>
      <c r="R111" s="85"/>
      <c r="S111" s="85"/>
      <c r="T111" s="86"/>
      <c r="U111" s="39"/>
      <c r="V111" s="39"/>
      <c r="W111" s="39"/>
      <c r="X111" s="39"/>
      <c r="Y111" s="39"/>
      <c r="Z111" s="39"/>
      <c r="AA111" s="39"/>
      <c r="AB111" s="39"/>
      <c r="AC111" s="39"/>
      <c r="AD111" s="39"/>
      <c r="AE111" s="39"/>
      <c r="AT111" s="18" t="s">
        <v>150</v>
      </c>
      <c r="AU111" s="18" t="s">
        <v>75</v>
      </c>
    </row>
    <row r="112" spans="1:47" s="2" customFormat="1" ht="12">
      <c r="A112" s="39"/>
      <c r="B112" s="40"/>
      <c r="C112" s="41"/>
      <c r="D112" s="214" t="s">
        <v>159</v>
      </c>
      <c r="E112" s="41"/>
      <c r="F112" s="215" t="s">
        <v>1103</v>
      </c>
      <c r="G112" s="41"/>
      <c r="H112" s="41"/>
      <c r="I112" s="202"/>
      <c r="J112" s="41"/>
      <c r="K112" s="41"/>
      <c r="L112" s="45"/>
      <c r="M112" s="203"/>
      <c r="N112" s="204"/>
      <c r="O112" s="85"/>
      <c r="P112" s="85"/>
      <c r="Q112" s="85"/>
      <c r="R112" s="85"/>
      <c r="S112" s="85"/>
      <c r="T112" s="86"/>
      <c r="U112" s="39"/>
      <c r="V112" s="39"/>
      <c r="W112" s="39"/>
      <c r="X112" s="39"/>
      <c r="Y112" s="39"/>
      <c r="Z112" s="39"/>
      <c r="AA112" s="39"/>
      <c r="AB112" s="39"/>
      <c r="AC112" s="39"/>
      <c r="AD112" s="39"/>
      <c r="AE112" s="39"/>
      <c r="AT112" s="18" t="s">
        <v>159</v>
      </c>
      <c r="AU112" s="18" t="s">
        <v>75</v>
      </c>
    </row>
    <row r="113" spans="1:65" s="2" customFormat="1" ht="16.5" customHeight="1">
      <c r="A113" s="39"/>
      <c r="B113" s="40"/>
      <c r="C113" s="186" t="s">
        <v>190</v>
      </c>
      <c r="D113" s="186" t="s">
        <v>143</v>
      </c>
      <c r="E113" s="187" t="s">
        <v>1104</v>
      </c>
      <c r="F113" s="188" t="s">
        <v>1105</v>
      </c>
      <c r="G113" s="189" t="s">
        <v>187</v>
      </c>
      <c r="H113" s="190">
        <v>3</v>
      </c>
      <c r="I113" s="191"/>
      <c r="J113" s="192">
        <f>ROUND(I113*H113,2)</f>
        <v>0</v>
      </c>
      <c r="K113" s="188" t="s">
        <v>156</v>
      </c>
      <c r="L113" s="193"/>
      <c r="M113" s="194" t="s">
        <v>19</v>
      </c>
      <c r="N113" s="195" t="s">
        <v>46</v>
      </c>
      <c r="O113" s="85"/>
      <c r="P113" s="196">
        <f>O113*H113</f>
        <v>0</v>
      </c>
      <c r="Q113" s="196">
        <v>0.031</v>
      </c>
      <c r="R113" s="196">
        <f>Q113*H113</f>
        <v>0.093</v>
      </c>
      <c r="S113" s="196">
        <v>0</v>
      </c>
      <c r="T113" s="197">
        <f>S113*H113</f>
        <v>0</v>
      </c>
      <c r="U113" s="39"/>
      <c r="V113" s="39"/>
      <c r="W113" s="39"/>
      <c r="X113" s="39"/>
      <c r="Y113" s="39"/>
      <c r="Z113" s="39"/>
      <c r="AA113" s="39"/>
      <c r="AB113" s="39"/>
      <c r="AC113" s="39"/>
      <c r="AD113" s="39"/>
      <c r="AE113" s="39"/>
      <c r="AR113" s="198" t="s">
        <v>216</v>
      </c>
      <c r="AT113" s="198" t="s">
        <v>143</v>
      </c>
      <c r="AU113" s="198" t="s">
        <v>75</v>
      </c>
      <c r="AY113" s="18" t="s">
        <v>148</v>
      </c>
      <c r="BE113" s="199">
        <f>IF(N113="základní",J113,0)</f>
        <v>0</v>
      </c>
      <c r="BF113" s="199">
        <f>IF(N113="snížená",J113,0)</f>
        <v>0</v>
      </c>
      <c r="BG113" s="199">
        <f>IF(N113="zákl. přenesená",J113,0)</f>
        <v>0</v>
      </c>
      <c r="BH113" s="199">
        <f>IF(N113="sníž. přenesená",J113,0)</f>
        <v>0</v>
      </c>
      <c r="BI113" s="199">
        <f>IF(N113="nulová",J113,0)</f>
        <v>0</v>
      </c>
      <c r="BJ113" s="18" t="s">
        <v>82</v>
      </c>
      <c r="BK113" s="199">
        <f>ROUND(I113*H113,2)</f>
        <v>0</v>
      </c>
      <c r="BL113" s="18" t="s">
        <v>216</v>
      </c>
      <c r="BM113" s="198" t="s">
        <v>1106</v>
      </c>
    </row>
    <row r="114" spans="1:47" s="2" customFormat="1" ht="12">
      <c r="A114" s="39"/>
      <c r="B114" s="40"/>
      <c r="C114" s="41"/>
      <c r="D114" s="200" t="s">
        <v>150</v>
      </c>
      <c r="E114" s="41"/>
      <c r="F114" s="201" t="s">
        <v>1105</v>
      </c>
      <c r="G114" s="41"/>
      <c r="H114" s="41"/>
      <c r="I114" s="202"/>
      <c r="J114" s="41"/>
      <c r="K114" s="41"/>
      <c r="L114" s="45"/>
      <c r="M114" s="203"/>
      <c r="N114" s="204"/>
      <c r="O114" s="85"/>
      <c r="P114" s="85"/>
      <c r="Q114" s="85"/>
      <c r="R114" s="85"/>
      <c r="S114" s="85"/>
      <c r="T114" s="86"/>
      <c r="U114" s="39"/>
      <c r="V114" s="39"/>
      <c r="W114" s="39"/>
      <c r="X114" s="39"/>
      <c r="Y114" s="39"/>
      <c r="Z114" s="39"/>
      <c r="AA114" s="39"/>
      <c r="AB114" s="39"/>
      <c r="AC114" s="39"/>
      <c r="AD114" s="39"/>
      <c r="AE114" s="39"/>
      <c r="AT114" s="18" t="s">
        <v>150</v>
      </c>
      <c r="AU114" s="18" t="s">
        <v>75</v>
      </c>
    </row>
    <row r="115" spans="1:47" s="2" customFormat="1" ht="12">
      <c r="A115" s="39"/>
      <c r="B115" s="40"/>
      <c r="C115" s="41"/>
      <c r="D115" s="214" t="s">
        <v>159</v>
      </c>
      <c r="E115" s="41"/>
      <c r="F115" s="215" t="s">
        <v>1107</v>
      </c>
      <c r="G115" s="41"/>
      <c r="H115" s="41"/>
      <c r="I115" s="202"/>
      <c r="J115" s="41"/>
      <c r="K115" s="41"/>
      <c r="L115" s="45"/>
      <c r="M115" s="203"/>
      <c r="N115" s="204"/>
      <c r="O115" s="85"/>
      <c r="P115" s="85"/>
      <c r="Q115" s="85"/>
      <c r="R115" s="85"/>
      <c r="S115" s="85"/>
      <c r="T115" s="86"/>
      <c r="U115" s="39"/>
      <c r="V115" s="39"/>
      <c r="W115" s="39"/>
      <c r="X115" s="39"/>
      <c r="Y115" s="39"/>
      <c r="Z115" s="39"/>
      <c r="AA115" s="39"/>
      <c r="AB115" s="39"/>
      <c r="AC115" s="39"/>
      <c r="AD115" s="39"/>
      <c r="AE115" s="39"/>
      <c r="AT115" s="18" t="s">
        <v>159</v>
      </c>
      <c r="AU115" s="18" t="s">
        <v>75</v>
      </c>
    </row>
    <row r="116" spans="1:65" s="2" customFormat="1" ht="16.5" customHeight="1">
      <c r="A116" s="39"/>
      <c r="B116" s="40"/>
      <c r="C116" s="205" t="s">
        <v>197</v>
      </c>
      <c r="D116" s="205" t="s">
        <v>152</v>
      </c>
      <c r="E116" s="206" t="s">
        <v>1108</v>
      </c>
      <c r="F116" s="207" t="s">
        <v>1109</v>
      </c>
      <c r="G116" s="208" t="s">
        <v>187</v>
      </c>
      <c r="H116" s="209">
        <v>3</v>
      </c>
      <c r="I116" s="210"/>
      <c r="J116" s="211">
        <f>ROUND(I116*H116,2)</f>
        <v>0</v>
      </c>
      <c r="K116" s="207" t="s">
        <v>156</v>
      </c>
      <c r="L116" s="45"/>
      <c r="M116" s="212" t="s">
        <v>19</v>
      </c>
      <c r="N116" s="213" t="s">
        <v>46</v>
      </c>
      <c r="O116" s="85"/>
      <c r="P116" s="196">
        <f>O116*H116</f>
        <v>0</v>
      </c>
      <c r="Q116" s="196">
        <v>0</v>
      </c>
      <c r="R116" s="196">
        <f>Q116*H116</f>
        <v>0</v>
      </c>
      <c r="S116" s="196">
        <v>0</v>
      </c>
      <c r="T116" s="197">
        <f>S116*H116</f>
        <v>0</v>
      </c>
      <c r="U116" s="39"/>
      <c r="V116" s="39"/>
      <c r="W116" s="39"/>
      <c r="X116" s="39"/>
      <c r="Y116" s="39"/>
      <c r="Z116" s="39"/>
      <c r="AA116" s="39"/>
      <c r="AB116" s="39"/>
      <c r="AC116" s="39"/>
      <c r="AD116" s="39"/>
      <c r="AE116" s="39"/>
      <c r="AR116" s="198" t="s">
        <v>193</v>
      </c>
      <c r="AT116" s="198" t="s">
        <v>152</v>
      </c>
      <c r="AU116" s="198" t="s">
        <v>75</v>
      </c>
      <c r="AY116" s="18" t="s">
        <v>148</v>
      </c>
      <c r="BE116" s="199">
        <f>IF(N116="základní",J116,0)</f>
        <v>0</v>
      </c>
      <c r="BF116" s="199">
        <f>IF(N116="snížená",J116,0)</f>
        <v>0</v>
      </c>
      <c r="BG116" s="199">
        <f>IF(N116="zákl. přenesená",J116,0)</f>
        <v>0</v>
      </c>
      <c r="BH116" s="199">
        <f>IF(N116="sníž. přenesená",J116,0)</f>
        <v>0</v>
      </c>
      <c r="BI116" s="199">
        <f>IF(N116="nulová",J116,0)</f>
        <v>0</v>
      </c>
      <c r="BJ116" s="18" t="s">
        <v>82</v>
      </c>
      <c r="BK116" s="199">
        <f>ROUND(I116*H116,2)</f>
        <v>0</v>
      </c>
      <c r="BL116" s="18" t="s">
        <v>193</v>
      </c>
      <c r="BM116" s="198" t="s">
        <v>1110</v>
      </c>
    </row>
    <row r="117" spans="1:47" s="2" customFormat="1" ht="12">
      <c r="A117" s="39"/>
      <c r="B117" s="40"/>
      <c r="C117" s="41"/>
      <c r="D117" s="200" t="s">
        <v>150</v>
      </c>
      <c r="E117" s="41"/>
      <c r="F117" s="201" t="s">
        <v>1111</v>
      </c>
      <c r="G117" s="41"/>
      <c r="H117" s="41"/>
      <c r="I117" s="202"/>
      <c r="J117" s="41"/>
      <c r="K117" s="41"/>
      <c r="L117" s="45"/>
      <c r="M117" s="203"/>
      <c r="N117" s="204"/>
      <c r="O117" s="85"/>
      <c r="P117" s="85"/>
      <c r="Q117" s="85"/>
      <c r="R117" s="85"/>
      <c r="S117" s="85"/>
      <c r="T117" s="86"/>
      <c r="U117" s="39"/>
      <c r="V117" s="39"/>
      <c r="W117" s="39"/>
      <c r="X117" s="39"/>
      <c r="Y117" s="39"/>
      <c r="Z117" s="39"/>
      <c r="AA117" s="39"/>
      <c r="AB117" s="39"/>
      <c r="AC117" s="39"/>
      <c r="AD117" s="39"/>
      <c r="AE117" s="39"/>
      <c r="AT117" s="18" t="s">
        <v>150</v>
      </c>
      <c r="AU117" s="18" t="s">
        <v>75</v>
      </c>
    </row>
    <row r="118" spans="1:47" s="2" customFormat="1" ht="12">
      <c r="A118" s="39"/>
      <c r="B118" s="40"/>
      <c r="C118" s="41"/>
      <c r="D118" s="214" t="s">
        <v>159</v>
      </c>
      <c r="E118" s="41"/>
      <c r="F118" s="215" t="s">
        <v>1112</v>
      </c>
      <c r="G118" s="41"/>
      <c r="H118" s="41"/>
      <c r="I118" s="202"/>
      <c r="J118" s="41"/>
      <c r="K118" s="41"/>
      <c r="L118" s="45"/>
      <c r="M118" s="203"/>
      <c r="N118" s="204"/>
      <c r="O118" s="85"/>
      <c r="P118" s="85"/>
      <c r="Q118" s="85"/>
      <c r="R118" s="85"/>
      <c r="S118" s="85"/>
      <c r="T118" s="86"/>
      <c r="U118" s="39"/>
      <c r="V118" s="39"/>
      <c r="W118" s="39"/>
      <c r="X118" s="39"/>
      <c r="Y118" s="39"/>
      <c r="Z118" s="39"/>
      <c r="AA118" s="39"/>
      <c r="AB118" s="39"/>
      <c r="AC118" s="39"/>
      <c r="AD118" s="39"/>
      <c r="AE118" s="39"/>
      <c r="AT118" s="18" t="s">
        <v>159</v>
      </c>
      <c r="AU118" s="18" t="s">
        <v>75</v>
      </c>
    </row>
    <row r="119" spans="1:47" s="2" customFormat="1" ht="12">
      <c r="A119" s="39"/>
      <c r="B119" s="40"/>
      <c r="C119" s="41"/>
      <c r="D119" s="200" t="s">
        <v>416</v>
      </c>
      <c r="E119" s="41"/>
      <c r="F119" s="216" t="s">
        <v>1113</v>
      </c>
      <c r="G119" s="41"/>
      <c r="H119" s="41"/>
      <c r="I119" s="202"/>
      <c r="J119" s="41"/>
      <c r="K119" s="41"/>
      <c r="L119" s="45"/>
      <c r="M119" s="217"/>
      <c r="N119" s="218"/>
      <c r="O119" s="219"/>
      <c r="P119" s="219"/>
      <c r="Q119" s="219"/>
      <c r="R119" s="219"/>
      <c r="S119" s="219"/>
      <c r="T119" s="220"/>
      <c r="U119" s="39"/>
      <c r="V119" s="39"/>
      <c r="W119" s="39"/>
      <c r="X119" s="39"/>
      <c r="Y119" s="39"/>
      <c r="Z119" s="39"/>
      <c r="AA119" s="39"/>
      <c r="AB119" s="39"/>
      <c r="AC119" s="39"/>
      <c r="AD119" s="39"/>
      <c r="AE119" s="39"/>
      <c r="AT119" s="18" t="s">
        <v>416</v>
      </c>
      <c r="AU119" s="18" t="s">
        <v>75</v>
      </c>
    </row>
    <row r="120" spans="1:31" s="2" customFormat="1" ht="6.95" customHeight="1">
      <c r="A120" s="39"/>
      <c r="B120" s="60"/>
      <c r="C120" s="61"/>
      <c r="D120" s="61"/>
      <c r="E120" s="61"/>
      <c r="F120" s="61"/>
      <c r="G120" s="61"/>
      <c r="H120" s="61"/>
      <c r="I120" s="61"/>
      <c r="J120" s="61"/>
      <c r="K120" s="61"/>
      <c r="L120" s="45"/>
      <c r="M120" s="39"/>
      <c r="O120" s="39"/>
      <c r="P120" s="39"/>
      <c r="Q120" s="39"/>
      <c r="R120" s="39"/>
      <c r="S120" s="39"/>
      <c r="T120" s="39"/>
      <c r="U120" s="39"/>
      <c r="V120" s="39"/>
      <c r="W120" s="39"/>
      <c r="X120" s="39"/>
      <c r="Y120" s="39"/>
      <c r="Z120" s="39"/>
      <c r="AA120" s="39"/>
      <c r="AB120" s="39"/>
      <c r="AC120" s="39"/>
      <c r="AD120" s="39"/>
      <c r="AE120" s="39"/>
    </row>
  </sheetData>
  <sheetProtection password="CC35" sheet="1" objects="1" scenarios="1" formatColumns="0" formatRows="0" autoFilter="0"/>
  <autoFilter ref="C84:K119"/>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8" r:id="rId1" display="https://podminky.urs.cz/item/CS_URS_2021_02/460171482"/>
    <hyperlink ref="F91" r:id="rId2" display="https://podminky.urs.cz/item/CS_URS_2021_02/460161482"/>
    <hyperlink ref="F94" r:id="rId3" display="https://podminky.urs.cz/item/CS_URS_2021_02/460451482"/>
    <hyperlink ref="F97" r:id="rId4" display="https://podminky.urs.cz/item/CS_URS_2021_02/460431482"/>
    <hyperlink ref="F101" r:id="rId5" display="https://podminky.urs.cz/item/CS_URS_2021_02/460581121"/>
    <hyperlink ref="F105" r:id="rId6" display="https://podminky.urs.cz/item/CS_URS_2021_02/460662412"/>
    <hyperlink ref="F109" r:id="rId7" display="https://podminky.urs.cz/item/CS_URS_2021_02/460671113"/>
    <hyperlink ref="F112" r:id="rId8" display="https://podminky.urs.cz/item/CS_URS_2021_02/34575103"/>
    <hyperlink ref="F115" r:id="rId9" display="https://podminky.urs.cz/item/CS_URS_2021_02/59213009"/>
    <hyperlink ref="F118" r:id="rId10" display="https://podminky.urs.cz/item/CS_URS_2021_02/460751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Brůna Milan</dc:creator>
  <cp:keywords/>
  <dc:description/>
  <cp:lastModifiedBy>Brůna Milan</cp:lastModifiedBy>
  <dcterms:created xsi:type="dcterms:W3CDTF">2021-12-02T11:37:17Z</dcterms:created>
  <dcterms:modified xsi:type="dcterms:W3CDTF">2021-12-02T11:37:29Z</dcterms:modified>
  <cp:category/>
  <cp:version/>
  <cp:contentType/>
  <cp:contentStatus/>
</cp:coreProperties>
</file>