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01 - operne_zdi" sheetId="2" r:id="rId2"/>
    <sheet name="SO02 - podelne_opevneni" sheetId="3" r:id="rId3"/>
    <sheet name="SO03 - pricne_objekty" sheetId="4" r:id="rId4"/>
    <sheet name="VRN - Vedlejší rozpočtové..." sheetId="5" r:id="rId5"/>
    <sheet name="Pokyny pro vyplnění" sheetId="6" r:id="rId6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'SO01 - operne_zdi'!$C$86:$K$219</definedName>
    <definedName name="_xlnm.Print_Area" localSheetId="1">'SO01 - operne_zdi'!$C$4:$J$39,'SO01 - operne_zdi'!$C$45:$J$68,'SO01 - operne_zdi'!$C$74:$K$219</definedName>
    <definedName name="_xlnm.Print_Titles" localSheetId="1">'SO01 - operne_zdi'!$86:$86</definedName>
    <definedName name="_xlnm._FilterDatabase" localSheetId="2" hidden="1">'SO02 - podelne_opevneni'!$C$82:$K$140</definedName>
    <definedName name="_xlnm.Print_Area" localSheetId="2">'SO02 - podelne_opevneni'!$C$4:$J$39,'SO02 - podelne_opevneni'!$C$45:$J$64,'SO02 - podelne_opevneni'!$C$70:$K$140</definedName>
    <definedName name="_xlnm.Print_Titles" localSheetId="2">'SO02 - podelne_opevneni'!$82:$82</definedName>
    <definedName name="_xlnm._FilterDatabase" localSheetId="3" hidden="1">'SO03 - pricne_objekty'!$C$82:$K$138</definedName>
    <definedName name="_xlnm.Print_Area" localSheetId="3">'SO03 - pricne_objekty'!$C$4:$J$39,'SO03 - pricne_objekty'!$C$45:$J$64,'SO03 - pricne_objekty'!$C$70:$K$138</definedName>
    <definedName name="_xlnm.Print_Titles" localSheetId="3">'SO03 - pricne_objekty'!$82:$82</definedName>
    <definedName name="_xlnm._FilterDatabase" localSheetId="4" hidden="1">'VRN - Vedlejší rozpočtové...'!$C$80:$K$143</definedName>
    <definedName name="_xlnm.Print_Area" localSheetId="4">'VRN - Vedlejší rozpočtové...'!$C$4:$J$39,'VRN - Vedlejší rozpočtové...'!$C$45:$J$62,'VRN - Vedlejší rozpočtové...'!$C$68:$K$143</definedName>
    <definedName name="_xlnm.Print_Titles" localSheetId="4">'VRN - Vedlejší rozpočtové...'!$80:$80</definedName>
    <definedName name="_xlnm.Print_Area" localSheetId="5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5" l="1" r="J37"/>
  <c r="J36"/>
  <c i="1" r="AY58"/>
  <c i="5" r="J35"/>
  <c i="1" r="AX58"/>
  <c i="5" r="BI140"/>
  <c r="BH140"/>
  <c r="BG140"/>
  <c r="BF140"/>
  <c r="T140"/>
  <c r="R140"/>
  <c r="P140"/>
  <c r="BI136"/>
  <c r="BH136"/>
  <c r="BG136"/>
  <c r="BF136"/>
  <c r="T136"/>
  <c r="R136"/>
  <c r="P136"/>
  <c r="BI132"/>
  <c r="BH132"/>
  <c r="BG132"/>
  <c r="BF132"/>
  <c r="T132"/>
  <c r="R132"/>
  <c r="P132"/>
  <c r="BI128"/>
  <c r="BH128"/>
  <c r="BG128"/>
  <c r="BF128"/>
  <c r="T128"/>
  <c r="R128"/>
  <c r="P128"/>
  <c r="BI124"/>
  <c r="BH124"/>
  <c r="BG124"/>
  <c r="BF124"/>
  <c r="T124"/>
  <c r="R124"/>
  <c r="P124"/>
  <c r="BI120"/>
  <c r="BH120"/>
  <c r="BG120"/>
  <c r="BF120"/>
  <c r="T120"/>
  <c r="R120"/>
  <c r="P120"/>
  <c r="BI116"/>
  <c r="BH116"/>
  <c r="BG116"/>
  <c r="BF116"/>
  <c r="T116"/>
  <c r="R116"/>
  <c r="P116"/>
  <c r="BI112"/>
  <c r="BH112"/>
  <c r="BG112"/>
  <c r="BF112"/>
  <c r="T112"/>
  <c r="R112"/>
  <c r="P112"/>
  <c r="BI106"/>
  <c r="BH106"/>
  <c r="BG106"/>
  <c r="BF106"/>
  <c r="T106"/>
  <c r="R106"/>
  <c r="P106"/>
  <c r="BI102"/>
  <c r="BH102"/>
  <c r="BG102"/>
  <c r="BF102"/>
  <c r="T102"/>
  <c r="R102"/>
  <c r="P102"/>
  <c r="BI98"/>
  <c r="BH98"/>
  <c r="BG98"/>
  <c r="BF98"/>
  <c r="T98"/>
  <c r="R98"/>
  <c r="P98"/>
  <c r="BI94"/>
  <c r="BH94"/>
  <c r="BG94"/>
  <c r="BF94"/>
  <c r="T94"/>
  <c r="R94"/>
  <c r="P94"/>
  <c r="BI91"/>
  <c r="BH91"/>
  <c r="BG91"/>
  <c r="BF91"/>
  <c r="T91"/>
  <c r="R91"/>
  <c r="P91"/>
  <c r="BI87"/>
  <c r="BH87"/>
  <c r="BG87"/>
  <c r="BF87"/>
  <c r="T87"/>
  <c r="R87"/>
  <c r="P87"/>
  <c r="BI83"/>
  <c r="BH83"/>
  <c r="BG83"/>
  <c r="BF83"/>
  <c r="T83"/>
  <c r="R83"/>
  <c r="P83"/>
  <c r="F75"/>
  <c r="E73"/>
  <c r="F52"/>
  <c r="E50"/>
  <c r="J24"/>
  <c r="E24"/>
  <c r="J78"/>
  <c r="J23"/>
  <c r="J21"/>
  <c r="E21"/>
  <c r="J77"/>
  <c r="J20"/>
  <c r="J18"/>
  <c r="E18"/>
  <c r="F78"/>
  <c r="J17"/>
  <c r="J15"/>
  <c r="E15"/>
  <c r="F77"/>
  <c r="J14"/>
  <c r="J12"/>
  <c r="J52"/>
  <c r="E7"/>
  <c r="E71"/>
  <c i="4" r="J37"/>
  <c r="J36"/>
  <c i="1" r="AY57"/>
  <c i="4" r="J35"/>
  <c i="1" r="AX57"/>
  <c i="4" r="BI138"/>
  <c r="BH138"/>
  <c r="BG138"/>
  <c r="BF138"/>
  <c r="T138"/>
  <c r="T137"/>
  <c r="R138"/>
  <c r="R137"/>
  <c r="P138"/>
  <c r="P137"/>
  <c r="BI132"/>
  <c r="BH132"/>
  <c r="BG132"/>
  <c r="BF132"/>
  <c r="T132"/>
  <c r="R132"/>
  <c r="P132"/>
  <c r="BI123"/>
  <c r="BH123"/>
  <c r="BG123"/>
  <c r="BF123"/>
  <c r="T123"/>
  <c r="R123"/>
  <c r="P123"/>
  <c r="BI115"/>
  <c r="BH115"/>
  <c r="BG115"/>
  <c r="BF115"/>
  <c r="T115"/>
  <c r="R115"/>
  <c r="P115"/>
  <c r="BI107"/>
  <c r="BH107"/>
  <c r="BG107"/>
  <c r="BF107"/>
  <c r="T107"/>
  <c r="R107"/>
  <c r="P107"/>
  <c r="BI99"/>
  <c r="BH99"/>
  <c r="BG99"/>
  <c r="BF99"/>
  <c r="T99"/>
  <c r="R99"/>
  <c r="P99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86"/>
  <c r="BH86"/>
  <c r="BG86"/>
  <c r="BF86"/>
  <c r="T86"/>
  <c r="R86"/>
  <c r="P86"/>
  <c r="F77"/>
  <c r="E75"/>
  <c r="F52"/>
  <c r="E50"/>
  <c r="J24"/>
  <c r="E24"/>
  <c r="J80"/>
  <c r="J23"/>
  <c r="J21"/>
  <c r="E21"/>
  <c r="J79"/>
  <c r="J20"/>
  <c r="J18"/>
  <c r="E18"/>
  <c r="F55"/>
  <c r="J17"/>
  <c r="J15"/>
  <c r="E15"/>
  <c r="F79"/>
  <c r="J14"/>
  <c r="J12"/>
  <c r="J77"/>
  <c r="E7"/>
  <c r="E73"/>
  <c i="3" r="J37"/>
  <c r="J36"/>
  <c i="1" r="AY56"/>
  <c i="3" r="J35"/>
  <c i="1" r="AX56"/>
  <c i="3" r="BI140"/>
  <c r="BH140"/>
  <c r="BG140"/>
  <c r="BF140"/>
  <c r="T140"/>
  <c r="T139"/>
  <c r="R140"/>
  <c r="R139"/>
  <c r="P140"/>
  <c r="P139"/>
  <c r="BI132"/>
  <c r="BH132"/>
  <c r="BG132"/>
  <c r="BF132"/>
  <c r="T132"/>
  <c r="R132"/>
  <c r="P132"/>
  <c r="BI129"/>
  <c r="BH129"/>
  <c r="BG129"/>
  <c r="BF129"/>
  <c r="T129"/>
  <c r="R129"/>
  <c r="P129"/>
  <c r="BI126"/>
  <c r="BH126"/>
  <c r="BG126"/>
  <c r="BF126"/>
  <c r="T126"/>
  <c r="R126"/>
  <c r="P126"/>
  <c r="BI121"/>
  <c r="BH121"/>
  <c r="BG121"/>
  <c r="BF121"/>
  <c r="T121"/>
  <c r="R121"/>
  <c r="P121"/>
  <c r="BI117"/>
  <c r="BH117"/>
  <c r="BG117"/>
  <c r="BF117"/>
  <c r="T117"/>
  <c r="R117"/>
  <c r="P117"/>
  <c r="BI115"/>
  <c r="BH115"/>
  <c r="BG115"/>
  <c r="BF115"/>
  <c r="T115"/>
  <c r="R115"/>
  <c r="P115"/>
  <c r="BI111"/>
  <c r="BH111"/>
  <c r="BG111"/>
  <c r="BF111"/>
  <c r="T111"/>
  <c r="R111"/>
  <c r="P111"/>
  <c r="BI108"/>
  <c r="BH108"/>
  <c r="BG108"/>
  <c r="BF108"/>
  <c r="T108"/>
  <c r="R108"/>
  <c r="P108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99"/>
  <c r="BH99"/>
  <c r="BG99"/>
  <c r="BF99"/>
  <c r="T99"/>
  <c r="R99"/>
  <c r="P99"/>
  <c r="BI95"/>
  <c r="BH95"/>
  <c r="BG95"/>
  <c r="BF95"/>
  <c r="T95"/>
  <c r="R95"/>
  <c r="P95"/>
  <c r="BI92"/>
  <c r="BH92"/>
  <c r="BG92"/>
  <c r="BF92"/>
  <c r="T92"/>
  <c r="R92"/>
  <c r="P92"/>
  <c r="BI89"/>
  <c r="BH89"/>
  <c r="BG89"/>
  <c r="BF89"/>
  <c r="T89"/>
  <c r="R89"/>
  <c r="P89"/>
  <c r="BI86"/>
  <c r="BH86"/>
  <c r="BG86"/>
  <c r="BF86"/>
  <c r="T86"/>
  <c r="R86"/>
  <c r="P86"/>
  <c r="F77"/>
  <c r="E75"/>
  <c r="F52"/>
  <c r="E50"/>
  <c r="J24"/>
  <c r="E24"/>
  <c r="J80"/>
  <c r="J23"/>
  <c r="J21"/>
  <c r="E21"/>
  <c r="J79"/>
  <c r="J20"/>
  <c r="J18"/>
  <c r="E18"/>
  <c r="F55"/>
  <c r="J17"/>
  <c r="J15"/>
  <c r="E15"/>
  <c r="F79"/>
  <c r="J14"/>
  <c r="J12"/>
  <c r="J77"/>
  <c r="E7"/>
  <c r="E73"/>
  <c i="2" r="J37"/>
  <c r="J36"/>
  <c i="1" r="AY55"/>
  <c i="2" r="J35"/>
  <c i="1" r="AX55"/>
  <c i="2" r="BI217"/>
  <c r="BH217"/>
  <c r="BG217"/>
  <c r="BF217"/>
  <c r="T217"/>
  <c r="R217"/>
  <c r="P217"/>
  <c r="BI209"/>
  <c r="BH209"/>
  <c r="BG209"/>
  <c r="BF209"/>
  <c r="T209"/>
  <c r="R209"/>
  <c r="P209"/>
  <c r="BI206"/>
  <c r="BH206"/>
  <c r="BG206"/>
  <c r="BF206"/>
  <c r="T206"/>
  <c r="T205"/>
  <c r="R206"/>
  <c r="R205"/>
  <c r="P206"/>
  <c r="P205"/>
  <c r="BI198"/>
  <c r="BH198"/>
  <c r="BG198"/>
  <c r="BF198"/>
  <c r="T198"/>
  <c r="R198"/>
  <c r="P198"/>
  <c r="BI191"/>
  <c r="BH191"/>
  <c r="BG191"/>
  <c r="BF191"/>
  <c r="T191"/>
  <c r="R191"/>
  <c r="P191"/>
  <c r="BI184"/>
  <c r="BH184"/>
  <c r="BG184"/>
  <c r="BF184"/>
  <c r="T184"/>
  <c r="R184"/>
  <c r="P184"/>
  <c r="BI175"/>
  <c r="BH175"/>
  <c r="BG175"/>
  <c r="BF175"/>
  <c r="T175"/>
  <c r="R175"/>
  <c r="P175"/>
  <c r="BI169"/>
  <c r="BH169"/>
  <c r="BG169"/>
  <c r="BF169"/>
  <c r="T169"/>
  <c r="R169"/>
  <c r="P169"/>
  <c r="BI157"/>
  <c r="BH157"/>
  <c r="BG157"/>
  <c r="BF157"/>
  <c r="T157"/>
  <c r="R157"/>
  <c r="P157"/>
  <c r="BI150"/>
  <c r="BH150"/>
  <c r="BG150"/>
  <c r="BF150"/>
  <c r="T150"/>
  <c r="R150"/>
  <c r="P150"/>
  <c r="BI148"/>
  <c r="BH148"/>
  <c r="BG148"/>
  <c r="BF148"/>
  <c r="T148"/>
  <c r="R148"/>
  <c r="P148"/>
  <c r="BI145"/>
  <c r="BH145"/>
  <c r="BG145"/>
  <c r="BF145"/>
  <c r="T145"/>
  <c r="R145"/>
  <c r="P145"/>
  <c r="BI143"/>
  <c r="BH143"/>
  <c r="BG143"/>
  <c r="BF143"/>
  <c r="T143"/>
  <c r="R143"/>
  <c r="P143"/>
  <c r="BI139"/>
  <c r="BH139"/>
  <c r="BG139"/>
  <c r="BF139"/>
  <c r="T139"/>
  <c r="R139"/>
  <c r="P139"/>
  <c r="BI135"/>
  <c r="BH135"/>
  <c r="BG135"/>
  <c r="BF135"/>
  <c r="T135"/>
  <c r="R135"/>
  <c r="P135"/>
  <c r="BI131"/>
  <c r="BH131"/>
  <c r="BG131"/>
  <c r="BF131"/>
  <c r="T131"/>
  <c r="R131"/>
  <c r="P131"/>
  <c r="BI127"/>
  <c r="BH127"/>
  <c r="BG127"/>
  <c r="BF127"/>
  <c r="T127"/>
  <c r="R127"/>
  <c r="P127"/>
  <c r="BI123"/>
  <c r="BH123"/>
  <c r="BG123"/>
  <c r="BF123"/>
  <c r="T123"/>
  <c r="R123"/>
  <c r="P123"/>
  <c r="BI121"/>
  <c r="BH121"/>
  <c r="BG121"/>
  <c r="BF121"/>
  <c r="T121"/>
  <c r="R121"/>
  <c r="P121"/>
  <c r="BI116"/>
  <c r="BH116"/>
  <c r="BG116"/>
  <c r="BF116"/>
  <c r="T116"/>
  <c r="R116"/>
  <c r="P116"/>
  <c r="BI113"/>
  <c r="BH113"/>
  <c r="BG113"/>
  <c r="BF113"/>
  <c r="T113"/>
  <c r="R113"/>
  <c r="P113"/>
  <c r="BI112"/>
  <c r="BH112"/>
  <c r="BG112"/>
  <c r="BF112"/>
  <c r="T112"/>
  <c r="R112"/>
  <c r="P112"/>
  <c r="BI109"/>
  <c r="BH109"/>
  <c r="BG109"/>
  <c r="BF109"/>
  <c r="T109"/>
  <c r="R109"/>
  <c r="P109"/>
  <c r="BI103"/>
  <c r="BH103"/>
  <c r="BG103"/>
  <c r="BF103"/>
  <c r="T103"/>
  <c r="R103"/>
  <c r="P103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0"/>
  <c r="BH90"/>
  <c r="BG90"/>
  <c r="BF90"/>
  <c r="T90"/>
  <c r="R90"/>
  <c r="P90"/>
  <c r="F81"/>
  <c r="E79"/>
  <c r="F52"/>
  <c r="E50"/>
  <c r="J24"/>
  <c r="E24"/>
  <c r="J55"/>
  <c r="J23"/>
  <c r="J21"/>
  <c r="E21"/>
  <c r="J83"/>
  <c r="J20"/>
  <c r="J18"/>
  <c r="E18"/>
  <c r="F84"/>
  <c r="J17"/>
  <c r="J15"/>
  <c r="E15"/>
  <c r="F54"/>
  <c r="J14"/>
  <c r="J12"/>
  <c r="J81"/>
  <c r="E7"/>
  <c r="E48"/>
  <c i="1" r="L50"/>
  <c r="AM50"/>
  <c r="AM49"/>
  <c r="L49"/>
  <c r="AM47"/>
  <c r="L47"/>
  <c r="L45"/>
  <c r="L44"/>
  <c i="5" r="J140"/>
  <c r="J112"/>
  <c i="4" r="J132"/>
  <c r="J96"/>
  <c i="3" r="BK121"/>
  <c r="J103"/>
  <c r="BK86"/>
  <c i="2" r="BK191"/>
  <c r="J157"/>
  <c r="BK127"/>
  <c r="BK112"/>
  <c i="1" r="AS54"/>
  <c i="3" r="BK111"/>
  <c r="BK103"/>
  <c r="J92"/>
  <c i="2" r="BK217"/>
  <c r="J198"/>
  <c r="BK169"/>
  <c r="BK148"/>
  <c r="J139"/>
  <c r="J131"/>
  <c r="J121"/>
  <c r="J103"/>
  <c r="J97"/>
  <c i="5" r="BK116"/>
  <c r="J98"/>
  <c i="4" r="BK123"/>
  <c i="3" r="J129"/>
  <c i="5" r="J94"/>
  <c i="4" r="J107"/>
  <c i="3" r="BK140"/>
  <c r="J121"/>
  <c r="BK104"/>
  <c r="BK92"/>
  <c i="5" r="J136"/>
  <c r="J124"/>
  <c r="BK94"/>
  <c i="4" r="BK107"/>
  <c i="3" r="BK132"/>
  <c r="J108"/>
  <c i="2" r="J217"/>
  <c r="J184"/>
  <c r="J150"/>
  <c r="BK139"/>
  <c r="J113"/>
  <c r="J96"/>
  <c i="5" r="BK132"/>
  <c r="J120"/>
  <c r="BK91"/>
  <c i="3" r="J140"/>
  <c r="BK117"/>
  <c r="J104"/>
  <c r="BK89"/>
  <c i="2" r="J206"/>
  <c r="J191"/>
  <c r="J169"/>
  <c r="J148"/>
  <c r="BK135"/>
  <c r="J127"/>
  <c r="J116"/>
  <c r="BK109"/>
  <c r="BK97"/>
  <c r="J90"/>
  <c i="5" r="J91"/>
  <c i="4" r="J94"/>
  <c i="3" r="J126"/>
  <c i="5" r="BK87"/>
  <c i="4" r="BK132"/>
  <c r="BK99"/>
  <c i="3" r="J132"/>
  <c r="J105"/>
  <c r="J95"/>
  <c i="5" r="J132"/>
  <c r="BK120"/>
  <c i="4" r="BK138"/>
  <c r="J99"/>
  <c i="3" r="J117"/>
  <c r="BK95"/>
  <c i="2" r="J209"/>
  <c r="BK175"/>
  <c r="J143"/>
  <c r="BK116"/>
  <c r="BK103"/>
  <c i="5" r="J128"/>
  <c r="J116"/>
  <c i="4" r="BK96"/>
  <c i="3" r="BK129"/>
  <c r="BK108"/>
  <c r="J102"/>
  <c r="J86"/>
  <c i="2" r="BK198"/>
  <c r="J175"/>
  <c r="BK157"/>
  <c r="BK145"/>
  <c r="J135"/>
  <c r="BK121"/>
  <c r="BK113"/>
  <c r="BK98"/>
  <c r="BK96"/>
  <c i="5" r="BK112"/>
  <c r="J87"/>
  <c i="4" r="J86"/>
  <c i="5" r="BK98"/>
  <c i="4" r="J138"/>
  <c r="BK115"/>
  <c r="BK94"/>
  <c i="3" r="J111"/>
  <c r="BK99"/>
  <c i="5" r="BK140"/>
  <c r="BK128"/>
  <c r="BK106"/>
  <c i="4" r="J115"/>
  <c r="J95"/>
  <c i="3" r="BK115"/>
  <c r="J89"/>
  <c i="2" r="BK206"/>
  <c r="J145"/>
  <c r="J123"/>
  <c r="J109"/>
  <c i="5" r="BK136"/>
  <c r="BK124"/>
  <c r="J106"/>
  <c i="4" r="BK86"/>
  <c i="3" r="BK126"/>
  <c r="BK105"/>
  <c r="J99"/>
  <c i="2" r="BK209"/>
  <c r="BK184"/>
  <c r="BK150"/>
  <c r="BK143"/>
  <c r="BK131"/>
  <c r="BK123"/>
  <c r="J112"/>
  <c r="J98"/>
  <c r="BK90"/>
  <c i="5" r="J102"/>
  <c r="BK83"/>
  <c r="BK102"/>
  <c r="J83"/>
  <c i="4" r="J123"/>
  <c r="BK95"/>
  <c i="3" r="J115"/>
  <c r="BK102"/>
  <c l="1" r="BK85"/>
  <c r="P125"/>
  <c i="4" r="T85"/>
  <c r="P98"/>
  <c i="3" r="P85"/>
  <c r="P84"/>
  <c r="P83"/>
  <c i="1" r="AU56"/>
  <c i="3" r="R125"/>
  <c i="4" r="R85"/>
  <c r="T98"/>
  <c i="2" r="BK89"/>
  <c r="R89"/>
  <c r="BK115"/>
  <c r="J115"/>
  <c r="J62"/>
  <c r="P115"/>
  <c r="T115"/>
  <c r="P168"/>
  <c r="R168"/>
  <c r="T168"/>
  <c r="P183"/>
  <c r="T183"/>
  <c r="P208"/>
  <c r="P207"/>
  <c r="T208"/>
  <c r="T207"/>
  <c i="3" r="R85"/>
  <c r="R84"/>
  <c r="R83"/>
  <c r="BK125"/>
  <c r="J125"/>
  <c r="J62"/>
  <c i="4" r="P85"/>
  <c r="P84"/>
  <c r="P83"/>
  <c i="1" r="AU57"/>
  <c i="4" r="BK98"/>
  <c r="J98"/>
  <c r="J62"/>
  <c i="5" r="R111"/>
  <c r="R82"/>
  <c r="R81"/>
  <c i="2" r="P89"/>
  <c r="P88"/>
  <c r="P87"/>
  <c i="1" r="AU55"/>
  <c i="2" r="T89"/>
  <c r="T88"/>
  <c r="T87"/>
  <c r="R115"/>
  <c r="BK168"/>
  <c r="J168"/>
  <c r="J63"/>
  <c r="BK183"/>
  <c r="J183"/>
  <c r="J64"/>
  <c r="R183"/>
  <c r="BK208"/>
  <c r="J208"/>
  <c r="J67"/>
  <c r="R208"/>
  <c r="R207"/>
  <c i="3" r="T85"/>
  <c r="T84"/>
  <c r="T83"/>
  <c r="T125"/>
  <c i="4" r="BK85"/>
  <c r="J85"/>
  <c r="J61"/>
  <c r="R98"/>
  <c i="5" r="BK111"/>
  <c r="J111"/>
  <c r="J61"/>
  <c r="P111"/>
  <c r="P82"/>
  <c r="P81"/>
  <c i="1" r="AU58"/>
  <c i="5" r="T111"/>
  <c r="T82"/>
  <c r="T81"/>
  <c i="3" r="BE95"/>
  <c r="BE103"/>
  <c r="BE121"/>
  <c r="BE126"/>
  <c r="BK139"/>
  <c r="J139"/>
  <c r="J63"/>
  <c i="4" r="E48"/>
  <c r="F80"/>
  <c r="BE138"/>
  <c r="BK137"/>
  <c r="J137"/>
  <c r="J63"/>
  <c i="5" r="E48"/>
  <c r="J75"/>
  <c i="3" r="BE117"/>
  <c r="BE132"/>
  <c i="4" r="F54"/>
  <c r="BE95"/>
  <c r="BE96"/>
  <c r="BE107"/>
  <c r="BE132"/>
  <c i="5" r="J54"/>
  <c r="F55"/>
  <c r="BE87"/>
  <c r="BE91"/>
  <c r="BE106"/>
  <c r="BK82"/>
  <c r="BK81"/>
  <c r="J81"/>
  <c r="J59"/>
  <c i="2" r="J54"/>
  <c r="F55"/>
  <c r="E77"/>
  <c r="F83"/>
  <c r="J84"/>
  <c r="BE103"/>
  <c r="BE109"/>
  <c r="BE112"/>
  <c r="BE113"/>
  <c r="BE121"/>
  <c r="BE123"/>
  <c r="BE127"/>
  <c r="BE131"/>
  <c r="BE135"/>
  <c r="BE139"/>
  <c r="BE143"/>
  <c r="BE145"/>
  <c r="BE148"/>
  <c r="BE150"/>
  <c r="BE157"/>
  <c r="BE175"/>
  <c r="BE184"/>
  <c r="BE191"/>
  <c r="BE206"/>
  <c r="BE209"/>
  <c r="BE217"/>
  <c i="3" r="E48"/>
  <c r="F54"/>
  <c r="J55"/>
  <c r="F80"/>
  <c r="BE86"/>
  <c r="BE92"/>
  <c r="BE99"/>
  <c r="BE104"/>
  <c r="BE105"/>
  <c r="BE108"/>
  <c r="BE115"/>
  <c r="BE129"/>
  <c r="BE140"/>
  <c i="4" r="J52"/>
  <c r="J55"/>
  <c r="BE94"/>
  <c r="BE99"/>
  <c r="BE123"/>
  <c i="5" r="BE94"/>
  <c r="BE98"/>
  <c r="BE112"/>
  <c r="BE116"/>
  <c r="BE120"/>
  <c r="BE128"/>
  <c r="BE136"/>
  <c i="2" r="J52"/>
  <c r="BE90"/>
  <c r="BE96"/>
  <c r="BE97"/>
  <c r="BE98"/>
  <c r="BE116"/>
  <c r="BE169"/>
  <c r="BE198"/>
  <c r="BK205"/>
  <c r="J205"/>
  <c r="J65"/>
  <c i="3" r="J52"/>
  <c r="J54"/>
  <c r="BE89"/>
  <c r="BE102"/>
  <c r="BE111"/>
  <c i="4" r="J54"/>
  <c r="BE86"/>
  <c r="BE115"/>
  <c i="5" r="F54"/>
  <c r="J55"/>
  <c r="BE83"/>
  <c r="BE102"/>
  <c r="BE124"/>
  <c r="BE132"/>
  <c r="BE140"/>
  <c r="F37"/>
  <c i="1" r="BD58"/>
  <c i="5" r="F36"/>
  <c i="1" r="BC58"/>
  <c i="2" r="J34"/>
  <c i="1" r="AW55"/>
  <c i="4" r="F34"/>
  <c i="1" r="BA57"/>
  <c i="2" r="F34"/>
  <c i="1" r="BA55"/>
  <c i="3" r="F37"/>
  <c i="1" r="BD56"/>
  <c i="2" r="F35"/>
  <c i="1" r="BB55"/>
  <c i="2" r="F36"/>
  <c i="1" r="BC55"/>
  <c i="5" r="F34"/>
  <c i="1" r="BA58"/>
  <c i="4" r="F37"/>
  <c i="1" r="BD57"/>
  <c i="3" r="F35"/>
  <c i="1" r="BB56"/>
  <c i="3" r="F36"/>
  <c i="1" r="BC56"/>
  <c i="2" r="F37"/>
  <c i="1" r="BD55"/>
  <c i="3" r="F34"/>
  <c i="1" r="BA56"/>
  <c i="4" r="F36"/>
  <c i="1" r="BC57"/>
  <c i="3" r="J34"/>
  <c i="1" r="AW56"/>
  <c i="5" r="F35"/>
  <c i="1" r="BB58"/>
  <c i="5" r="J34"/>
  <c i="1" r="AW58"/>
  <c i="4" r="F35"/>
  <c i="1" r="BB57"/>
  <c i="4" r="J34"/>
  <c i="1" r="AW57"/>
  <c i="4" l="1" r="T84"/>
  <c r="T83"/>
  <c r="R84"/>
  <c r="R83"/>
  <c i="2" r="R88"/>
  <c r="R87"/>
  <c r="BK88"/>
  <c i="3" r="BK84"/>
  <c r="J84"/>
  <c r="J60"/>
  <c r="J85"/>
  <c r="J61"/>
  <c i="4" r="BK84"/>
  <c r="J84"/>
  <c r="J60"/>
  <c i="5" r="J82"/>
  <c r="J60"/>
  <c i="2" r="J89"/>
  <c r="J61"/>
  <c r="BK207"/>
  <c r="J207"/>
  <c r="J66"/>
  <c i="4" r="J33"/>
  <c i="1" r="AV57"/>
  <c r="AT57"/>
  <c r="BD54"/>
  <c r="W33"/>
  <c r="AU54"/>
  <c i="3" r="F33"/>
  <c i="1" r="AZ56"/>
  <c r="BC54"/>
  <c r="W32"/>
  <c i="5" r="J33"/>
  <c i="1" r="AV58"/>
  <c r="AT58"/>
  <c i="2" r="F33"/>
  <c i="1" r="AZ55"/>
  <c i="3" r="J33"/>
  <c i="1" r="AV56"/>
  <c r="AT56"/>
  <c i="5" r="J30"/>
  <c i="1" r="AG58"/>
  <c r="BA54"/>
  <c r="W30"/>
  <c i="5" r="F33"/>
  <c i="1" r="AZ58"/>
  <c i="2" r="J33"/>
  <c i="1" r="AV55"/>
  <c r="AT55"/>
  <c i="4" r="F33"/>
  <c i="1" r="AZ57"/>
  <c r="BB54"/>
  <c r="W31"/>
  <c i="2" l="1" r="BK87"/>
  <c r="J87"/>
  <c r="J59"/>
  <c i="5" r="J39"/>
  <c i="3" r="BK83"/>
  <c r="J83"/>
  <c i="2" r="J88"/>
  <c r="J60"/>
  <c i="4" r="BK83"/>
  <c r="J83"/>
  <c i="1" r="AN58"/>
  <c r="AZ54"/>
  <c r="W29"/>
  <c i="3" r="J30"/>
  <c i="1" r="AG56"/>
  <c r="AN56"/>
  <c r="AY54"/>
  <c i="4" r="J30"/>
  <c i="1" r="AG57"/>
  <c r="AN57"/>
  <c r="AW54"/>
  <c r="AK30"/>
  <c r="AX54"/>
  <c i="4" l="1" r="J59"/>
  <c i="3" r="J59"/>
  <c i="4" r="J39"/>
  <c i="3" r="J39"/>
  <c i="2" r="J30"/>
  <c i="1" r="AG55"/>
  <c r="AN55"/>
  <c r="AV54"/>
  <c r="AK29"/>
  <c i="2" l="1" r="J39"/>
  <c i="1" r="AG54"/>
  <c r="AT54"/>
  <c l="1" r="AN54"/>
  <c r="AK26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<sst xmlns="http://schemas.openxmlformats.org/spreadsheetml/2006/main">
  <si>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</si>
  <si>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</si>
  <si>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</si>
  <si>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</si>
  <si>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</si>
  <si>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{e284d9c6-92f0-4506-91e3-f6816f278fc8}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</si>
  <si>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</si>
  <si>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</si>
  <si>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</si>
  <si>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</si>
  <si>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</si>
  <si>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</si>
  <si>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</si>
  <si>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</si>
  <si>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5640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</si>
  <si>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</si>
  <si>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</si>
  <si>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Vidnávka, Hukovice, ř.km 6,190-10,150_změna stavby před dokončením</t>
  </si>
  <si>
    <t>KSO:</t>
  </si>
  <si>
    <t/>
  </si>
  <si>
    <t>CC-CZ:</t>
  </si>
  <si>
    <t>21524</t>
  </si>
  <si>
    <t>Místo:</t>
  </si>
  <si>
    <t>Kobylá nad Vidnávkou</t>
  </si>
  <si>
    <t>Datum:</t>
  </si>
  <si>
    <t>29. 11. 2021</t>
  </si>
  <si>
    <t>Zadavatel:</t>
  </si>
  <si>
    <t>IČ:</t>
  </si>
  <si>
    <t>70890021</t>
  </si>
  <si>
    <t>Povodí Odry, státní podnik</t>
  </si>
  <si>
    <t>DIČ:</t>
  </si>
  <si>
    <t>CZ70890021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</si>
  <si>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</si>
  <si>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</si>
  <si>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</si>
  <si>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</si>
  <si>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</si>
  <si>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</si>
  <si>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</si>
  <si>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</si>
  <si>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</si>
  <si>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</si>
  <si>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</si>
  <si>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</si>
  <si>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</si>
  <si>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</si>
  <si>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</si>
  <si>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</si>
  <si>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</si>
  <si>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</si>
  <si>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</si>
  <si>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</si>
  <si>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</si>
  <si>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</si>
  <si>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</si>
  <si>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</si>
  <si>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</si>
  <si>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</si>
  <si>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</si>
  <si>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</si>
  <si>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</si>
  <si>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</si>
  <si>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</si>
  <si>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</si>
  <si>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</si>
  <si>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</si>
  <si>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</si>
  <si>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</si>
  <si>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</si>
  <si>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</si>
  <si>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</si>
  <si>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</si>
  <si>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</si>
  <si>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</si>
  <si>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</si>
  <si>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</si>
  <si>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</si>
  <si>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</si>
  <si>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</si>
  <si>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</si>
  <si>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operne_zdi</t>
  </si>
  <si>
    <t>STA</t>
  </si>
  <si>
    <t>1</t>
  </si>
  <si>
    <t>{ce8be7a5-7efa-40d3-93da-d79d5a0c7966}</t>
  </si>
  <si>
    <t>2</t>
  </si>
  <si>
    <t>SO02</t>
  </si>
  <si>
    <t>podelne_opevneni</t>
  </si>
  <si>
    <t>{f77d7806-c33f-4b51-bd58-caf9783ae730}</t>
  </si>
  <si>
    <t>SO03</t>
  </si>
  <si>
    <t>pricne_objekty</t>
  </si>
  <si>
    <t>{b1a964a7-87fb-4580-b440-f333998465df}</t>
  </si>
  <si>
    <t>VRN</t>
  </si>
  <si>
    <t>Vedlejší rozpočtové...</t>
  </si>
  <si>
    <t>{dc8f1f71-213c-4238-89d0-f173e3a49072}</t>
  </si>
  <si>
    <t>KRYCÍ LIST SOUPISU PRACÍ</t>
  </si>
  <si>
    <t>Objekt:</t>
  </si>
  <si>
    <t>SO01 - operne_zdi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</si>
  <si>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</si>
  <si>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</si>
  <si>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</si>
  <si>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</si>
  <si>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</si>
  <si>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</si>
  <si>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</si>
  <si>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</si>
  <si>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</si>
  <si>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998 - Přesun hmot</t>
  </si>
  <si>
    <t>PSV - Práce a dodávky PSV</t>
  </si>
  <si>
    <t xml:space="preserve">    711 - Izolace proti vodě, vlhkosti a plynům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</si>
  <si>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</si>
  <si>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</si>
  <si>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</si>
  <si>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</si>
  <si>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</si>
  <si>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</si>
  <si>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</si>
  <si>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</si>
  <si>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</si>
  <si>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</si>
  <si>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</si>
  <si>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</si>
  <si>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</si>
  <si>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</si>
  <si>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</si>
  <si>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</si>
  <si>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</si>
  <si>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</si>
  <si>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132251803</t>
  </si>
  <si>
    <t>Hloubení rýh šířky přes 800 do 2 000 mm pro lesnicko-technické meliorace strojně zapažených i nezapažených, s urovnáním dna do předepsaného profilu a spádu v hornině třídy těžitelnosti I skupiny 3 přes 50 do 100 m3</t>
  </si>
  <si>
    <t>m3</t>
  </si>
  <si>
    <t>CS ÚRS 2021 01</t>
  </si>
  <si>
    <t>4</t>
  </si>
  <si>
    <t>VV</t>
  </si>
  <si>
    <t>"rýhy pro patku z LK před základem zdi"</t>
  </si>
  <si>
    <t>"LB km 9,087-9,180"59,85</t>
  </si>
  <si>
    <t>"PB km 9,734-9,764"20,16</t>
  </si>
  <si>
    <t>"PB km 9,764-9,793"19,53</t>
  </si>
  <si>
    <t>Součet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</si>
  <si>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</si>
  <si>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</si>
  <si>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3</t>
  </si>
  <si>
    <t>167151101</t>
  </si>
  <si>
    <t>Nakládání, skládání a překládání neulehlého výkopku nebo sypaniny strojně nakládání, množství do 100 m3, z horniny třídy těžitelnosti I, skupiny 1 až 3</t>
  </si>
  <si>
    <t>6</t>
  </si>
  <si>
    <t>174151101</t>
  </si>
  <si>
    <t>Zásyp sypaninou z jakékoliv horniny strojně s uložením výkopku ve vrstvách se zhutněním jam, šachet, rýh nebo kolem objektů v těchto vykopávkách</t>
  </si>
  <si>
    <t>8</t>
  </si>
  <si>
    <t>"zásyp za zdí LB km 9,087-9,180"37,05</t>
  </si>
  <si>
    <t>"zásyp za zdí PB km 9,734-9,764"22,08</t>
  </si>
  <si>
    <t>"zásyp za zdí PB km 9,764-9,793"16,74</t>
  </si>
  <si>
    <t>5</t>
  </si>
  <si>
    <t>181411121</t>
  </si>
  <si>
    <t>Založení trávníku na půdě předem připravené plochy do 1000 m2 výsevem včetně utažení lučního v rovině nebo na svahu do 1:5</t>
  </si>
  <si>
    <t>m2</t>
  </si>
  <si>
    <t>10</t>
  </si>
  <si>
    <t>"osetí zásypu za zdmi"</t>
  </si>
  <si>
    <t>"osetí zeď LB km 9,087-9,180"175,75</t>
  </si>
  <si>
    <t>"osetí zeď PB km 9,734-9,764"66,88</t>
  </si>
  <si>
    <t>"osetí zeď PB km 9,764-9,793"88,35</t>
  </si>
  <si>
    <t>M</t>
  </si>
  <si>
    <t>00572472</t>
  </si>
  <si>
    <t>osivo směs travní krajinná-rovinná</t>
  </si>
  <si>
    <t>kg</t>
  </si>
  <si>
    <t>12</t>
  </si>
  <si>
    <t>330,98*0,015 "Přepočtené koeficientem množství</t>
  </si>
  <si>
    <t>7</t>
  </si>
  <si>
    <t>181951112</t>
  </si>
  <si>
    <t>Úprava pláně vyrovnáním výškových rozdílů strojně v hornině třídy těžitelnosti I, skupiny 1 až 3 se zhutněním</t>
  </si>
  <si>
    <t>14</t>
  </si>
  <si>
    <t>R_01-001</t>
  </si>
  <si>
    <t>Likvidace přebytků zeminy v souladu se zák. o odpadech č. 185/2001 Sb. v platném znění</t>
  </si>
  <si>
    <t>16</t>
  </si>
  <si>
    <t>P</t>
  </si>
  <si>
    <t>Poznámka k položce:_x000d_
Poznámka k položce: Součástí položky je doprava, potřebná manipulace se zeminou a poplatky za uložení zeminy na skládku. Předpokládá se využití skládky ve vzdálenosti 17 km.</t>
  </si>
  <si>
    <t>Svislé a kompletní konstrukce</t>
  </si>
  <si>
    <t>9</t>
  </si>
  <si>
    <t>317171126</t>
  </si>
  <si>
    <t>Kotvení monolitického betonu římsy do mostovky kotvou do vývrtu</t>
  </si>
  <si>
    <t>kus</t>
  </si>
  <si>
    <t>18</t>
  </si>
  <si>
    <t>Poznámka k položce:_x000d_
Poznámka k položce: v ceně položky jsou veškeré práce spojené s provedením přikotvení římsy ke stávající ŽB zdi včetně vrtání otvoru do ŽB zdi, vlepení kotevního šroubu do otvoru, montáž podložek, šroubů a matic, pásku 80x10 mm dl. 658 mm a zálivka asf. mod. - viz TZ str. 5</t>
  </si>
  <si>
    <t>"kotvení římsy po 1 m do koruny zdi"</t>
  </si>
  <si>
    <t>"zeď LB km 9,087-9,180"95</t>
  </si>
  <si>
    <t>54879200</t>
  </si>
  <si>
    <t>kotva z korozivzdorné oceli</t>
  </si>
  <si>
    <t>20</t>
  </si>
  <si>
    <t>Poznámka k položce:_x000d_
Poznámka k položce: v ceně položky je veškerý materiál nutný na provedení přikotvení římsy ke stávající ŽB zdi - pásek 80x10 mm dl. 658 mm, podložka d=140 mm tl. 10 mm, kotevní šroub M24 dl. 200 mm, matice M24 + podložka, zálivka asf. mod., materiál pro lepení</t>
  </si>
  <si>
    <t>11</t>
  </si>
  <si>
    <t>317321119</t>
  </si>
  <si>
    <t>Římsy ze železového betonu C 35/45</t>
  </si>
  <si>
    <t>22</t>
  </si>
  <si>
    <t>"stávající opěrné zdi z betonu - doplnění ŽB římsy"</t>
  </si>
  <si>
    <t>"zeď LB km 9,087-9,180"11,99</t>
  </si>
  <si>
    <t>317353221</t>
  </si>
  <si>
    <t>Bednění mostní římsy odstranění všech tvarů</t>
  </si>
  <si>
    <t>26</t>
  </si>
  <si>
    <t>"odbednění římsy"</t>
  </si>
  <si>
    <t>"zeď LB km 9,087-9,180"102,98</t>
  </si>
  <si>
    <t>13</t>
  </si>
  <si>
    <t>317353121</t>
  </si>
  <si>
    <t>Bednění mostní římsy zřízení všech tvarů</t>
  </si>
  <si>
    <t>24</t>
  </si>
  <si>
    <t>"bednění ŽB římsy na zdech"</t>
  </si>
  <si>
    <t>317361116</t>
  </si>
  <si>
    <t>Výztuž mostních železobetonových říms z betonářské oceli 10 505 (R) nebo BSt 500</t>
  </si>
  <si>
    <t>t</t>
  </si>
  <si>
    <t>28</t>
  </si>
  <si>
    <t>"výztuž říms"</t>
  </si>
  <si>
    <t>"zeď LB km 9,087-9,180"0,843</t>
  </si>
  <si>
    <t>317661142</t>
  </si>
  <si>
    <t>Výplň spár monolitické římsy tmelem polyuretanovým, spára šířky přes 15 do 40 mm</t>
  </si>
  <si>
    <t>m</t>
  </si>
  <si>
    <t>30</t>
  </si>
  <si>
    <t xml:space="preserve">"výplň dilatačních spár v římse tmelem  - horní část spáry a přední část spáry"</t>
  </si>
  <si>
    <t>"zeď LB km 9,087-9,180"11,80</t>
  </si>
  <si>
    <t>321222111</t>
  </si>
  <si>
    <t>Zdění obkladního zdiva vodních staveb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</si>
  <si>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-2147124656</t>
  </si>
  <si>
    <t>PSC</t>
  </si>
  <si>
    <t xml:space="preserve">Poznámka k souboru cen:_x000d_
1. Ceny -2311, -2312 lze použít i pro:_x000d_
a) osazení kamenných desek největší tl. přes 300 mm,_x000d_
b) zdivo kvádrové z šablonových kvádrů._x000d_
2. Ceny neplatí pro obklady zdí kamennými deskami; tyto se oceňují cenami katalogu 800-782 – Obklady z kamene._x000d_
3. Pro volbu cen -2311 a -2312 je rozhodující objem nejmenšího pravoúhlého rovnoběžnostěnu opsaného jednotlivým šablonovým kvádrům._x000d_
4. V cenách jsou započteny i náklady na vypracování lícních ploch._x000d_
5. Objem se stanoví:_x000d_
a) u ceny -2111 v m3 zdiva s tím, že objem dutin do 0,20 m3 jednotlivě se neodečítá,_x000d_
b) u cen -2311, -2312 v m3 součinem skutečného objemu kvádru a součinitele 1,057._x000d_
6. V cenách nejsou započteny náklady na dodávku kamene a kvádrů. Tyto se oceňují ve specifikaci. Ztratné lze dohodnout u řádkového zdiva hrubého ve výši 8 %, u řádkového zdiva čistého ve výši 10 % a u zdiva kvádrového ve výši 0,75 %._x000d_
</t>
  </si>
  <si>
    <t>17</t>
  </si>
  <si>
    <t>583810900</t>
  </si>
  <si>
    <t>kámen přírodní pro zdivo (kámen lomový, kopáky, haklíky, kvádry)_x000d_
kámen lomový upravený ČSN 72 1860, ON 72 1861 žula (materiálová skupina I/2) kopáky hrubé (1t=1,3m2)</t>
  </si>
  <si>
    <t>1952264544</t>
  </si>
  <si>
    <t>"zdivo*hmotnost kamene*koef."</t>
  </si>
  <si>
    <t>36*2,6*1,3</t>
  </si>
  <si>
    <t>R_01-002</t>
  </si>
  <si>
    <t>Úprava kamene pro obkaldní zdivo v místě napojení na opěru mostu</t>
  </si>
  <si>
    <t>425273526</t>
  </si>
  <si>
    <t>Poznámka k položce:_x000d_
Úprava kamene pro obkaldní zdivo v místě napojení na PB opěru mostu v km 9,764 na obou stranách opěry mostu. Položka zahrnuje úpravu tvaru kamene pro obkladní zdivo osekáním, štípáním, řezáním apod. pro napojení na stávající zdivo z kamene opěry mostu.</t>
  </si>
  <si>
    <t>19</t>
  </si>
  <si>
    <t>R_01-003</t>
  </si>
  <si>
    <t>Výplň dilatačních spár zdí tmelem polyuretanovým, spára šířky přes 15 do 40 mm</t>
  </si>
  <si>
    <t>32</t>
  </si>
  <si>
    <t xml:space="preserve">Poznámka k položce:_x000d_
Poznámka k položce: Výplň dilatačních spár ŽB zdi a zdi s obkladem tmelem  polyuretanovým, spára šířky přes 15 do 40 mm</t>
  </si>
  <si>
    <t>"výplň dilatačních spár tmelem ŽB zdi a zdi s obkladem LK - revize spárování"</t>
  </si>
  <si>
    <t>"zeď LB km 9,087-9,180"1,90*16</t>
  </si>
  <si>
    <t>"zeď PB km 9,734-9,764"2,55*5</t>
  </si>
  <si>
    <t>"zeď PB km 9,764-9,793"2,75*5</t>
  </si>
  <si>
    <t>R_01-004</t>
  </si>
  <si>
    <t>Seříznutí výustí a vyústění drenáže ŽB zdí na dl. 50 mm a dotěsnění prostoru okolo nich</t>
  </si>
  <si>
    <t>ks</t>
  </si>
  <si>
    <t>34</t>
  </si>
  <si>
    <t>Poznámka k položce:_x000d_
Poznámka k položce: Seříznutí výustí a vyústění drenáže ŽB zdí na dl. 50 mm a dotěsnění prostoru okolo nich tmelem, velké prohlubně budou vyplněny sanačním betonem / sanační maltou</t>
  </si>
  <si>
    <t>"seříznutí výustí a vyústění drenáže ŽB zdí na dl. 50 mm a dotěsnění prostoru okolo nich"</t>
  </si>
  <si>
    <t>"zeď LB km 9,087-9,180"</t>
  </si>
  <si>
    <t>"ukončení zaústění drenáže"24</t>
  </si>
  <si>
    <t>"zeď PB km 9,734-9,764"</t>
  </si>
  <si>
    <t>"ukončení zaústění drenáže"5</t>
  </si>
  <si>
    <t>"zeď PB km 9,764-9,793"</t>
  </si>
  <si>
    <t>"ukončení zaústění drenáže"6+1</t>
  </si>
  <si>
    <t>"ukončení výustí celkem pro celou stavbu pro všechny typy opevnění"10</t>
  </si>
  <si>
    <t>Vodorovné konstrukce</t>
  </si>
  <si>
    <t>462514161</t>
  </si>
  <si>
    <t>Zához z lomového kamene neupraveného provedený ze břehu nebo z lešení, do sucha nebo do vody záhozového, hmotnost jednotlivých kamenů přes 500 kg bez výplně mezer</t>
  </si>
  <si>
    <t>36</t>
  </si>
  <si>
    <t>"doplnění patky před základ ŽB zdí z LK nad 500 kg"</t>
  </si>
  <si>
    <t>"zeď LB km 9,087-9,180"59,85</t>
  </si>
  <si>
    <t>"zeď PB km 9,734-9,764"20,16</t>
  </si>
  <si>
    <t>"zeď PB km 9,764-9,793"19,53</t>
  </si>
  <si>
    <t>R_01-005</t>
  </si>
  <si>
    <t>Kompletní převedení tekoucí vody pro celý stavební objekt po celou dobu výstavby dle zvolené technologie včetně čerpání (hrázkování, potrubí, čerpání)</t>
  </si>
  <si>
    <t>38</t>
  </si>
  <si>
    <t>Poznámka k položce:_x000d_
Poznámka k položce: Kompletní převedení tekoucí vody pro celý stavební objekt po celou dobu výstavby dle zvolené technologie včetně čerpání (hrázkování, potrubí, čerpání)</t>
  </si>
  <si>
    <t>"kompletní převedení vody pro celý SO"</t>
  </si>
  <si>
    <t>"dl. opevnění + 4 m"</t>
  </si>
  <si>
    <t>"zeď LB km 9,087-9,180 - převedení vody"95+4</t>
  </si>
  <si>
    <t>"zeď PB km 9,734-9,764 - převedení vody"32+4</t>
  </si>
  <si>
    <t>"zeď PB km 9,764-9,793"31+4</t>
  </si>
  <si>
    <t>Ostatní konstrukce a práce, bourání</t>
  </si>
  <si>
    <t>23</t>
  </si>
  <si>
    <t>931992121</t>
  </si>
  <si>
    <t>Výplň dilatačních spár z polystyrenu extrudovaného, tloušťky 20 mm</t>
  </si>
  <si>
    <t>40</t>
  </si>
  <si>
    <t>"výplň dilatačních spár v římse extrudovaným polystyrenem"</t>
  </si>
  <si>
    <t>"LB km 9,087-9,180"1,96</t>
  </si>
  <si>
    <t>"výplň dilatačních spár v obkladu extrudovaným polystyrenem s přesahem 5 cm do původní bet. zdi"</t>
  </si>
  <si>
    <t>"PB km 9,734-9,764"3,45</t>
  </si>
  <si>
    <t>"PB km 9,764-9,793"3,75</t>
  </si>
  <si>
    <t>R_01-006</t>
  </si>
  <si>
    <t>Otryskání a penetrace koruny a líce zdí před provedením římsy a obkladu</t>
  </si>
  <si>
    <t>42</t>
  </si>
  <si>
    <t>Poznámka k položce:_x000d_
Poznámka k položce: Otryskání a penetrace koruny a líce zdí před provedením římsy a obkladu</t>
  </si>
  <si>
    <t>"otryskání a penetrace koruny a líce zdí před provedením římsy a obkladu"</t>
  </si>
  <si>
    <t>"zeď LB km 9,087-9,180, koruna zdi"38</t>
  </si>
  <si>
    <t>"zeď PB km 9,734-9,764, koruna a líc zdi"67,20</t>
  </si>
  <si>
    <t>"zeď PB km 9,764-9,793, koruna a líc zdi"71,30</t>
  </si>
  <si>
    <t>25</t>
  </si>
  <si>
    <t>R_01-007</t>
  </si>
  <si>
    <t>Úprava dilatačních spár opěrných zdí - vysekání spár s očištěním zdiva, zbroušení hran spár, penetrace spár, s naložením suti na dopravní prostředek, odvozem na skládku a s poplatkem za uložení suti na skládce při hloubce spáry do 70 mm ve zdivu z lomového kamene, seříznutí těsnících pásů u koruny zdi</t>
  </si>
  <si>
    <t>44</t>
  </si>
  <si>
    <t>Poznámka k položce:_x000d_
Poznámka k položce: položka zahrnuje vysekání dilatačních spár opěrných zdí za účelem doplnění těsnícího provazce a zatmelení líce dilatační spáry a seříznutí těsnících pásů u koruny zdi, vysekání bude včetně zbroušení spár, penetrace spár a likvidace vybourané suti</t>
  </si>
  <si>
    <t>"revize dilatačních spár ŽB opěrných zdí"</t>
  </si>
  <si>
    <t>"zeď PB km 9,734-9,764"1,70*5</t>
  </si>
  <si>
    <t>"zeď PB km 9,764-9,793"1,90*5</t>
  </si>
  <si>
    <t>998</t>
  </si>
  <si>
    <t>Přesun hmot</t>
  </si>
  <si>
    <t>998332011</t>
  </si>
  <si>
    <t>Přesun hmot pro úpravy vodních toků a kanály, hráze rybníků apod. dopravní vzdálenost do 500 m</t>
  </si>
  <si>
    <t>46</t>
  </si>
  <si>
    <t>PSV</t>
  </si>
  <si>
    <t>Práce a dodávky PSV</t>
  </si>
  <si>
    <t>711</t>
  </si>
  <si>
    <t>Izolace proti vodě, vlhkosti a plynům</t>
  </si>
  <si>
    <t>27</t>
  </si>
  <si>
    <t>711792183</t>
  </si>
  <si>
    <t>Provedení detailů dilatačních spár-těsnění impregnovanými provazci na ploše svislé S</t>
  </si>
  <si>
    <t>48</t>
  </si>
  <si>
    <t>"těsnění dilatační spáry římsy - po 6 m těsnícím provazcem"</t>
  </si>
  <si>
    <t>"zeď LB km 9,087-9,180"0,85*16</t>
  </si>
  <si>
    <t>"těsnění dilatační spáry ŽB zdi a zdi s obkladem - po 6 m těsnícím provazcem - úprava spárování"</t>
  </si>
  <si>
    <t>675R73214</t>
  </si>
  <si>
    <t xml:space="preserve">provaz polyuretanový těsnící  D 30mm</t>
  </si>
  <si>
    <t>50</t>
  </si>
  <si>
    <t>70,50*0,65 "Přepočtené koeficientem množství</t>
  </si>
  <si>
    <t>SO02 - podelne_opevneni</t>
  </si>
  <si>
    <t>112251101</t>
  </si>
  <si>
    <t>Odstranění pařezů strojně s jejich vykopáním, vytrháním nebo odstřelením průměru přes 100 do 300 mm</t>
  </si>
  <si>
    <t>-140590660</t>
  </si>
  <si>
    <t xml:space="preserve">Poznámka k souboru cen:_x000d_
1. Ceny lze použít i pro odstranění pařezů ze sesuté zeminy, vývratů a polomů._x000d_
2. V ceně jsou započteny i náklady na případné nutné odklizení pařezů na hromady na vzdálenost do 50 m nebo naložení na dopravní prostředek._x000d_
3. Mají-li se odstraňovat pařezy z pokáceného souvislého lesního porostu, lze počet pařezů stanovit s přihlédnutím k tabulce v příloze č. 2._x000d_
4. Zásyp jam po pařezech se oceňuje cenami souboru cen 174 2.. Zásyp jam po pařezech._x000d_
5. Průměr pařezu se měří v místě řezu kmene na základě dvojího na sebe kolmého měření a následného zprůměrování naměřených hodnot._x000d_
</t>
  </si>
  <si>
    <t>Poznámka k položce:_x000d_
v místě úpravy sklonu svahu PB km 7,812-7,912</t>
  </si>
  <si>
    <t>112251102</t>
  </si>
  <si>
    <t>Odstranění pařezů strojně s jejich vykopáním, vytrháním nebo odstřelením průměru přes 300 do 500 mm</t>
  </si>
  <si>
    <t>-1294271805</t>
  </si>
  <si>
    <t>112251103</t>
  </si>
  <si>
    <t>Odstranění pařezů strojně s jejich vykopáním, vytrháním nebo odstřelením průměru přes 500 do 700 mm</t>
  </si>
  <si>
    <t>-1998799209</t>
  </si>
  <si>
    <t>124253101</t>
  </si>
  <si>
    <t>Vykopávky pro koryta vodotečí strojně v hornině třídy těžitelnosti I skupiny 3 přes 100 do 1 000 m3</t>
  </si>
  <si>
    <t>"výkop pro zához z LK na LB km 9,180-9,210"126</t>
  </si>
  <si>
    <t>"výkop/odkop na PB km 7,812-7,912 - u svahování"266</t>
  </si>
  <si>
    <t>"rýha pro zához na LB v km 9,180-9,210"58</t>
  </si>
  <si>
    <t>167151111</t>
  </si>
  <si>
    <t>Nakládání, skládání a překládání neulehlého výkopku nebo sypaniny strojně nakládání, množství přes 100 m3, z hornin třídy těžitelnosti I, skupiny 1 až 3</t>
  </si>
  <si>
    <t>633*0,015 "Přepočtené koeficientem množství</t>
  </si>
  <si>
    <t>"zához z LK LB km 9,180-9,210 - úprava pláně"60</t>
  </si>
  <si>
    <t>182251101</t>
  </si>
  <si>
    <t>Svahování trvalých svahů do projektovaných profilů strojně s potřebným přemístěním výkopku při svahování násypů v jakékoliv hornině</t>
  </si>
  <si>
    <t>"svahování za opevněním - zához na LB km 9,180-9,210"153</t>
  </si>
  <si>
    <t>"svahování na PB v km 7,812-7,912"573</t>
  </si>
  <si>
    <t>R_02-001</t>
  </si>
  <si>
    <t>R_02-002</t>
  </si>
  <si>
    <t>Štěpkování dřevní hmoty z pařezů</t>
  </si>
  <si>
    <t>-538507098</t>
  </si>
  <si>
    <t>Poznámka k položce:_x000d_
Pařezy budou na místě rozdrceny a štěpka bude odvezena k uložení na skládku nebo k dalšímu využití. Jednotková cena bude stanovena jako průměrná cena za rozdrcení jednoho pařezu._x000d_
V ceně položky bude zahrnuta i doprava a manipulace se štěpkovací frézou.</t>
  </si>
  <si>
    <t>"počet pařezů"</t>
  </si>
  <si>
    <t>11+4+4</t>
  </si>
  <si>
    <t>R_02-003</t>
  </si>
  <si>
    <t>Odvoz a uložení nebo další využití dřevní štěpky z pařezů</t>
  </si>
  <si>
    <t>-555358568</t>
  </si>
  <si>
    <t>Poznámka k položce:_x000d_
Pařezy budou na místě rozdrceny a štěpka bude odvezena k uložení na skládku nebo k dalšímu využití. Jednotková cena bude stanovena jako průměrná cena za likvidaci nebo využití štěpky z jednoho pařezu._x000d_
V ceně je zahrnuto naložení, doprava, uložení se složením a poplatek za uložení na skládce nebo poplatek spojený s dalším využitím štěpky.</t>
  </si>
  <si>
    <t>462512370</t>
  </si>
  <si>
    <t>Zához z lomového kamene neupraveného záhozového s proštěrkováním z terénu, hmotnosti jednotlivých kamenů přes 200 do 500 kg</t>
  </si>
  <si>
    <t>"zához z LK na LB km 9,180-9,210"135</t>
  </si>
  <si>
    <t>462513169</t>
  </si>
  <si>
    <t>Zához z lomového kamene neupraveného provedený ze břehu nebo z lešení, do sucha nebo do vody záhozového, hmotnost jednotlivých kamenů přes 200 do 500 kg Příplatek k ceně za urovnání líce záhozu</t>
  </si>
  <si>
    <t>"zához z LK - urovnání líce - na LB km 9,180-9,210"132</t>
  </si>
  <si>
    <t>R_02-004</t>
  </si>
  <si>
    <t>"převedení vody pro celý SO"</t>
  </si>
  <si>
    <t>"zához na LB v km 9,180-9,210"</t>
  </si>
  <si>
    <t>30+4</t>
  </si>
  <si>
    <t>SO03 - pricne_objekty</t>
  </si>
  <si>
    <t>131251704</t>
  </si>
  <si>
    <t>Hloubení jam a zářezů pro lesnicko-technické meliorace strojně zapažených i nezapažených s urovnáním dna do předepsaného profilu a spádu v hornině třídy těžitelnosti I skupiny 3 přes 100 m3</t>
  </si>
  <si>
    <t>"hloubení jam pro pasy do dna"</t>
  </si>
  <si>
    <t>"pas km 9,033"105,8</t>
  </si>
  <si>
    <t>"pas km 9,194"121</t>
  </si>
  <si>
    <t>"pas km 9,432"121</t>
  </si>
  <si>
    <t>"pas km 9,526"127,3</t>
  </si>
  <si>
    <t>"pas km 9,642"127,3</t>
  </si>
  <si>
    <t>R1-001</t>
  </si>
  <si>
    <t>457541111</t>
  </si>
  <si>
    <t>Filtrační vrstvy jakékoliv tloušťky a sklonu ze štěrkodrti bez zhutnění, frakce od 0-22 do 0-63 mm</t>
  </si>
  <si>
    <t>"filtrační podkladová vrstva fr. 32-63"</t>
  </si>
  <si>
    <t>"pas km 9,033"84</t>
  </si>
  <si>
    <t>"pas km 9,194"96</t>
  </si>
  <si>
    <t>"pas km 9,432"96</t>
  </si>
  <si>
    <t>"pas km 9,526"101</t>
  </si>
  <si>
    <t>"pas km 9,642"101</t>
  </si>
  <si>
    <t>457541112</t>
  </si>
  <si>
    <t>Filtrační vrstvy jakékoliv tloušťky a sklonu ze štěrkodrti bez zhutnění, frakce od 0-120 do 0-125 mm</t>
  </si>
  <si>
    <t>"filtrační podkladová vrstva fr. 63-125 mm"</t>
  </si>
  <si>
    <t>"zához do dna z LK hm. do 500 kg u příčných pasů"</t>
  </si>
  <si>
    <t>"pas km 9,033"42</t>
  </si>
  <si>
    <t>"pas km 1,194"48</t>
  </si>
  <si>
    <t>"pas km 9,432"48</t>
  </si>
  <si>
    <t>"pas km 9,526"50,5</t>
  </si>
  <si>
    <t>"pas km 9,642"50,5</t>
  </si>
  <si>
    <t>R4-001</t>
  </si>
  <si>
    <t>Kamenné pasy z urovnaného lomového kamene nad 1000 kg. Položka obsahuje dodávku lomového kamene požadované hmotnosti a rozměrů včetně kompletního uložení strojně dle návrhu PD.</t>
  </si>
  <si>
    <t>Poznámka k položce:_x000d_
Poznámka k položce: Kamenné pasy z urovnaného lomového kamene nad 1000 kg. Položka obsahuje dodávku lomového kamene požadované hmotnosti a rozměrů včetně kompletního uložení strojně dle návrhu PD.</t>
  </si>
  <si>
    <t>"kamenné pasy z LK hm. nad 1000 kg u příčných pasů"</t>
  </si>
  <si>
    <t>R4-002</t>
  </si>
  <si>
    <t>"převedení vody pro celý stavební objekt"</t>
  </si>
  <si>
    <t>100</t>
  </si>
  <si>
    <t>VRN - Vedlejší rozpočtové...</t>
  </si>
  <si>
    <t>VRN - Vedlejší rozpočtové náklady</t>
  </si>
  <si>
    <t xml:space="preserve">    VRN9 - Ostatní náklady</t>
  </si>
  <si>
    <t>Vedlejší rozpočtové náklady</t>
  </si>
  <si>
    <t>R-VRN-001</t>
  </si>
  <si>
    <t>Zajištění opakovaného slovení ryb v úseku provádění prací, projednání s MO ČRS za účelem ochrany a slovení rybí obsádky oprávněnou osobou, vč. pořízení protokolu a zajištění oznámení zahájení prací na vodním toku příslušnému uživateli rybářského revíru.</t>
  </si>
  <si>
    <t>soubor</t>
  </si>
  <si>
    <t>Poznámka k položce:_x000d_
Poznámka k položce: Zajištění opakovaného slovení ryb v úseku provádění prací, projednání s MO ČRS za účelem ochrany a slovení rybí obsádky oprávněnou osobou, vč. pořízení protokolu a zajištění oznámení zahájení prací na vodním toku příslušnému uživateli rybářského revíru.</t>
  </si>
  <si>
    <t>R-VRN-002</t>
  </si>
  <si>
    <t>Zpracování havarijního plánu pro celou stavbu, včetně provedení opatření vyplývajícího z tohoto plánu.</t>
  </si>
  <si>
    <t>Poznámka k položce:_x000d_
Poznámka k položce: Zpracování havarijního plánu pro celou stavbu, včetně provedení opatření vyplývajícího z tohoto plánu.</t>
  </si>
  <si>
    <t>R-VRN-003</t>
  </si>
  <si>
    <t>Zpracování povodňového plánu pro celou stavbu, včetně provedení opatření vyplývajícího z tohoto plánu.</t>
  </si>
  <si>
    <t>R-VRN-004</t>
  </si>
  <si>
    <t>Instalace a udržování norné stěny v korytě vodního toku pod úsekem, ve kterém budou práce prováděny a to po celou dobu provádění prací.</t>
  </si>
  <si>
    <t>Poznámka k položce:_x000d_
Poznámka k položce: Instalace a udržování norné stěny v korytě vodního toku pod úsekem, ve kterém budou práce prováděny a to po celou dobu provádění prací.</t>
  </si>
  <si>
    <t>R-VRN-005</t>
  </si>
  <si>
    <t>Uvedení stavbou dotčených pozemků a komunikací do původního stavu s protokolárním předáním vlastníkům</t>
  </si>
  <si>
    <t>Poznámka k položce:_x000d_
Poznámka k položce: Uvedení stavbou dotčených pozemků a komunikací do původního stavu s protokolárním předáním vlastníkům</t>
  </si>
  <si>
    <t>R-VRN-006</t>
  </si>
  <si>
    <t>Projednání a zajištění zvláštního užívání komunikací a veřejných ploch včetně zajištění dopravního značení a to v rozsahu nezbytném pro řádné a bezpečné provádění stavby.</t>
  </si>
  <si>
    <t>Poznámka k položce:_x000d_
Poznámka k položce: Projednání a zajištění zvláštního užívání komunikací a veřejných ploch včetně zajištění dopravního značení a to v rozsahu nezbytném pro řádné a bezpečné provádění stavby.</t>
  </si>
  <si>
    <t>R-VRN-007</t>
  </si>
  <si>
    <t>Vybudování sjezdů do koryta toku - předpokládá se vybudování 5 ks sjezdů do koryta toku. Průměrná délka sjezdu bude 8 m, šířka sjezdu 4 m, průměrná kubatura zeminy na 1 sjezd bude 18 m3 zeminy. V případě, že sjezdy nebudou vybudovány ze šterkovitého materiálu, budou zpevněny vrstvou drceného kameniva fr. 32-63 mm tl. 0,2 m. Sjezdy budou provedeny se zhutněním. Součástí položky je i odstranění sjezdů po provedení stavby.</t>
  </si>
  <si>
    <t>Poznámka k položce:_x000d_
Poznámka k položce: Předpokládá se vybudování 5 ks sjezdů do koryta toku. Průměrná délka sjezdu bude 8 m, šířka sjezdu 4 m, průměrná kubatura zeminy na 1 sjezd bude 18 m3 zeminy. V případě, že sjezdy nebudou vybudovány ze šterkovitého materiálu, budou zpevněny vrstvou drceného kameniva fr. 32-63 mm tl. 0,2 m. Sjezdy budou provedeny se zhutněním. Součástí položky je i odstranění sjezdů po provedení stavby.</t>
  </si>
  <si>
    <t>"předpokládá se vybudování 5 ks sjezdů do koryta toku"</t>
  </si>
  <si>
    <t>VRN9</t>
  </si>
  <si>
    <t>Ostatní náklady</t>
  </si>
  <si>
    <t>OST-R01</t>
  </si>
  <si>
    <t>Geodetické práce - vytýčení stavby, kontrola v průběhu provádění</t>
  </si>
  <si>
    <t>Poznámka k položce:_x000d_
Poznámka k položce: Položka obsahuje: funkce odpovědného geodeta po dobu provádění stavby, tj. zejména geodetické vytyčení stavby včetně vypracování protokolu o vytýčení stavby před zahájením prací a v průběhu provádění stavby a dále provádění průběžných kontrolních měření stavebních objektů během provádění stavby, zajištění vytýčení obvodu staveniště, v potřebném rozsahu vytýčení hranice parcely vodního toku Vidnávka.</t>
  </si>
  <si>
    <t>OST-R02</t>
  </si>
  <si>
    <t>Geodetické zaměření - skutečné provedení</t>
  </si>
  <si>
    <t>Poznámka k položce:_x000d_
Poznámka k položce: Položka obsahuje: geodetické zaměření skutečného provedení vybudovaného díla zpracované v tištěné a elektronické podobě odpovědným geodetem zhotovitele ve 3 vyhotoveních včetně ověření dle zákona č. 200/1994 Sb., o zeměměřictví (zaměření skutečného provedení díla bude provedeno zejména v příčných a rovněž v podélných profilech dle PD).</t>
  </si>
  <si>
    <t>OST-R03</t>
  </si>
  <si>
    <t>Inženýrské sítě - zajištění vytýčení IS a předání po dokončení stavby provozovatelům</t>
  </si>
  <si>
    <t>Poznámka k položce:_x000d_
Poznámka k položce: Položka obsahuje: aktualizaci vyjádření k existenci sítí, jejich vytýčení, označení a ochrana stávajících inženýrských sítí a zařízení v obvodu staveniště. Toto vytýčení, včetně zaměření, bude před zahájením stavebních prací předáno objednateli v tištěné a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 realizací a propojením inženýrských sítí, úhrada poplatků za připojení elektrického vedení na základní síť apod.</t>
  </si>
  <si>
    <t>OST-R04</t>
  </si>
  <si>
    <t>Zařízení staveniště</t>
  </si>
  <si>
    <t>Poznámka k položce:_x000d_
Poznámka k položce: Položka obsahuje: zařízení staveniště a zajištění případného stavebního povolení pro zařízení staveniště včetně všech nákladů spojených s jeho zřízením a provozem; zřízení a projednání potřebných ploch pro zařízení staveniště, skládky materiálu, mezideponie, včetně úhrady poplatků.</t>
  </si>
  <si>
    <t>OST-R05</t>
  </si>
  <si>
    <t>Dočasné zábory včetně zajištění dočasných záborů pro sjezdy do toku</t>
  </si>
  <si>
    <t>Poznámka k položce:_x000d_
Poznámka k položce: Položka obsahuje: zajištění veškerých dočasných záborů potřebných pro realizaci stavby, včetně úhrady poplatků za sjednaný dočasný zábor; povolení k zásahům do komunikací, veřejných ploch a chodníků včetně úhrady vyměřených poplatků; souhlasu (rozhodnutí) ke zvláštnímu užívání veřejného prostranství a komunikací dle platných předpisů; přístupových komunikací ke staveništi včetně jejich údržby po dobu stavby a oprav po dokončení stavby; zabezpečení dočasného dopravního značení dle platných právních předpisů; udržování stavbou dotčených veřejných komunikací v čistotě a jejich uvedení do původního stavu; uvedení dočasně užívaných ploch do původního stavu a jejich protokolární předání vlastníkům (potvrzení podpisem vlastníka).</t>
  </si>
  <si>
    <t>OST-R06</t>
  </si>
  <si>
    <t>Ochrana stromů a instalace bariér</t>
  </si>
  <si>
    <t>Poznámka k položce:_x000d_
Poznámka k položce: Položka obsahuje: provedení opatření k dočasné ochraně vzrostlých stromů, které by mohly být činností na stavbě ohroženy či poškozeny; instalace protimigračních bariér, které zabrání průniku živočichů na staveniště, včetně slovení ryb a transferu vodních živočichů odborně způsobilou osobou v upravované části toku.</t>
  </si>
  <si>
    <t>OST-R07</t>
  </si>
  <si>
    <t>Dokumentace skutečného provedení</t>
  </si>
  <si>
    <t>Poznámka k položce:_x000d_
Poznámka k položce: Položka obsahuje: 3 vyhotovení dokumentace skutečného provedení stavby, čímž se rozumí barevně odlišené zákresy veškerých změn ve všech přílohách projektové dokumentace označené razítkem "Skutečné provedení" s datem a podpisy zhotovitele; 1 vyhotovení dokumentace skutečného provedení stavby v elektronické podobě (formát DWG a PDF), čímž se rozumí barevně odlišné zákresy veškerých změn ve všech přílohách projektové dokumentace označené jako "Skutečné provedení".</t>
  </si>
  <si>
    <t>OST-R08</t>
  </si>
  <si>
    <t>Pojištění stavby</t>
  </si>
  <si>
    <t>Poznámka k položce:_x000d_
Poznámka k položce: Položka obsahuje: pojištění stavby.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</si>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</sst>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7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5" fillId="0" borderId="23" xfId="0" applyFont="1" applyBorder="1" applyAlignment="1" applyProtection="1">
      <alignment horizontal="center" vertical="center"/>
    </xf>
    <xf numFmtId="49" fontId="35" fillId="0" borderId="23" xfId="0" applyNumberFormat="1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left" vertical="center" wrapText="1"/>
    </xf>
    <xf numFmtId="0" fontId="35" fillId="0" borderId="23" xfId="0" applyFont="1" applyBorder="1" applyAlignment="1" applyProtection="1">
      <alignment horizontal="center" vertical="center" wrapText="1"/>
    </xf>
    <xf numFmtId="167" fontId="35" fillId="0" borderId="23" xfId="0" applyNumberFormat="1" applyFont="1" applyBorder="1" applyAlignment="1" applyProtection="1">
      <alignment vertical="center"/>
    </xf>
    <xf numFmtId="4" fontId="35" fillId="2" borderId="23" xfId="0" applyNumberFormat="1" applyFont="1" applyFill="1" applyBorder="1" applyAlignment="1" applyProtection="1">
      <alignment vertical="center"/>
      <protection locked="0"/>
    </xf>
    <xf numFmtId="4" fontId="35" fillId="0" borderId="23" xfId="0" applyNumberFormat="1" applyFont="1" applyBorder="1" applyAlignment="1" applyProtection="1">
      <alignment vertical="center"/>
    </xf>
    <xf numFmtId="0" fontId="36" fillId="0" borderId="4" xfId="0" applyFont="1" applyBorder="1" applyAlignment="1">
      <alignment vertical="center"/>
    </xf>
    <xf numFmtId="0" fontId="35" fillId="2" borderId="15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</xf>
    <xf numFmtId="0" fontId="37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1" fillId="0" borderId="20" xfId="0" applyFont="1" applyBorder="1" applyAlignment="1" applyProtection="1">
      <alignment vertical="center"/>
    </xf>
    <xf numFmtId="0" fontId="11" fillId="0" borderId="21" xfId="0" applyFont="1" applyBorder="1" applyAlignment="1" applyProtection="1">
      <alignment vertical="center"/>
    </xf>
    <xf numFmtId="0" fontId="11" fillId="0" borderId="22" xfId="0" applyFont="1" applyBorder="1" applyAlignment="1" applyProtection="1">
      <alignment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0" xfId="0" applyFont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4" fillId="0" borderId="28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2" fillId="0" borderId="30" xfId="0" applyFont="1" applyBorder="1" applyAlignment="1">
      <alignment horizontal="left" vertical="center"/>
    </xf>
    <xf numFmtId="0" fontId="42" fillId="0" borderId="3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41" fillId="0" borderId="1" xfId="0" applyFont="1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4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theme" Target="theme/theme1.xml" /><Relationship Id="rId9" Type="http://schemas.openxmlformats.org/officeDocument/2006/relationships/calcChain" Target="calcChain.xml" /><Relationship Id="rId10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21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28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29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30</v>
      </c>
      <c r="AL11" s="23"/>
      <c r="AM11" s="23"/>
      <c r="AN11" s="28" t="s">
        <v>31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32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33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33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30</v>
      </c>
      <c r="AL14" s="23"/>
      <c r="AM14" s="23"/>
      <c r="AN14" s="35" t="s">
        <v>33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34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35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30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36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37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35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30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47.25" customHeight="1">
      <c r="B23" s="22"/>
      <c r="C23" s="23"/>
      <c r="D23" s="23"/>
      <c r="E23" s="37" t="s">
        <v>39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40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41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42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43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44</v>
      </c>
      <c r="E29" s="48"/>
      <c r="F29" s="33" t="s">
        <v>45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46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47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48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49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50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51</v>
      </c>
      <c r="U35" s="55"/>
      <c r="V35" s="55"/>
      <c r="W35" s="55"/>
      <c r="X35" s="57" t="s">
        <v>52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53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5640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Vidnávka, Hukovice, ř.km 6,190-10,150_změna stavby před dokončením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Kobylá nad Vidnávkou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 "","",AN8)</f>
        <v>29. 11. 2021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>Povodí Odry, státní podnik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34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54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32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37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55</v>
      </c>
      <c r="D52" s="88"/>
      <c r="E52" s="88"/>
      <c r="F52" s="88"/>
      <c r="G52" s="88"/>
      <c r="H52" s="89"/>
      <c r="I52" s="90" t="s">
        <v>56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57</v>
      </c>
      <c r="AH52" s="88"/>
      <c r="AI52" s="88"/>
      <c r="AJ52" s="88"/>
      <c r="AK52" s="88"/>
      <c r="AL52" s="88"/>
      <c r="AM52" s="88"/>
      <c r="AN52" s="90" t="s">
        <v>58</v>
      </c>
      <c r="AO52" s="88"/>
      <c r="AP52" s="88"/>
      <c r="AQ52" s="92" t="s">
        <v>59</v>
      </c>
      <c r="AR52" s="45"/>
      <c r="AS52" s="93" t="s">
        <v>60</v>
      </c>
      <c r="AT52" s="94" t="s">
        <v>61</v>
      </c>
      <c r="AU52" s="94" t="s">
        <v>62</v>
      </c>
      <c r="AV52" s="94" t="s">
        <v>63</v>
      </c>
      <c r="AW52" s="94" t="s">
        <v>64</v>
      </c>
      <c r="AX52" s="94" t="s">
        <v>65</v>
      </c>
      <c r="AY52" s="94" t="s">
        <v>66</v>
      </c>
      <c r="AZ52" s="94" t="s">
        <v>67</v>
      </c>
      <c r="BA52" s="94" t="s">
        <v>68</v>
      </c>
      <c r="BB52" s="94" t="s">
        <v>69</v>
      </c>
      <c r="BC52" s="94" t="s">
        <v>70</v>
      </c>
      <c r="BD52" s="95" t="s">
        <v>71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72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ROUND(SUM(AG55:AG58),2)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ROUND(SUM(AS55:AS58),2)</f>
        <v>0</v>
      </c>
      <c r="AT54" s="107">
        <f>ROUND(SUM(AV54:AW54),2)</f>
        <v>0</v>
      </c>
      <c r="AU54" s="108">
        <f>ROUND(SUM(AU55:AU58),5)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ROUND(SUM(AZ55:AZ58),2)</f>
        <v>0</v>
      </c>
      <c r="BA54" s="107">
        <f>ROUND(SUM(BA55:BA58),2)</f>
        <v>0</v>
      </c>
      <c r="BB54" s="107">
        <f>ROUND(SUM(BB55:BB58),2)</f>
        <v>0</v>
      </c>
      <c r="BC54" s="107">
        <f>ROUND(SUM(BC55:BC58),2)</f>
        <v>0</v>
      </c>
      <c r="BD54" s="109">
        <f>ROUND(SUM(BD55:BD58),2)</f>
        <v>0</v>
      </c>
      <c r="BE54" s="6"/>
      <c r="BS54" s="110" t="s">
        <v>73</v>
      </c>
      <c r="BT54" s="110" t="s">
        <v>74</v>
      </c>
      <c r="BU54" s="111" t="s">
        <v>75</v>
      </c>
      <c r="BV54" s="110" t="s">
        <v>76</v>
      </c>
      <c r="BW54" s="110" t="s">
        <v>5</v>
      </c>
      <c r="BX54" s="110" t="s">
        <v>77</v>
      </c>
      <c r="CL54" s="110" t="s">
        <v>19</v>
      </c>
    </row>
    <row r="55" s="7" customFormat="1" ht="16.5" customHeight="1">
      <c r="A55" s="112" t="s">
        <v>78</v>
      </c>
      <c r="B55" s="113"/>
      <c r="C55" s="114"/>
      <c r="D55" s="115" t="s">
        <v>79</v>
      </c>
      <c r="E55" s="115"/>
      <c r="F55" s="115"/>
      <c r="G55" s="115"/>
      <c r="H55" s="115"/>
      <c r="I55" s="116"/>
      <c r="J55" s="115" t="s">
        <v>80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'SO01 - operne_zdi'!J30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81</v>
      </c>
      <c r="AR55" s="119"/>
      <c r="AS55" s="120">
        <v>0</v>
      </c>
      <c r="AT55" s="121">
        <f>ROUND(SUM(AV55:AW55),2)</f>
        <v>0</v>
      </c>
      <c r="AU55" s="122">
        <f>'SO01 - operne_zdi'!P87</f>
        <v>0</v>
      </c>
      <c r="AV55" s="121">
        <f>'SO01 - operne_zdi'!J33</f>
        <v>0</v>
      </c>
      <c r="AW55" s="121">
        <f>'SO01 - operne_zdi'!J34</f>
        <v>0</v>
      </c>
      <c r="AX55" s="121">
        <f>'SO01 - operne_zdi'!J35</f>
        <v>0</v>
      </c>
      <c r="AY55" s="121">
        <f>'SO01 - operne_zdi'!J36</f>
        <v>0</v>
      </c>
      <c r="AZ55" s="121">
        <f>'SO01 - operne_zdi'!F33</f>
        <v>0</v>
      </c>
      <c r="BA55" s="121">
        <f>'SO01 - operne_zdi'!F34</f>
        <v>0</v>
      </c>
      <c r="BB55" s="121">
        <f>'SO01 - operne_zdi'!F35</f>
        <v>0</v>
      </c>
      <c r="BC55" s="121">
        <f>'SO01 - operne_zdi'!F36</f>
        <v>0</v>
      </c>
      <c r="BD55" s="123">
        <f>'SO01 - operne_zdi'!F37</f>
        <v>0</v>
      </c>
      <c r="BE55" s="7"/>
      <c r="BT55" s="124" t="s">
        <v>82</v>
      </c>
      <c r="BV55" s="124" t="s">
        <v>76</v>
      </c>
      <c r="BW55" s="124" t="s">
        <v>83</v>
      </c>
      <c r="BX55" s="124" t="s">
        <v>5</v>
      </c>
      <c r="CL55" s="124" t="s">
        <v>19</v>
      </c>
      <c r="CM55" s="124" t="s">
        <v>84</v>
      </c>
    </row>
    <row r="56" s="7" customFormat="1" ht="16.5" customHeight="1">
      <c r="A56" s="112" t="s">
        <v>78</v>
      </c>
      <c r="B56" s="113"/>
      <c r="C56" s="114"/>
      <c r="D56" s="115" t="s">
        <v>85</v>
      </c>
      <c r="E56" s="115"/>
      <c r="F56" s="115"/>
      <c r="G56" s="115"/>
      <c r="H56" s="115"/>
      <c r="I56" s="116"/>
      <c r="J56" s="115" t="s">
        <v>86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'SO02 - podelne_opevneni'!J30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81</v>
      </c>
      <c r="AR56" s="119"/>
      <c r="AS56" s="120">
        <v>0</v>
      </c>
      <c r="AT56" s="121">
        <f>ROUND(SUM(AV56:AW56),2)</f>
        <v>0</v>
      </c>
      <c r="AU56" s="122">
        <f>'SO02 - podelne_opevneni'!P83</f>
        <v>0</v>
      </c>
      <c r="AV56" s="121">
        <f>'SO02 - podelne_opevneni'!J33</f>
        <v>0</v>
      </c>
      <c r="AW56" s="121">
        <f>'SO02 - podelne_opevneni'!J34</f>
        <v>0</v>
      </c>
      <c r="AX56" s="121">
        <f>'SO02 - podelne_opevneni'!J35</f>
        <v>0</v>
      </c>
      <c r="AY56" s="121">
        <f>'SO02 - podelne_opevneni'!J36</f>
        <v>0</v>
      </c>
      <c r="AZ56" s="121">
        <f>'SO02 - podelne_opevneni'!F33</f>
        <v>0</v>
      </c>
      <c r="BA56" s="121">
        <f>'SO02 - podelne_opevneni'!F34</f>
        <v>0</v>
      </c>
      <c r="BB56" s="121">
        <f>'SO02 - podelne_opevneni'!F35</f>
        <v>0</v>
      </c>
      <c r="BC56" s="121">
        <f>'SO02 - podelne_opevneni'!F36</f>
        <v>0</v>
      </c>
      <c r="BD56" s="123">
        <f>'SO02 - podelne_opevneni'!F37</f>
        <v>0</v>
      </c>
      <c r="BE56" s="7"/>
      <c r="BT56" s="124" t="s">
        <v>82</v>
      </c>
      <c r="BV56" s="124" t="s">
        <v>76</v>
      </c>
      <c r="BW56" s="124" t="s">
        <v>87</v>
      </c>
      <c r="BX56" s="124" t="s">
        <v>5</v>
      </c>
      <c r="CL56" s="124" t="s">
        <v>19</v>
      </c>
      <c r="CM56" s="124" t="s">
        <v>84</v>
      </c>
    </row>
    <row r="57" s="7" customFormat="1" ht="16.5" customHeight="1">
      <c r="A57" s="112" t="s">
        <v>78</v>
      </c>
      <c r="B57" s="113"/>
      <c r="C57" s="114"/>
      <c r="D57" s="115" t="s">
        <v>88</v>
      </c>
      <c r="E57" s="115"/>
      <c r="F57" s="115"/>
      <c r="G57" s="115"/>
      <c r="H57" s="115"/>
      <c r="I57" s="116"/>
      <c r="J57" s="115" t="s">
        <v>89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'SO03 - pricne_objekty'!J30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81</v>
      </c>
      <c r="AR57" s="119"/>
      <c r="AS57" s="120">
        <v>0</v>
      </c>
      <c r="AT57" s="121">
        <f>ROUND(SUM(AV57:AW57),2)</f>
        <v>0</v>
      </c>
      <c r="AU57" s="122">
        <f>'SO03 - pricne_objekty'!P83</f>
        <v>0</v>
      </c>
      <c r="AV57" s="121">
        <f>'SO03 - pricne_objekty'!J33</f>
        <v>0</v>
      </c>
      <c r="AW57" s="121">
        <f>'SO03 - pricne_objekty'!J34</f>
        <v>0</v>
      </c>
      <c r="AX57" s="121">
        <f>'SO03 - pricne_objekty'!J35</f>
        <v>0</v>
      </c>
      <c r="AY57" s="121">
        <f>'SO03 - pricne_objekty'!J36</f>
        <v>0</v>
      </c>
      <c r="AZ57" s="121">
        <f>'SO03 - pricne_objekty'!F33</f>
        <v>0</v>
      </c>
      <c r="BA57" s="121">
        <f>'SO03 - pricne_objekty'!F34</f>
        <v>0</v>
      </c>
      <c r="BB57" s="121">
        <f>'SO03 - pricne_objekty'!F35</f>
        <v>0</v>
      </c>
      <c r="BC57" s="121">
        <f>'SO03 - pricne_objekty'!F36</f>
        <v>0</v>
      </c>
      <c r="BD57" s="123">
        <f>'SO03 - pricne_objekty'!F37</f>
        <v>0</v>
      </c>
      <c r="BE57" s="7"/>
      <c r="BT57" s="124" t="s">
        <v>82</v>
      </c>
      <c r="BV57" s="124" t="s">
        <v>76</v>
      </c>
      <c r="BW57" s="124" t="s">
        <v>90</v>
      </c>
      <c r="BX57" s="124" t="s">
        <v>5</v>
      </c>
      <c r="CL57" s="124" t="s">
        <v>19</v>
      </c>
      <c r="CM57" s="124" t="s">
        <v>84</v>
      </c>
    </row>
    <row r="58" s="7" customFormat="1" ht="16.5" customHeight="1">
      <c r="A58" s="112" t="s">
        <v>78</v>
      </c>
      <c r="B58" s="113"/>
      <c r="C58" s="114"/>
      <c r="D58" s="115" t="s">
        <v>91</v>
      </c>
      <c r="E58" s="115"/>
      <c r="F58" s="115"/>
      <c r="G58" s="115"/>
      <c r="H58" s="115"/>
      <c r="I58" s="116"/>
      <c r="J58" s="115" t="s">
        <v>92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'VRN - Vedlejší rozpočtové...'!J30</f>
        <v>0</v>
      </c>
      <c r="AH58" s="116"/>
      <c r="AI58" s="116"/>
      <c r="AJ58" s="116"/>
      <c r="AK58" s="116"/>
      <c r="AL58" s="116"/>
      <c r="AM58" s="116"/>
      <c r="AN58" s="117">
        <f>SUM(AG58,AT58)</f>
        <v>0</v>
      </c>
      <c r="AO58" s="116"/>
      <c r="AP58" s="116"/>
      <c r="AQ58" s="118" t="s">
        <v>81</v>
      </c>
      <c r="AR58" s="119"/>
      <c r="AS58" s="125">
        <v>0</v>
      </c>
      <c r="AT58" s="126">
        <f>ROUND(SUM(AV58:AW58),2)</f>
        <v>0</v>
      </c>
      <c r="AU58" s="127">
        <f>'VRN - Vedlejší rozpočtové...'!P81</f>
        <v>0</v>
      </c>
      <c r="AV58" s="126">
        <f>'VRN - Vedlejší rozpočtové...'!J33</f>
        <v>0</v>
      </c>
      <c r="AW58" s="126">
        <f>'VRN - Vedlejší rozpočtové...'!J34</f>
        <v>0</v>
      </c>
      <c r="AX58" s="126">
        <f>'VRN - Vedlejší rozpočtové...'!J35</f>
        <v>0</v>
      </c>
      <c r="AY58" s="126">
        <f>'VRN - Vedlejší rozpočtové...'!J36</f>
        <v>0</v>
      </c>
      <c r="AZ58" s="126">
        <f>'VRN - Vedlejší rozpočtové...'!F33</f>
        <v>0</v>
      </c>
      <c r="BA58" s="126">
        <f>'VRN - Vedlejší rozpočtové...'!F34</f>
        <v>0</v>
      </c>
      <c r="BB58" s="126">
        <f>'VRN - Vedlejší rozpočtové...'!F35</f>
        <v>0</v>
      </c>
      <c r="BC58" s="126">
        <f>'VRN - Vedlejší rozpočtové...'!F36</f>
        <v>0</v>
      </c>
      <c r="BD58" s="128">
        <f>'VRN - Vedlejší rozpočtové...'!F37</f>
        <v>0</v>
      </c>
      <c r="BE58" s="7"/>
      <c r="BT58" s="124" t="s">
        <v>82</v>
      </c>
      <c r="BV58" s="124" t="s">
        <v>76</v>
      </c>
      <c r="BW58" s="124" t="s">
        <v>93</v>
      </c>
      <c r="BX58" s="124" t="s">
        <v>5</v>
      </c>
      <c r="CL58" s="124" t="s">
        <v>19</v>
      </c>
      <c r="CM58" s="124" t="s">
        <v>84</v>
      </c>
    </row>
    <row r="59" s="2" customFormat="1" ht="30" customHeight="1">
      <c r="A59" s="39"/>
      <c r="B59" s="40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="2" customFormat="1" ht="6.96" customHeight="1">
      <c r="A60" s="39"/>
      <c r="B60" s="60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45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</sheetData>
  <sheetProtection sheet="1" formatColumns="0" formatRows="0" objects="1" scenarios="1" spinCount="100000" saltValue="970VqAT0j+Y0HxTd0XkCiqTL9w5L3oxVxSPcxYa64XUMeYeNbJg8WWIf+0HclRS4gbmjswrypbnFJ1AGQCac4A==" hashValue="AMhHqfWZEFekWaiVKSMgKtxrEflWAy8vuIIV42rgeaGMA94E5OJvRBFUIpqz8sC2pXAVtc6d00UPtDURvo6ZQQ==" algorithmName="SHA-512" password="92E9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SO01 - operne_zdi'!C2" display="/"/>
    <hyperlink ref="A56" location="'SO02 - podelne_opevneni'!C2" display="/"/>
    <hyperlink ref="A57" location="'SO03 - pricne_objekty'!C2" display="/"/>
    <hyperlink ref="A58" location="'VRN - Vedlejší rozpočtové...'!C2" display="/"/>
  </hyperlink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="1" customFormat="1" ht="24.96" customHeight="1">
      <c r="B4" s="21"/>
      <c r="D4" s="131" t="s">
        <v>94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Vidnávka, Hukovice, ř.km 6,190-10,150_změna stavby před dokončením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96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35</v>
      </c>
      <c r="G12" s="39"/>
      <c r="H12" s="39"/>
      <c r="I12" s="133" t="s">
        <v>24</v>
      </c>
      <c r="J12" s="138" t="str">
        <f>'Rekapitulace stavby'!AN8</f>
        <v>29. 11. 2021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tr">
        <f>IF('Rekapitulace stavby'!AN10="","",'Rekapitulace stavby'!AN10)</f>
        <v>70890021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Povodí Odry, státní podnik</v>
      </c>
      <c r="F15" s="39"/>
      <c r="G15" s="39"/>
      <c r="H15" s="39"/>
      <c r="I15" s="133" t="s">
        <v>30</v>
      </c>
      <c r="J15" s="137" t="str">
        <f>IF('Rekapitulace stavby'!AN11="","",'Rekapitulace stavby'!AN11)</f>
        <v>CZ70890021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30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ROUND(J87,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ROUND((SUM(BE87:BE219)),  2)</f>
        <v>0</v>
      </c>
      <c r="G33" s="39"/>
      <c r="H33" s="39"/>
      <c r="I33" s="149">
        <v>0.20999999999999999</v>
      </c>
      <c r="J33" s="148">
        <f>ROUND(((SUM(BE87:BE219))*I33),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46</v>
      </c>
      <c r="F34" s="148">
        <f>ROUND((SUM(BF87:BF219)),  2)</f>
        <v>0</v>
      </c>
      <c r="G34" s="39"/>
      <c r="H34" s="39"/>
      <c r="I34" s="149">
        <v>0.14999999999999999</v>
      </c>
      <c r="J34" s="148">
        <f>ROUND(((SUM(BF87:BF219))*I34),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47</v>
      </c>
      <c r="F35" s="148">
        <f>ROUND((SUM(BG87:BG219)),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48</v>
      </c>
      <c r="F36" s="148">
        <f>ROUND((SUM(BH87:BH219)),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49</v>
      </c>
      <c r="F37" s="148">
        <f>ROUND((SUM(BI87:BI219)),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Vidnávka, Hukovice, ř.km 6,190-10,150_změna stavby před dokončením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SO01 - operne_zdi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33" t="s">
        <v>24</v>
      </c>
      <c r="J52" s="73" t="str">
        <f>IF(J12="","",J12)</f>
        <v>29. 11. 2021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Povodí Odry, státní podnik</v>
      </c>
      <c r="G54" s="41"/>
      <c r="H54" s="41"/>
      <c r="I54" s="33" t="s">
        <v>34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J87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="9" customFormat="1" ht="24.96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J88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102</v>
      </c>
      <c r="E61" s="175"/>
      <c r="F61" s="175"/>
      <c r="G61" s="175"/>
      <c r="H61" s="175"/>
      <c r="I61" s="175"/>
      <c r="J61" s="176">
        <f>J89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103</v>
      </c>
      <c r="E62" s="175"/>
      <c r="F62" s="175"/>
      <c r="G62" s="175"/>
      <c r="H62" s="175"/>
      <c r="I62" s="175"/>
      <c r="J62" s="176">
        <f>J115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104</v>
      </c>
      <c r="E63" s="175"/>
      <c r="F63" s="175"/>
      <c r="G63" s="175"/>
      <c r="H63" s="175"/>
      <c r="I63" s="175"/>
      <c r="J63" s="176">
        <f>J168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72"/>
      <c r="C64" s="173"/>
      <c r="D64" s="174" t="s">
        <v>105</v>
      </c>
      <c r="E64" s="175"/>
      <c r="F64" s="175"/>
      <c r="G64" s="175"/>
      <c r="H64" s="175"/>
      <c r="I64" s="175"/>
      <c r="J64" s="176">
        <f>J183</f>
        <v>0</v>
      </c>
      <c r="K64" s="173"/>
      <c r="L64" s="177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72"/>
      <c r="C65" s="173"/>
      <c r="D65" s="174" t="s">
        <v>106</v>
      </c>
      <c r="E65" s="175"/>
      <c r="F65" s="175"/>
      <c r="G65" s="175"/>
      <c r="H65" s="175"/>
      <c r="I65" s="175"/>
      <c r="J65" s="176">
        <f>J205</f>
        <v>0</v>
      </c>
      <c r="K65" s="173"/>
      <c r="L65" s="177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9" customFormat="1" ht="24.96" customHeight="1">
      <c r="A66" s="9"/>
      <c r="B66" s="166"/>
      <c r="C66" s="167"/>
      <c r="D66" s="168" t="s">
        <v>107</v>
      </c>
      <c r="E66" s="169"/>
      <c r="F66" s="169"/>
      <c r="G66" s="169"/>
      <c r="H66" s="169"/>
      <c r="I66" s="169"/>
      <c r="J66" s="170">
        <f>J207</f>
        <v>0</v>
      </c>
      <c r="K66" s="167"/>
      <c r="L66" s="17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10" customFormat="1" ht="19.92" customHeight="1">
      <c r="A67" s="10"/>
      <c r="B67" s="172"/>
      <c r="C67" s="173"/>
      <c r="D67" s="174" t="s">
        <v>108</v>
      </c>
      <c r="E67" s="175"/>
      <c r="F67" s="175"/>
      <c r="G67" s="175"/>
      <c r="H67" s="175"/>
      <c r="I67" s="175"/>
      <c r="J67" s="176">
        <f>J208</f>
        <v>0</v>
      </c>
      <c r="K67" s="173"/>
      <c r="L67" s="177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2" customFormat="1" ht="21.84" customHeight="1">
      <c r="A68" s="39"/>
      <c r="B68" s="40"/>
      <c r="C68" s="41"/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60"/>
      <c r="C69" s="61"/>
      <c r="D69" s="61"/>
      <c r="E69" s="61"/>
      <c r="F69" s="61"/>
      <c r="G69" s="61"/>
      <c r="H69" s="61"/>
      <c r="I69" s="61"/>
      <c r="J69" s="61"/>
      <c r="K69" s="6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3" s="2" customFormat="1" ht="6.96" customHeight="1">
      <c r="A73" s="3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24.96" customHeight="1">
      <c r="A74" s="39"/>
      <c r="B74" s="40"/>
      <c r="C74" s="24" t="s">
        <v>109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6.96" customHeight="1">
      <c r="A75" s="39"/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16</v>
      </c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161" t="str">
        <f>E7</f>
        <v>Vidnávka, Hukovice, ř.km 6,190-10,150_změna stavby před dokončením</v>
      </c>
      <c r="F77" s="33"/>
      <c r="G77" s="33"/>
      <c r="H77" s="33"/>
      <c r="I77" s="41"/>
      <c r="J77" s="41"/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95</v>
      </c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6.5" customHeight="1">
      <c r="A79" s="39"/>
      <c r="B79" s="40"/>
      <c r="C79" s="41"/>
      <c r="D79" s="41"/>
      <c r="E79" s="70" t="str">
        <f>E9</f>
        <v>SO01 - operne_zdi</v>
      </c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2" customHeight="1">
      <c r="A81" s="39"/>
      <c r="B81" s="40"/>
      <c r="C81" s="33" t="s">
        <v>22</v>
      </c>
      <c r="D81" s="41"/>
      <c r="E81" s="41"/>
      <c r="F81" s="28" t="str">
        <f>F12</f>
        <v xml:space="preserve"> </v>
      </c>
      <c r="G81" s="41"/>
      <c r="H81" s="41"/>
      <c r="I81" s="33" t="s">
        <v>24</v>
      </c>
      <c r="J81" s="73" t="str">
        <f>IF(J12="","",J12)</f>
        <v>29. 11. 2021</v>
      </c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6.96" customHeight="1">
      <c r="A82" s="39"/>
      <c r="B82" s="40"/>
      <c r="C82" s="41"/>
      <c r="D82" s="41"/>
      <c r="E82" s="41"/>
      <c r="F82" s="41"/>
      <c r="G82" s="41"/>
      <c r="H82" s="41"/>
      <c r="I82" s="41"/>
      <c r="J82" s="41"/>
      <c r="K82" s="41"/>
      <c r="L82" s="135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26</v>
      </c>
      <c r="D83" s="41"/>
      <c r="E83" s="41"/>
      <c r="F83" s="28" t="str">
        <f>E15</f>
        <v>Povodí Odry, státní podnik</v>
      </c>
      <c r="G83" s="41"/>
      <c r="H83" s="41"/>
      <c r="I83" s="33" t="s">
        <v>34</v>
      </c>
      <c r="J83" s="37" t="str">
        <f>E21</f>
        <v xml:space="preserve"> </v>
      </c>
      <c r="K83" s="41"/>
      <c r="L83" s="135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5.15" customHeight="1">
      <c r="A84" s="39"/>
      <c r="B84" s="40"/>
      <c r="C84" s="33" t="s">
        <v>32</v>
      </c>
      <c r="D84" s="41"/>
      <c r="E84" s="41"/>
      <c r="F84" s="28" t="str">
        <f>IF(E18="","",E18)</f>
        <v>Vyplň údaj</v>
      </c>
      <c r="G84" s="41"/>
      <c r="H84" s="41"/>
      <c r="I84" s="33" t="s">
        <v>37</v>
      </c>
      <c r="J84" s="37" t="str">
        <f>E24</f>
        <v xml:space="preserve"> </v>
      </c>
      <c r="K84" s="41"/>
      <c r="L84" s="135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2" customFormat="1" ht="10.32" customHeight="1">
      <c r="A85" s="39"/>
      <c r="B85" s="40"/>
      <c r="C85" s="41"/>
      <c r="D85" s="41"/>
      <c r="E85" s="41"/>
      <c r="F85" s="41"/>
      <c r="G85" s="41"/>
      <c r="H85" s="41"/>
      <c r="I85" s="41"/>
      <c r="J85" s="41"/>
      <c r="K85" s="41"/>
      <c r="L85" s="135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="11" customFormat="1" ht="29.28" customHeight="1">
      <c r="A86" s="178"/>
      <c r="B86" s="179"/>
      <c r="C86" s="180" t="s">
        <v>110</v>
      </c>
      <c r="D86" s="181" t="s">
        <v>59</v>
      </c>
      <c r="E86" s="181" t="s">
        <v>55</v>
      </c>
      <c r="F86" s="181" t="s">
        <v>56</v>
      </c>
      <c r="G86" s="181" t="s">
        <v>111</v>
      </c>
      <c r="H86" s="181" t="s">
        <v>112</v>
      </c>
      <c r="I86" s="181" t="s">
        <v>113</v>
      </c>
      <c r="J86" s="181" t="s">
        <v>99</v>
      </c>
      <c r="K86" s="182" t="s">
        <v>114</v>
      </c>
      <c r="L86" s="183"/>
      <c r="M86" s="93" t="s">
        <v>19</v>
      </c>
      <c r="N86" s="94" t="s">
        <v>44</v>
      </c>
      <c r="O86" s="94" t="s">
        <v>115</v>
      </c>
      <c r="P86" s="94" t="s">
        <v>116</v>
      </c>
      <c r="Q86" s="94" t="s">
        <v>117</v>
      </c>
      <c r="R86" s="94" t="s">
        <v>118</v>
      </c>
      <c r="S86" s="94" t="s">
        <v>119</v>
      </c>
      <c r="T86" s="95" t="s">
        <v>120</v>
      </c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</row>
    <row r="87" s="2" customFormat="1" ht="22.8" customHeight="1">
      <c r="A87" s="39"/>
      <c r="B87" s="40"/>
      <c r="C87" s="100" t="s">
        <v>121</v>
      </c>
      <c r="D87" s="41"/>
      <c r="E87" s="41"/>
      <c r="F87" s="41"/>
      <c r="G87" s="41"/>
      <c r="H87" s="41"/>
      <c r="I87" s="41"/>
      <c r="J87" s="184">
        <f>BK87</f>
        <v>0</v>
      </c>
      <c r="K87" s="41"/>
      <c r="L87" s="45"/>
      <c r="M87" s="96"/>
      <c r="N87" s="185"/>
      <c r="O87" s="97"/>
      <c r="P87" s="186">
        <f>P88+P207</f>
        <v>0</v>
      </c>
      <c r="Q87" s="97"/>
      <c r="R87" s="186">
        <f>R88+R207</f>
        <v>334.65068710999992</v>
      </c>
      <c r="S87" s="97"/>
      <c r="T87" s="187">
        <f>T88+T207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73</v>
      </c>
      <c r="AU87" s="18" t="s">
        <v>100</v>
      </c>
      <c r="BK87" s="188">
        <f>BK88+BK207</f>
        <v>0</v>
      </c>
    </row>
    <row r="88" s="12" customFormat="1" ht="25.92" customHeight="1">
      <c r="A88" s="12"/>
      <c r="B88" s="189"/>
      <c r="C88" s="190"/>
      <c r="D88" s="191" t="s">
        <v>73</v>
      </c>
      <c r="E88" s="192" t="s">
        <v>122</v>
      </c>
      <c r="F88" s="192" t="s">
        <v>123</v>
      </c>
      <c r="G88" s="190"/>
      <c r="H88" s="190"/>
      <c r="I88" s="193"/>
      <c r="J88" s="194">
        <f>BK88</f>
        <v>0</v>
      </c>
      <c r="K88" s="190"/>
      <c r="L88" s="195"/>
      <c r="M88" s="196"/>
      <c r="N88" s="197"/>
      <c r="O88" s="197"/>
      <c r="P88" s="198">
        <f>P89+P115+P168+P183+P205</f>
        <v>0</v>
      </c>
      <c r="Q88" s="197"/>
      <c r="R88" s="198">
        <f>R89+R115+R168+R183+R205</f>
        <v>334.58018710999994</v>
      </c>
      <c r="S88" s="197"/>
      <c r="T88" s="199">
        <f>T89+T115+T168+T183+T205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0" t="s">
        <v>82</v>
      </c>
      <c r="AT88" s="201" t="s">
        <v>73</v>
      </c>
      <c r="AU88" s="201" t="s">
        <v>74</v>
      </c>
      <c r="AY88" s="200" t="s">
        <v>124</v>
      </c>
      <c r="BK88" s="202">
        <f>BK89+BK115+BK168+BK183+BK205</f>
        <v>0</v>
      </c>
    </row>
    <row r="89" s="12" customFormat="1" ht="22.8" customHeight="1">
      <c r="A89" s="12"/>
      <c r="B89" s="189"/>
      <c r="C89" s="190"/>
      <c r="D89" s="191" t="s">
        <v>73</v>
      </c>
      <c r="E89" s="203" t="s">
        <v>82</v>
      </c>
      <c r="F89" s="203" t="s">
        <v>125</v>
      </c>
      <c r="G89" s="190"/>
      <c r="H89" s="190"/>
      <c r="I89" s="193"/>
      <c r="J89" s="204">
        <f>BK89</f>
        <v>0</v>
      </c>
      <c r="K89" s="190"/>
      <c r="L89" s="195"/>
      <c r="M89" s="196"/>
      <c r="N89" s="197"/>
      <c r="O89" s="197"/>
      <c r="P89" s="198">
        <f>SUM(P90:P114)</f>
        <v>0</v>
      </c>
      <c r="Q89" s="197"/>
      <c r="R89" s="198">
        <f>SUM(R90:R114)</f>
        <v>0.0049649999999999998</v>
      </c>
      <c r="S89" s="197"/>
      <c r="T89" s="199">
        <f>SUM(T90:T114)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0" t="s">
        <v>82</v>
      </c>
      <c r="AT89" s="201" t="s">
        <v>73</v>
      </c>
      <c r="AU89" s="201" t="s">
        <v>82</v>
      </c>
      <c r="AY89" s="200" t="s">
        <v>124</v>
      </c>
      <c r="BK89" s="202">
        <f>SUM(BK90:BK114)</f>
        <v>0</v>
      </c>
    </row>
    <row r="90" s="2" customFormat="1">
      <c r="A90" s="39"/>
      <c r="B90" s="40"/>
      <c r="C90" s="205" t="s">
        <v>82</v>
      </c>
      <c r="D90" s="205" t="s">
        <v>126</v>
      </c>
      <c r="E90" s="206" t="s">
        <v>127</v>
      </c>
      <c r="F90" s="207" t="s">
        <v>128</v>
      </c>
      <c r="G90" s="208" t="s">
        <v>129</v>
      </c>
      <c r="H90" s="209">
        <v>99.540000000000006</v>
      </c>
      <c r="I90" s="210"/>
      <c r="J90" s="211">
        <f>ROUND(I90*H90,2)</f>
        <v>0</v>
      </c>
      <c r="K90" s="207" t="s">
        <v>130</v>
      </c>
      <c r="L90" s="45"/>
      <c r="M90" s="212" t="s">
        <v>19</v>
      </c>
      <c r="N90" s="213" t="s">
        <v>45</v>
      </c>
      <c r="O90" s="85"/>
      <c r="P90" s="214">
        <f>O90*H90</f>
        <v>0</v>
      </c>
      <c r="Q90" s="214">
        <v>0</v>
      </c>
      <c r="R90" s="214">
        <f>Q90*H90</f>
        <v>0</v>
      </c>
      <c r="S90" s="214">
        <v>0</v>
      </c>
      <c r="T90" s="215">
        <f>S90*H90</f>
        <v>0</v>
      </c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R90" s="216" t="s">
        <v>131</v>
      </c>
      <c r="AT90" s="216" t="s">
        <v>126</v>
      </c>
      <c r="AU90" s="216" t="s">
        <v>84</v>
      </c>
      <c r="AY90" s="18" t="s">
        <v>124</v>
      </c>
      <c r="BE90" s="217">
        <f>IF(N90="základní",J90,0)</f>
        <v>0</v>
      </c>
      <c r="BF90" s="217">
        <f>IF(N90="snížená",J90,0)</f>
        <v>0</v>
      </c>
      <c r="BG90" s="217">
        <f>IF(N90="zákl. přenesená",J90,0)</f>
        <v>0</v>
      </c>
      <c r="BH90" s="217">
        <f>IF(N90="sníž. přenesená",J90,0)</f>
        <v>0</v>
      </c>
      <c r="BI90" s="217">
        <f>IF(N90="nulová",J90,0)</f>
        <v>0</v>
      </c>
      <c r="BJ90" s="18" t="s">
        <v>82</v>
      </c>
      <c r="BK90" s="217">
        <f>ROUND(I90*H90,2)</f>
        <v>0</v>
      </c>
      <c r="BL90" s="18" t="s">
        <v>131</v>
      </c>
      <c r="BM90" s="216" t="s">
        <v>84</v>
      </c>
    </row>
    <row r="91" s="13" customFormat="1">
      <c r="A91" s="13"/>
      <c r="B91" s="218"/>
      <c r="C91" s="219"/>
      <c r="D91" s="220" t="s">
        <v>132</v>
      </c>
      <c r="E91" s="221" t="s">
        <v>19</v>
      </c>
      <c r="F91" s="222" t="s">
        <v>133</v>
      </c>
      <c r="G91" s="219"/>
      <c r="H91" s="221" t="s">
        <v>19</v>
      </c>
      <c r="I91" s="223"/>
      <c r="J91" s="219"/>
      <c r="K91" s="219"/>
      <c r="L91" s="224"/>
      <c r="M91" s="225"/>
      <c r="N91" s="226"/>
      <c r="O91" s="226"/>
      <c r="P91" s="226"/>
      <c r="Q91" s="226"/>
      <c r="R91" s="226"/>
      <c r="S91" s="226"/>
      <c r="T91" s="227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28" t="s">
        <v>132</v>
      </c>
      <c r="AU91" s="228" t="s">
        <v>84</v>
      </c>
      <c r="AV91" s="13" t="s">
        <v>82</v>
      </c>
      <c r="AW91" s="13" t="s">
        <v>36</v>
      </c>
      <c r="AX91" s="13" t="s">
        <v>74</v>
      </c>
      <c r="AY91" s="228" t="s">
        <v>124</v>
      </c>
    </row>
    <row r="92" s="14" customFormat="1">
      <c r="A92" s="14"/>
      <c r="B92" s="229"/>
      <c r="C92" s="230"/>
      <c r="D92" s="220" t="s">
        <v>132</v>
      </c>
      <c r="E92" s="231" t="s">
        <v>19</v>
      </c>
      <c r="F92" s="232" t="s">
        <v>134</v>
      </c>
      <c r="G92" s="230"/>
      <c r="H92" s="233">
        <v>59.850000000000001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39" t="s">
        <v>132</v>
      </c>
      <c r="AU92" s="239" t="s">
        <v>84</v>
      </c>
      <c r="AV92" s="14" t="s">
        <v>84</v>
      </c>
      <c r="AW92" s="14" t="s">
        <v>36</v>
      </c>
      <c r="AX92" s="14" t="s">
        <v>74</v>
      </c>
      <c r="AY92" s="239" t="s">
        <v>124</v>
      </c>
    </row>
    <row r="93" s="14" customFormat="1">
      <c r="A93" s="14"/>
      <c r="B93" s="229"/>
      <c r="C93" s="230"/>
      <c r="D93" s="220" t="s">
        <v>132</v>
      </c>
      <c r="E93" s="231" t="s">
        <v>19</v>
      </c>
      <c r="F93" s="232" t="s">
        <v>135</v>
      </c>
      <c r="G93" s="230"/>
      <c r="H93" s="233">
        <v>20.16</v>
      </c>
      <c r="I93" s="234"/>
      <c r="J93" s="230"/>
      <c r="K93" s="230"/>
      <c r="L93" s="235"/>
      <c r="M93" s="236"/>
      <c r="N93" s="237"/>
      <c r="O93" s="237"/>
      <c r="P93" s="237"/>
      <c r="Q93" s="237"/>
      <c r="R93" s="237"/>
      <c r="S93" s="237"/>
      <c r="T93" s="238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9" t="s">
        <v>132</v>
      </c>
      <c r="AU93" s="239" t="s">
        <v>84</v>
      </c>
      <c r="AV93" s="14" t="s">
        <v>84</v>
      </c>
      <c r="AW93" s="14" t="s">
        <v>36</v>
      </c>
      <c r="AX93" s="14" t="s">
        <v>74</v>
      </c>
      <c r="AY93" s="239" t="s">
        <v>124</v>
      </c>
    </row>
    <row r="94" s="14" customFormat="1">
      <c r="A94" s="14"/>
      <c r="B94" s="229"/>
      <c r="C94" s="230"/>
      <c r="D94" s="220" t="s">
        <v>132</v>
      </c>
      <c r="E94" s="231" t="s">
        <v>19</v>
      </c>
      <c r="F94" s="232" t="s">
        <v>136</v>
      </c>
      <c r="G94" s="230"/>
      <c r="H94" s="233">
        <v>19.530000000000001</v>
      </c>
      <c r="I94" s="234"/>
      <c r="J94" s="230"/>
      <c r="K94" s="230"/>
      <c r="L94" s="235"/>
      <c r="M94" s="236"/>
      <c r="N94" s="237"/>
      <c r="O94" s="237"/>
      <c r="P94" s="237"/>
      <c r="Q94" s="237"/>
      <c r="R94" s="237"/>
      <c r="S94" s="237"/>
      <c r="T94" s="238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39" t="s">
        <v>132</v>
      </c>
      <c r="AU94" s="239" t="s">
        <v>84</v>
      </c>
      <c r="AV94" s="14" t="s">
        <v>84</v>
      </c>
      <c r="AW94" s="14" t="s">
        <v>36</v>
      </c>
      <c r="AX94" s="14" t="s">
        <v>74</v>
      </c>
      <c r="AY94" s="239" t="s">
        <v>124</v>
      </c>
    </row>
    <row r="95" s="15" customFormat="1">
      <c r="A95" s="15"/>
      <c r="B95" s="240"/>
      <c r="C95" s="241"/>
      <c r="D95" s="220" t="s">
        <v>132</v>
      </c>
      <c r="E95" s="242" t="s">
        <v>19</v>
      </c>
      <c r="F95" s="243" t="s">
        <v>137</v>
      </c>
      <c r="G95" s="241"/>
      <c r="H95" s="244">
        <v>99.540000000000006</v>
      </c>
      <c r="I95" s="245"/>
      <c r="J95" s="241"/>
      <c r="K95" s="241"/>
      <c r="L95" s="246"/>
      <c r="M95" s="247"/>
      <c r="N95" s="248"/>
      <c r="O95" s="248"/>
      <c r="P95" s="248"/>
      <c r="Q95" s="248"/>
      <c r="R95" s="248"/>
      <c r="S95" s="248"/>
      <c r="T95" s="249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T95" s="250" t="s">
        <v>132</v>
      </c>
      <c r="AU95" s="250" t="s">
        <v>84</v>
      </c>
      <c r="AV95" s="15" t="s">
        <v>131</v>
      </c>
      <c r="AW95" s="15" t="s">
        <v>36</v>
      </c>
      <c r="AX95" s="15" t="s">
        <v>82</v>
      </c>
      <c r="AY95" s="250" t="s">
        <v>124</v>
      </c>
    </row>
    <row r="96" s="2" customFormat="1">
      <c r="A96" s="39"/>
      <c r="B96" s="40"/>
      <c r="C96" s="205" t="s">
        <v>84</v>
      </c>
      <c r="D96" s="205" t="s">
        <v>126</v>
      </c>
      <c r="E96" s="206" t="s">
        <v>138</v>
      </c>
      <c r="F96" s="207" t="s">
        <v>139</v>
      </c>
      <c r="G96" s="208" t="s">
        <v>129</v>
      </c>
      <c r="H96" s="209">
        <v>75.870000000000005</v>
      </c>
      <c r="I96" s="210"/>
      <c r="J96" s="211">
        <f>ROUND(I96*H96,2)</f>
        <v>0</v>
      </c>
      <c r="K96" s="207" t="s">
        <v>130</v>
      </c>
      <c r="L96" s="45"/>
      <c r="M96" s="212" t="s">
        <v>19</v>
      </c>
      <c r="N96" s="213" t="s">
        <v>45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131</v>
      </c>
      <c r="AT96" s="216" t="s">
        <v>126</v>
      </c>
      <c r="AU96" s="216" t="s">
        <v>84</v>
      </c>
      <c r="AY96" s="18" t="s">
        <v>124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82</v>
      </c>
      <c r="BK96" s="217">
        <f>ROUND(I96*H96,2)</f>
        <v>0</v>
      </c>
      <c r="BL96" s="18" t="s">
        <v>131</v>
      </c>
      <c r="BM96" s="216" t="s">
        <v>131</v>
      </c>
    </row>
    <row r="97" s="2" customFormat="1">
      <c r="A97" s="39"/>
      <c r="B97" s="40"/>
      <c r="C97" s="205" t="s">
        <v>140</v>
      </c>
      <c r="D97" s="205" t="s">
        <v>126</v>
      </c>
      <c r="E97" s="206" t="s">
        <v>141</v>
      </c>
      <c r="F97" s="207" t="s">
        <v>142</v>
      </c>
      <c r="G97" s="208" t="s">
        <v>129</v>
      </c>
      <c r="H97" s="209">
        <v>99.540000000000006</v>
      </c>
      <c r="I97" s="210"/>
      <c r="J97" s="211">
        <f>ROUND(I97*H97,2)</f>
        <v>0</v>
      </c>
      <c r="K97" s="207" t="s">
        <v>130</v>
      </c>
      <c r="L97" s="45"/>
      <c r="M97" s="212" t="s">
        <v>19</v>
      </c>
      <c r="N97" s="213" t="s">
        <v>45</v>
      </c>
      <c r="O97" s="85"/>
      <c r="P97" s="214">
        <f>O97*H97</f>
        <v>0</v>
      </c>
      <c r="Q97" s="214">
        <v>0</v>
      </c>
      <c r="R97" s="214">
        <f>Q97*H97</f>
        <v>0</v>
      </c>
      <c r="S97" s="214">
        <v>0</v>
      </c>
      <c r="T97" s="215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16" t="s">
        <v>131</v>
      </c>
      <c r="AT97" s="216" t="s">
        <v>126</v>
      </c>
      <c r="AU97" s="216" t="s">
        <v>84</v>
      </c>
      <c r="AY97" s="18" t="s">
        <v>124</v>
      </c>
      <c r="BE97" s="217">
        <f>IF(N97="základní",J97,0)</f>
        <v>0</v>
      </c>
      <c r="BF97" s="217">
        <f>IF(N97="snížená",J97,0)</f>
        <v>0</v>
      </c>
      <c r="BG97" s="217">
        <f>IF(N97="zákl. přenesená",J97,0)</f>
        <v>0</v>
      </c>
      <c r="BH97" s="217">
        <f>IF(N97="sníž. přenesená",J97,0)</f>
        <v>0</v>
      </c>
      <c r="BI97" s="217">
        <f>IF(N97="nulová",J97,0)</f>
        <v>0</v>
      </c>
      <c r="BJ97" s="18" t="s">
        <v>82</v>
      </c>
      <c r="BK97" s="217">
        <f>ROUND(I97*H97,2)</f>
        <v>0</v>
      </c>
      <c r="BL97" s="18" t="s">
        <v>131</v>
      </c>
      <c r="BM97" s="216" t="s">
        <v>143</v>
      </c>
    </row>
    <row r="98" s="2" customFormat="1">
      <c r="A98" s="39"/>
      <c r="B98" s="40"/>
      <c r="C98" s="205" t="s">
        <v>131</v>
      </c>
      <c r="D98" s="205" t="s">
        <v>126</v>
      </c>
      <c r="E98" s="206" t="s">
        <v>144</v>
      </c>
      <c r="F98" s="207" t="s">
        <v>145</v>
      </c>
      <c r="G98" s="208" t="s">
        <v>129</v>
      </c>
      <c r="H98" s="209">
        <v>75.870000000000005</v>
      </c>
      <c r="I98" s="210"/>
      <c r="J98" s="211">
        <f>ROUND(I98*H98,2)</f>
        <v>0</v>
      </c>
      <c r="K98" s="207" t="s">
        <v>130</v>
      </c>
      <c r="L98" s="45"/>
      <c r="M98" s="212" t="s">
        <v>19</v>
      </c>
      <c r="N98" s="213" t="s">
        <v>45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131</v>
      </c>
      <c r="AT98" s="216" t="s">
        <v>126</v>
      </c>
      <c r="AU98" s="216" t="s">
        <v>84</v>
      </c>
      <c r="AY98" s="18" t="s">
        <v>124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82</v>
      </c>
      <c r="BK98" s="217">
        <f>ROUND(I98*H98,2)</f>
        <v>0</v>
      </c>
      <c r="BL98" s="18" t="s">
        <v>131</v>
      </c>
      <c r="BM98" s="216" t="s">
        <v>146</v>
      </c>
    </row>
    <row r="99" s="14" customFormat="1">
      <c r="A99" s="14"/>
      <c r="B99" s="229"/>
      <c r="C99" s="230"/>
      <c r="D99" s="220" t="s">
        <v>132</v>
      </c>
      <c r="E99" s="231" t="s">
        <v>19</v>
      </c>
      <c r="F99" s="232" t="s">
        <v>147</v>
      </c>
      <c r="G99" s="230"/>
      <c r="H99" s="233">
        <v>37.049999999999997</v>
      </c>
      <c r="I99" s="234"/>
      <c r="J99" s="230"/>
      <c r="K99" s="230"/>
      <c r="L99" s="235"/>
      <c r="M99" s="236"/>
      <c r="N99" s="237"/>
      <c r="O99" s="237"/>
      <c r="P99" s="237"/>
      <c r="Q99" s="237"/>
      <c r="R99" s="237"/>
      <c r="S99" s="237"/>
      <c r="T99" s="238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39" t="s">
        <v>132</v>
      </c>
      <c r="AU99" s="239" t="s">
        <v>84</v>
      </c>
      <c r="AV99" s="14" t="s">
        <v>84</v>
      </c>
      <c r="AW99" s="14" t="s">
        <v>36</v>
      </c>
      <c r="AX99" s="14" t="s">
        <v>74</v>
      </c>
      <c r="AY99" s="239" t="s">
        <v>124</v>
      </c>
    </row>
    <row r="100" s="14" customFormat="1">
      <c r="A100" s="14"/>
      <c r="B100" s="229"/>
      <c r="C100" s="230"/>
      <c r="D100" s="220" t="s">
        <v>132</v>
      </c>
      <c r="E100" s="231" t="s">
        <v>19</v>
      </c>
      <c r="F100" s="232" t="s">
        <v>148</v>
      </c>
      <c r="G100" s="230"/>
      <c r="H100" s="233">
        <v>22.079999999999998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132</v>
      </c>
      <c r="AU100" s="239" t="s">
        <v>84</v>
      </c>
      <c r="AV100" s="14" t="s">
        <v>84</v>
      </c>
      <c r="AW100" s="14" t="s">
        <v>36</v>
      </c>
      <c r="AX100" s="14" t="s">
        <v>74</v>
      </c>
      <c r="AY100" s="239" t="s">
        <v>124</v>
      </c>
    </row>
    <row r="101" s="14" customFormat="1">
      <c r="A101" s="14"/>
      <c r="B101" s="229"/>
      <c r="C101" s="230"/>
      <c r="D101" s="220" t="s">
        <v>132</v>
      </c>
      <c r="E101" s="231" t="s">
        <v>19</v>
      </c>
      <c r="F101" s="232" t="s">
        <v>149</v>
      </c>
      <c r="G101" s="230"/>
      <c r="H101" s="233">
        <v>16.739999999999998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39" t="s">
        <v>132</v>
      </c>
      <c r="AU101" s="239" t="s">
        <v>84</v>
      </c>
      <c r="AV101" s="14" t="s">
        <v>84</v>
      </c>
      <c r="AW101" s="14" t="s">
        <v>36</v>
      </c>
      <c r="AX101" s="14" t="s">
        <v>74</v>
      </c>
      <c r="AY101" s="239" t="s">
        <v>124</v>
      </c>
    </row>
    <row r="102" s="15" customFormat="1">
      <c r="A102" s="15"/>
      <c r="B102" s="240"/>
      <c r="C102" s="241"/>
      <c r="D102" s="220" t="s">
        <v>132</v>
      </c>
      <c r="E102" s="242" t="s">
        <v>19</v>
      </c>
      <c r="F102" s="243" t="s">
        <v>137</v>
      </c>
      <c r="G102" s="241"/>
      <c r="H102" s="244">
        <v>75.86999999999999</v>
      </c>
      <c r="I102" s="245"/>
      <c r="J102" s="241"/>
      <c r="K102" s="241"/>
      <c r="L102" s="246"/>
      <c r="M102" s="247"/>
      <c r="N102" s="248"/>
      <c r="O102" s="248"/>
      <c r="P102" s="248"/>
      <c r="Q102" s="248"/>
      <c r="R102" s="248"/>
      <c r="S102" s="248"/>
      <c r="T102" s="249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0" t="s">
        <v>132</v>
      </c>
      <c r="AU102" s="250" t="s">
        <v>84</v>
      </c>
      <c r="AV102" s="15" t="s">
        <v>131</v>
      </c>
      <c r="AW102" s="15" t="s">
        <v>36</v>
      </c>
      <c r="AX102" s="15" t="s">
        <v>82</v>
      </c>
      <c r="AY102" s="250" t="s">
        <v>124</v>
      </c>
    </row>
    <row r="103" s="2" customFormat="1">
      <c r="A103" s="39"/>
      <c r="B103" s="40"/>
      <c r="C103" s="205" t="s">
        <v>150</v>
      </c>
      <c r="D103" s="205" t="s">
        <v>126</v>
      </c>
      <c r="E103" s="206" t="s">
        <v>151</v>
      </c>
      <c r="F103" s="207" t="s">
        <v>152</v>
      </c>
      <c r="G103" s="208" t="s">
        <v>153</v>
      </c>
      <c r="H103" s="209">
        <v>330.98000000000002</v>
      </c>
      <c r="I103" s="210"/>
      <c r="J103" s="211">
        <f>ROUND(I103*H103,2)</f>
        <v>0</v>
      </c>
      <c r="K103" s="207" t="s">
        <v>130</v>
      </c>
      <c r="L103" s="45"/>
      <c r="M103" s="212" t="s">
        <v>19</v>
      </c>
      <c r="N103" s="213" t="s">
        <v>45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131</v>
      </c>
      <c r="AT103" s="216" t="s">
        <v>126</v>
      </c>
      <c r="AU103" s="216" t="s">
        <v>84</v>
      </c>
      <c r="AY103" s="18" t="s">
        <v>124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82</v>
      </c>
      <c r="BK103" s="217">
        <f>ROUND(I103*H103,2)</f>
        <v>0</v>
      </c>
      <c r="BL103" s="18" t="s">
        <v>131</v>
      </c>
      <c r="BM103" s="216" t="s">
        <v>154</v>
      </c>
    </row>
    <row r="104" s="13" customFormat="1">
      <c r="A104" s="13"/>
      <c r="B104" s="218"/>
      <c r="C104" s="219"/>
      <c r="D104" s="220" t="s">
        <v>132</v>
      </c>
      <c r="E104" s="221" t="s">
        <v>19</v>
      </c>
      <c r="F104" s="222" t="s">
        <v>155</v>
      </c>
      <c r="G104" s="219"/>
      <c r="H104" s="221" t="s">
        <v>19</v>
      </c>
      <c r="I104" s="223"/>
      <c r="J104" s="219"/>
      <c r="K104" s="219"/>
      <c r="L104" s="224"/>
      <c r="M104" s="225"/>
      <c r="N104" s="226"/>
      <c r="O104" s="226"/>
      <c r="P104" s="226"/>
      <c r="Q104" s="226"/>
      <c r="R104" s="226"/>
      <c r="S104" s="226"/>
      <c r="T104" s="227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8" t="s">
        <v>132</v>
      </c>
      <c r="AU104" s="228" t="s">
        <v>84</v>
      </c>
      <c r="AV104" s="13" t="s">
        <v>82</v>
      </c>
      <c r="AW104" s="13" t="s">
        <v>36</v>
      </c>
      <c r="AX104" s="13" t="s">
        <v>74</v>
      </c>
      <c r="AY104" s="228" t="s">
        <v>124</v>
      </c>
    </row>
    <row r="105" s="14" customFormat="1">
      <c r="A105" s="14"/>
      <c r="B105" s="229"/>
      <c r="C105" s="230"/>
      <c r="D105" s="220" t="s">
        <v>132</v>
      </c>
      <c r="E105" s="231" t="s">
        <v>19</v>
      </c>
      <c r="F105" s="232" t="s">
        <v>156</v>
      </c>
      <c r="G105" s="230"/>
      <c r="H105" s="233">
        <v>175.75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9" t="s">
        <v>132</v>
      </c>
      <c r="AU105" s="239" t="s">
        <v>84</v>
      </c>
      <c r="AV105" s="14" t="s">
        <v>84</v>
      </c>
      <c r="AW105" s="14" t="s">
        <v>36</v>
      </c>
      <c r="AX105" s="14" t="s">
        <v>74</v>
      </c>
      <c r="AY105" s="239" t="s">
        <v>124</v>
      </c>
    </row>
    <row r="106" s="14" customFormat="1">
      <c r="A106" s="14"/>
      <c r="B106" s="229"/>
      <c r="C106" s="230"/>
      <c r="D106" s="220" t="s">
        <v>132</v>
      </c>
      <c r="E106" s="231" t="s">
        <v>19</v>
      </c>
      <c r="F106" s="232" t="s">
        <v>157</v>
      </c>
      <c r="G106" s="230"/>
      <c r="H106" s="233">
        <v>66.879999999999995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39" t="s">
        <v>132</v>
      </c>
      <c r="AU106" s="239" t="s">
        <v>84</v>
      </c>
      <c r="AV106" s="14" t="s">
        <v>84</v>
      </c>
      <c r="AW106" s="14" t="s">
        <v>36</v>
      </c>
      <c r="AX106" s="14" t="s">
        <v>74</v>
      </c>
      <c r="AY106" s="239" t="s">
        <v>124</v>
      </c>
    </row>
    <row r="107" s="14" customFormat="1">
      <c r="A107" s="14"/>
      <c r="B107" s="229"/>
      <c r="C107" s="230"/>
      <c r="D107" s="220" t="s">
        <v>132</v>
      </c>
      <c r="E107" s="231" t="s">
        <v>19</v>
      </c>
      <c r="F107" s="232" t="s">
        <v>158</v>
      </c>
      <c r="G107" s="230"/>
      <c r="H107" s="233">
        <v>88.349999999999994</v>
      </c>
      <c r="I107" s="234"/>
      <c r="J107" s="230"/>
      <c r="K107" s="230"/>
      <c r="L107" s="235"/>
      <c r="M107" s="236"/>
      <c r="N107" s="237"/>
      <c r="O107" s="237"/>
      <c r="P107" s="237"/>
      <c r="Q107" s="237"/>
      <c r="R107" s="237"/>
      <c r="S107" s="237"/>
      <c r="T107" s="238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39" t="s">
        <v>132</v>
      </c>
      <c r="AU107" s="239" t="s">
        <v>84</v>
      </c>
      <c r="AV107" s="14" t="s">
        <v>84</v>
      </c>
      <c r="AW107" s="14" t="s">
        <v>36</v>
      </c>
      <c r="AX107" s="14" t="s">
        <v>74</v>
      </c>
      <c r="AY107" s="239" t="s">
        <v>124</v>
      </c>
    </row>
    <row r="108" s="15" customFormat="1">
      <c r="A108" s="15"/>
      <c r="B108" s="240"/>
      <c r="C108" s="241"/>
      <c r="D108" s="220" t="s">
        <v>132</v>
      </c>
      <c r="E108" s="242" t="s">
        <v>19</v>
      </c>
      <c r="F108" s="243" t="s">
        <v>137</v>
      </c>
      <c r="G108" s="241"/>
      <c r="H108" s="244">
        <v>330.98000000000002</v>
      </c>
      <c r="I108" s="245"/>
      <c r="J108" s="241"/>
      <c r="K108" s="241"/>
      <c r="L108" s="246"/>
      <c r="M108" s="247"/>
      <c r="N108" s="248"/>
      <c r="O108" s="248"/>
      <c r="P108" s="248"/>
      <c r="Q108" s="248"/>
      <c r="R108" s="248"/>
      <c r="S108" s="248"/>
      <c r="T108" s="249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0" t="s">
        <v>132</v>
      </c>
      <c r="AU108" s="250" t="s">
        <v>84</v>
      </c>
      <c r="AV108" s="15" t="s">
        <v>131</v>
      </c>
      <c r="AW108" s="15" t="s">
        <v>36</v>
      </c>
      <c r="AX108" s="15" t="s">
        <v>82</v>
      </c>
      <c r="AY108" s="250" t="s">
        <v>124</v>
      </c>
    </row>
    <row r="109" s="2" customFormat="1" ht="16.5" customHeight="1">
      <c r="A109" s="39"/>
      <c r="B109" s="40"/>
      <c r="C109" s="251" t="s">
        <v>143</v>
      </c>
      <c r="D109" s="251" t="s">
        <v>159</v>
      </c>
      <c r="E109" s="252" t="s">
        <v>160</v>
      </c>
      <c r="F109" s="253" t="s">
        <v>161</v>
      </c>
      <c r="G109" s="254" t="s">
        <v>162</v>
      </c>
      <c r="H109" s="255">
        <v>4.9649999999999999</v>
      </c>
      <c r="I109" s="256"/>
      <c r="J109" s="257">
        <f>ROUND(I109*H109,2)</f>
        <v>0</v>
      </c>
      <c r="K109" s="253" t="s">
        <v>130</v>
      </c>
      <c r="L109" s="258"/>
      <c r="M109" s="259" t="s">
        <v>19</v>
      </c>
      <c r="N109" s="260" t="s">
        <v>45</v>
      </c>
      <c r="O109" s="85"/>
      <c r="P109" s="214">
        <f>O109*H109</f>
        <v>0</v>
      </c>
      <c r="Q109" s="214">
        <v>0.001</v>
      </c>
      <c r="R109" s="214">
        <f>Q109*H109</f>
        <v>0.0049649999999999998</v>
      </c>
      <c r="S109" s="214">
        <v>0</v>
      </c>
      <c r="T109" s="21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16" t="s">
        <v>146</v>
      </c>
      <c r="AT109" s="216" t="s">
        <v>159</v>
      </c>
      <c r="AU109" s="216" t="s">
        <v>84</v>
      </c>
      <c r="AY109" s="18" t="s">
        <v>124</v>
      </c>
      <c r="BE109" s="217">
        <f>IF(N109="základní",J109,0)</f>
        <v>0</v>
      </c>
      <c r="BF109" s="217">
        <f>IF(N109="snížená",J109,0)</f>
        <v>0</v>
      </c>
      <c r="BG109" s="217">
        <f>IF(N109="zákl. přenesená",J109,0)</f>
        <v>0</v>
      </c>
      <c r="BH109" s="217">
        <f>IF(N109="sníž. přenesená",J109,0)</f>
        <v>0</v>
      </c>
      <c r="BI109" s="217">
        <f>IF(N109="nulová",J109,0)</f>
        <v>0</v>
      </c>
      <c r="BJ109" s="18" t="s">
        <v>82</v>
      </c>
      <c r="BK109" s="217">
        <f>ROUND(I109*H109,2)</f>
        <v>0</v>
      </c>
      <c r="BL109" s="18" t="s">
        <v>131</v>
      </c>
      <c r="BM109" s="216" t="s">
        <v>163</v>
      </c>
    </row>
    <row r="110" s="14" customFormat="1">
      <c r="A110" s="14"/>
      <c r="B110" s="229"/>
      <c r="C110" s="230"/>
      <c r="D110" s="220" t="s">
        <v>132</v>
      </c>
      <c r="E110" s="231" t="s">
        <v>19</v>
      </c>
      <c r="F110" s="232" t="s">
        <v>164</v>
      </c>
      <c r="G110" s="230"/>
      <c r="H110" s="233">
        <v>4.9649999999999999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9" t="s">
        <v>132</v>
      </c>
      <c r="AU110" s="239" t="s">
        <v>84</v>
      </c>
      <c r="AV110" s="14" t="s">
        <v>84</v>
      </c>
      <c r="AW110" s="14" t="s">
        <v>36</v>
      </c>
      <c r="AX110" s="14" t="s">
        <v>74</v>
      </c>
      <c r="AY110" s="239" t="s">
        <v>124</v>
      </c>
    </row>
    <row r="111" s="15" customFormat="1">
      <c r="A111" s="15"/>
      <c r="B111" s="240"/>
      <c r="C111" s="241"/>
      <c r="D111" s="220" t="s">
        <v>132</v>
      </c>
      <c r="E111" s="242" t="s">
        <v>19</v>
      </c>
      <c r="F111" s="243" t="s">
        <v>137</v>
      </c>
      <c r="G111" s="241"/>
      <c r="H111" s="244">
        <v>4.9649999999999999</v>
      </c>
      <c r="I111" s="245"/>
      <c r="J111" s="241"/>
      <c r="K111" s="241"/>
      <c r="L111" s="246"/>
      <c r="M111" s="247"/>
      <c r="N111" s="248"/>
      <c r="O111" s="248"/>
      <c r="P111" s="248"/>
      <c r="Q111" s="248"/>
      <c r="R111" s="248"/>
      <c r="S111" s="248"/>
      <c r="T111" s="249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0" t="s">
        <v>132</v>
      </c>
      <c r="AU111" s="250" t="s">
        <v>84</v>
      </c>
      <c r="AV111" s="15" t="s">
        <v>131</v>
      </c>
      <c r="AW111" s="15" t="s">
        <v>36</v>
      </c>
      <c r="AX111" s="15" t="s">
        <v>82</v>
      </c>
      <c r="AY111" s="250" t="s">
        <v>124</v>
      </c>
    </row>
    <row r="112" s="2" customFormat="1" ht="21.75" customHeight="1">
      <c r="A112" s="39"/>
      <c r="B112" s="40"/>
      <c r="C112" s="205" t="s">
        <v>165</v>
      </c>
      <c r="D112" s="205" t="s">
        <v>126</v>
      </c>
      <c r="E112" s="206" t="s">
        <v>166</v>
      </c>
      <c r="F112" s="207" t="s">
        <v>167</v>
      </c>
      <c r="G112" s="208" t="s">
        <v>153</v>
      </c>
      <c r="H112" s="209">
        <v>330.98000000000002</v>
      </c>
      <c r="I112" s="210"/>
      <c r="J112" s="211">
        <f>ROUND(I112*H112,2)</f>
        <v>0</v>
      </c>
      <c r="K112" s="207" t="s">
        <v>130</v>
      </c>
      <c r="L112" s="45"/>
      <c r="M112" s="212" t="s">
        <v>19</v>
      </c>
      <c r="N112" s="213" t="s">
        <v>45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131</v>
      </c>
      <c r="AT112" s="216" t="s">
        <v>126</v>
      </c>
      <c r="AU112" s="216" t="s">
        <v>84</v>
      </c>
      <c r="AY112" s="18" t="s">
        <v>124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82</v>
      </c>
      <c r="BK112" s="217">
        <f>ROUND(I112*H112,2)</f>
        <v>0</v>
      </c>
      <c r="BL112" s="18" t="s">
        <v>131</v>
      </c>
      <c r="BM112" s="216" t="s">
        <v>168</v>
      </c>
    </row>
    <row r="113" s="2" customFormat="1" ht="16.5" customHeight="1">
      <c r="A113" s="39"/>
      <c r="B113" s="40"/>
      <c r="C113" s="205" t="s">
        <v>146</v>
      </c>
      <c r="D113" s="205" t="s">
        <v>126</v>
      </c>
      <c r="E113" s="206" t="s">
        <v>169</v>
      </c>
      <c r="F113" s="207" t="s">
        <v>170</v>
      </c>
      <c r="G113" s="208" t="s">
        <v>129</v>
      </c>
      <c r="H113" s="209">
        <v>23.670000000000002</v>
      </c>
      <c r="I113" s="210"/>
      <c r="J113" s="211">
        <f>ROUND(I113*H113,2)</f>
        <v>0</v>
      </c>
      <c r="K113" s="207" t="s">
        <v>19</v>
      </c>
      <c r="L113" s="45"/>
      <c r="M113" s="212" t="s">
        <v>19</v>
      </c>
      <c r="N113" s="213" t="s">
        <v>45</v>
      </c>
      <c r="O113" s="85"/>
      <c r="P113" s="214">
        <f>O113*H113</f>
        <v>0</v>
      </c>
      <c r="Q113" s="214">
        <v>0</v>
      </c>
      <c r="R113" s="214">
        <f>Q113*H113</f>
        <v>0</v>
      </c>
      <c r="S113" s="214">
        <v>0</v>
      </c>
      <c r="T113" s="21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16" t="s">
        <v>131</v>
      </c>
      <c r="AT113" s="216" t="s">
        <v>126</v>
      </c>
      <c r="AU113" s="216" t="s">
        <v>84</v>
      </c>
      <c r="AY113" s="18" t="s">
        <v>124</v>
      </c>
      <c r="BE113" s="217">
        <f>IF(N113="základní",J113,0)</f>
        <v>0</v>
      </c>
      <c r="BF113" s="217">
        <f>IF(N113="snížená",J113,0)</f>
        <v>0</v>
      </c>
      <c r="BG113" s="217">
        <f>IF(N113="zákl. přenesená",J113,0)</f>
        <v>0</v>
      </c>
      <c r="BH113" s="217">
        <f>IF(N113="sníž. přenesená",J113,0)</f>
        <v>0</v>
      </c>
      <c r="BI113" s="217">
        <f>IF(N113="nulová",J113,0)</f>
        <v>0</v>
      </c>
      <c r="BJ113" s="18" t="s">
        <v>82</v>
      </c>
      <c r="BK113" s="217">
        <f>ROUND(I113*H113,2)</f>
        <v>0</v>
      </c>
      <c r="BL113" s="18" t="s">
        <v>131</v>
      </c>
      <c r="BM113" s="216" t="s">
        <v>171</v>
      </c>
    </row>
    <row r="114" s="2" customFormat="1">
      <c r="A114" s="39"/>
      <c r="B114" s="40"/>
      <c r="C114" s="41"/>
      <c r="D114" s="220" t="s">
        <v>172</v>
      </c>
      <c r="E114" s="41"/>
      <c r="F114" s="261" t="s">
        <v>173</v>
      </c>
      <c r="G114" s="41"/>
      <c r="H114" s="41"/>
      <c r="I114" s="262"/>
      <c r="J114" s="41"/>
      <c r="K114" s="41"/>
      <c r="L114" s="45"/>
      <c r="M114" s="263"/>
      <c r="N114" s="264"/>
      <c r="O114" s="85"/>
      <c r="P114" s="85"/>
      <c r="Q114" s="85"/>
      <c r="R114" s="85"/>
      <c r="S114" s="85"/>
      <c r="T114" s="86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T114" s="18" t="s">
        <v>172</v>
      </c>
      <c r="AU114" s="18" t="s">
        <v>84</v>
      </c>
    </row>
    <row r="115" s="12" customFormat="1" ht="22.8" customHeight="1">
      <c r="A115" s="12"/>
      <c r="B115" s="189"/>
      <c r="C115" s="190"/>
      <c r="D115" s="191" t="s">
        <v>73</v>
      </c>
      <c r="E115" s="203" t="s">
        <v>140</v>
      </c>
      <c r="F115" s="203" t="s">
        <v>174</v>
      </c>
      <c r="G115" s="190"/>
      <c r="H115" s="190"/>
      <c r="I115" s="193"/>
      <c r="J115" s="204">
        <f>BK115</f>
        <v>0</v>
      </c>
      <c r="K115" s="190"/>
      <c r="L115" s="195"/>
      <c r="M115" s="196"/>
      <c r="N115" s="197"/>
      <c r="O115" s="197"/>
      <c r="P115" s="198">
        <f>SUM(P116:P167)</f>
        <v>0</v>
      </c>
      <c r="Q115" s="197"/>
      <c r="R115" s="198">
        <f>SUM(R116:R167)</f>
        <v>135.29037130999998</v>
      </c>
      <c r="S115" s="197"/>
      <c r="T115" s="199">
        <f>SUM(T116:T167)</f>
        <v>0</v>
      </c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R115" s="200" t="s">
        <v>82</v>
      </c>
      <c r="AT115" s="201" t="s">
        <v>73</v>
      </c>
      <c r="AU115" s="201" t="s">
        <v>82</v>
      </c>
      <c r="AY115" s="200" t="s">
        <v>124</v>
      </c>
      <c r="BK115" s="202">
        <f>SUM(BK116:BK167)</f>
        <v>0</v>
      </c>
    </row>
    <row r="116" s="2" customFormat="1" ht="16.5" customHeight="1">
      <c r="A116" s="39"/>
      <c r="B116" s="40"/>
      <c r="C116" s="205" t="s">
        <v>175</v>
      </c>
      <c r="D116" s="205" t="s">
        <v>126</v>
      </c>
      <c r="E116" s="206" t="s">
        <v>176</v>
      </c>
      <c r="F116" s="207" t="s">
        <v>177</v>
      </c>
      <c r="G116" s="208" t="s">
        <v>178</v>
      </c>
      <c r="H116" s="209">
        <v>95</v>
      </c>
      <c r="I116" s="210"/>
      <c r="J116" s="211">
        <f>ROUND(I116*H116,2)</f>
        <v>0</v>
      </c>
      <c r="K116" s="207" t="s">
        <v>130</v>
      </c>
      <c r="L116" s="45"/>
      <c r="M116" s="212" t="s">
        <v>19</v>
      </c>
      <c r="N116" s="213" t="s">
        <v>45</v>
      </c>
      <c r="O116" s="85"/>
      <c r="P116" s="214">
        <f>O116*H116</f>
        <v>0</v>
      </c>
      <c r="Q116" s="214">
        <v>0.0011900000000000001</v>
      </c>
      <c r="R116" s="214">
        <f>Q116*H116</f>
        <v>0.11305000000000001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131</v>
      </c>
      <c r="AT116" s="216" t="s">
        <v>126</v>
      </c>
      <c r="AU116" s="216" t="s">
        <v>84</v>
      </c>
      <c r="AY116" s="18" t="s">
        <v>124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82</v>
      </c>
      <c r="BK116" s="217">
        <f>ROUND(I116*H116,2)</f>
        <v>0</v>
      </c>
      <c r="BL116" s="18" t="s">
        <v>131</v>
      </c>
      <c r="BM116" s="216" t="s">
        <v>179</v>
      </c>
    </row>
    <row r="117" s="2" customFormat="1">
      <c r="A117" s="39"/>
      <c r="B117" s="40"/>
      <c r="C117" s="41"/>
      <c r="D117" s="220" t="s">
        <v>172</v>
      </c>
      <c r="E117" s="41"/>
      <c r="F117" s="261" t="s">
        <v>180</v>
      </c>
      <c r="G117" s="41"/>
      <c r="H117" s="41"/>
      <c r="I117" s="262"/>
      <c r="J117" s="41"/>
      <c r="K117" s="41"/>
      <c r="L117" s="45"/>
      <c r="M117" s="263"/>
      <c r="N117" s="26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172</v>
      </c>
      <c r="AU117" s="18" t="s">
        <v>84</v>
      </c>
    </row>
    <row r="118" s="13" customFormat="1">
      <c r="A118" s="13"/>
      <c r="B118" s="218"/>
      <c r="C118" s="219"/>
      <c r="D118" s="220" t="s">
        <v>132</v>
      </c>
      <c r="E118" s="221" t="s">
        <v>19</v>
      </c>
      <c r="F118" s="222" t="s">
        <v>181</v>
      </c>
      <c r="G118" s="219"/>
      <c r="H118" s="221" t="s">
        <v>19</v>
      </c>
      <c r="I118" s="223"/>
      <c r="J118" s="219"/>
      <c r="K118" s="219"/>
      <c r="L118" s="224"/>
      <c r="M118" s="225"/>
      <c r="N118" s="226"/>
      <c r="O118" s="226"/>
      <c r="P118" s="226"/>
      <c r="Q118" s="226"/>
      <c r="R118" s="226"/>
      <c r="S118" s="226"/>
      <c r="T118" s="227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8" t="s">
        <v>132</v>
      </c>
      <c r="AU118" s="228" t="s">
        <v>84</v>
      </c>
      <c r="AV118" s="13" t="s">
        <v>82</v>
      </c>
      <c r="AW118" s="13" t="s">
        <v>36</v>
      </c>
      <c r="AX118" s="13" t="s">
        <v>74</v>
      </c>
      <c r="AY118" s="228" t="s">
        <v>124</v>
      </c>
    </row>
    <row r="119" s="14" customFormat="1">
      <c r="A119" s="14"/>
      <c r="B119" s="229"/>
      <c r="C119" s="230"/>
      <c r="D119" s="220" t="s">
        <v>132</v>
      </c>
      <c r="E119" s="231" t="s">
        <v>19</v>
      </c>
      <c r="F119" s="232" t="s">
        <v>182</v>
      </c>
      <c r="G119" s="230"/>
      <c r="H119" s="233">
        <v>95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9" t="s">
        <v>132</v>
      </c>
      <c r="AU119" s="239" t="s">
        <v>84</v>
      </c>
      <c r="AV119" s="14" t="s">
        <v>84</v>
      </c>
      <c r="AW119" s="14" t="s">
        <v>36</v>
      </c>
      <c r="AX119" s="14" t="s">
        <v>74</v>
      </c>
      <c r="AY119" s="239" t="s">
        <v>124</v>
      </c>
    </row>
    <row r="120" s="15" customFormat="1">
      <c r="A120" s="15"/>
      <c r="B120" s="240"/>
      <c r="C120" s="241"/>
      <c r="D120" s="220" t="s">
        <v>132</v>
      </c>
      <c r="E120" s="242" t="s">
        <v>19</v>
      </c>
      <c r="F120" s="243" t="s">
        <v>137</v>
      </c>
      <c r="G120" s="241"/>
      <c r="H120" s="244">
        <v>95</v>
      </c>
      <c r="I120" s="245"/>
      <c r="J120" s="241"/>
      <c r="K120" s="241"/>
      <c r="L120" s="246"/>
      <c r="M120" s="247"/>
      <c r="N120" s="248"/>
      <c r="O120" s="248"/>
      <c r="P120" s="248"/>
      <c r="Q120" s="248"/>
      <c r="R120" s="248"/>
      <c r="S120" s="248"/>
      <c r="T120" s="249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T120" s="250" t="s">
        <v>132</v>
      </c>
      <c r="AU120" s="250" t="s">
        <v>84</v>
      </c>
      <c r="AV120" s="15" t="s">
        <v>131</v>
      </c>
      <c r="AW120" s="15" t="s">
        <v>36</v>
      </c>
      <c r="AX120" s="15" t="s">
        <v>82</v>
      </c>
      <c r="AY120" s="250" t="s">
        <v>124</v>
      </c>
    </row>
    <row r="121" s="2" customFormat="1" ht="16.5" customHeight="1">
      <c r="A121" s="39"/>
      <c r="B121" s="40"/>
      <c r="C121" s="251" t="s">
        <v>154</v>
      </c>
      <c r="D121" s="251" t="s">
        <v>159</v>
      </c>
      <c r="E121" s="252" t="s">
        <v>183</v>
      </c>
      <c r="F121" s="253" t="s">
        <v>184</v>
      </c>
      <c r="G121" s="254" t="s">
        <v>178</v>
      </c>
      <c r="H121" s="255">
        <v>95</v>
      </c>
      <c r="I121" s="256"/>
      <c r="J121" s="257">
        <f>ROUND(I121*H121,2)</f>
        <v>0</v>
      </c>
      <c r="K121" s="253" t="s">
        <v>130</v>
      </c>
      <c r="L121" s="258"/>
      <c r="M121" s="259" t="s">
        <v>19</v>
      </c>
      <c r="N121" s="260" t="s">
        <v>45</v>
      </c>
      <c r="O121" s="85"/>
      <c r="P121" s="214">
        <f>O121*H121</f>
        <v>0</v>
      </c>
      <c r="Q121" s="214">
        <v>2.0000000000000002E-05</v>
      </c>
      <c r="R121" s="214">
        <f>Q121*H121</f>
        <v>0.0019000000000000002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146</v>
      </c>
      <c r="AT121" s="216" t="s">
        <v>159</v>
      </c>
      <c r="AU121" s="216" t="s">
        <v>84</v>
      </c>
      <c r="AY121" s="18" t="s">
        <v>124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82</v>
      </c>
      <c r="BK121" s="217">
        <f>ROUND(I121*H121,2)</f>
        <v>0</v>
      </c>
      <c r="BL121" s="18" t="s">
        <v>131</v>
      </c>
      <c r="BM121" s="216" t="s">
        <v>185</v>
      </c>
    </row>
    <row r="122" s="2" customFormat="1">
      <c r="A122" s="39"/>
      <c r="B122" s="40"/>
      <c r="C122" s="41"/>
      <c r="D122" s="220" t="s">
        <v>172</v>
      </c>
      <c r="E122" s="41"/>
      <c r="F122" s="261" t="s">
        <v>186</v>
      </c>
      <c r="G122" s="41"/>
      <c r="H122" s="41"/>
      <c r="I122" s="262"/>
      <c r="J122" s="41"/>
      <c r="K122" s="41"/>
      <c r="L122" s="45"/>
      <c r="M122" s="263"/>
      <c r="N122" s="264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172</v>
      </c>
      <c r="AU122" s="18" t="s">
        <v>84</v>
      </c>
    </row>
    <row r="123" s="2" customFormat="1" ht="16.5" customHeight="1">
      <c r="A123" s="39"/>
      <c r="B123" s="40"/>
      <c r="C123" s="205" t="s">
        <v>187</v>
      </c>
      <c r="D123" s="205" t="s">
        <v>126</v>
      </c>
      <c r="E123" s="206" t="s">
        <v>188</v>
      </c>
      <c r="F123" s="207" t="s">
        <v>189</v>
      </c>
      <c r="G123" s="208" t="s">
        <v>129</v>
      </c>
      <c r="H123" s="209">
        <v>11.99</v>
      </c>
      <c r="I123" s="210"/>
      <c r="J123" s="211">
        <f>ROUND(I123*H123,2)</f>
        <v>0</v>
      </c>
      <c r="K123" s="207" t="s">
        <v>130</v>
      </c>
      <c r="L123" s="45"/>
      <c r="M123" s="212" t="s">
        <v>19</v>
      </c>
      <c r="N123" s="213" t="s">
        <v>45</v>
      </c>
      <c r="O123" s="85"/>
      <c r="P123" s="214">
        <f>O123*H123</f>
        <v>0</v>
      </c>
      <c r="Q123" s="214">
        <v>2.4778600000000002</v>
      </c>
      <c r="R123" s="214">
        <f>Q123*H123</f>
        <v>29.709541400000003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131</v>
      </c>
      <c r="AT123" s="216" t="s">
        <v>126</v>
      </c>
      <c r="AU123" s="216" t="s">
        <v>84</v>
      </c>
      <c r="AY123" s="18" t="s">
        <v>124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82</v>
      </c>
      <c r="BK123" s="217">
        <f>ROUND(I123*H123,2)</f>
        <v>0</v>
      </c>
      <c r="BL123" s="18" t="s">
        <v>131</v>
      </c>
      <c r="BM123" s="216" t="s">
        <v>190</v>
      </c>
    </row>
    <row r="124" s="13" customFormat="1">
      <c r="A124" s="13"/>
      <c r="B124" s="218"/>
      <c r="C124" s="219"/>
      <c r="D124" s="220" t="s">
        <v>132</v>
      </c>
      <c r="E124" s="221" t="s">
        <v>19</v>
      </c>
      <c r="F124" s="222" t="s">
        <v>191</v>
      </c>
      <c r="G124" s="219"/>
      <c r="H124" s="221" t="s">
        <v>19</v>
      </c>
      <c r="I124" s="223"/>
      <c r="J124" s="219"/>
      <c r="K124" s="219"/>
      <c r="L124" s="224"/>
      <c r="M124" s="225"/>
      <c r="N124" s="226"/>
      <c r="O124" s="226"/>
      <c r="P124" s="226"/>
      <c r="Q124" s="226"/>
      <c r="R124" s="226"/>
      <c r="S124" s="226"/>
      <c r="T124" s="227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8" t="s">
        <v>132</v>
      </c>
      <c r="AU124" s="228" t="s">
        <v>84</v>
      </c>
      <c r="AV124" s="13" t="s">
        <v>82</v>
      </c>
      <c r="AW124" s="13" t="s">
        <v>36</v>
      </c>
      <c r="AX124" s="13" t="s">
        <v>74</v>
      </c>
      <c r="AY124" s="228" t="s">
        <v>124</v>
      </c>
    </row>
    <row r="125" s="14" customFormat="1">
      <c r="A125" s="14"/>
      <c r="B125" s="229"/>
      <c r="C125" s="230"/>
      <c r="D125" s="220" t="s">
        <v>132</v>
      </c>
      <c r="E125" s="231" t="s">
        <v>19</v>
      </c>
      <c r="F125" s="232" t="s">
        <v>192</v>
      </c>
      <c r="G125" s="230"/>
      <c r="H125" s="233">
        <v>11.99</v>
      </c>
      <c r="I125" s="234"/>
      <c r="J125" s="230"/>
      <c r="K125" s="230"/>
      <c r="L125" s="235"/>
      <c r="M125" s="236"/>
      <c r="N125" s="237"/>
      <c r="O125" s="237"/>
      <c r="P125" s="237"/>
      <c r="Q125" s="237"/>
      <c r="R125" s="237"/>
      <c r="S125" s="237"/>
      <c r="T125" s="238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T125" s="239" t="s">
        <v>132</v>
      </c>
      <c r="AU125" s="239" t="s">
        <v>84</v>
      </c>
      <c r="AV125" s="14" t="s">
        <v>84</v>
      </c>
      <c r="AW125" s="14" t="s">
        <v>36</v>
      </c>
      <c r="AX125" s="14" t="s">
        <v>74</v>
      </c>
      <c r="AY125" s="239" t="s">
        <v>124</v>
      </c>
    </row>
    <row r="126" s="15" customFormat="1">
      <c r="A126" s="15"/>
      <c r="B126" s="240"/>
      <c r="C126" s="241"/>
      <c r="D126" s="220" t="s">
        <v>132</v>
      </c>
      <c r="E126" s="242" t="s">
        <v>19</v>
      </c>
      <c r="F126" s="243" t="s">
        <v>137</v>
      </c>
      <c r="G126" s="241"/>
      <c r="H126" s="244">
        <v>11.99</v>
      </c>
      <c r="I126" s="245"/>
      <c r="J126" s="241"/>
      <c r="K126" s="241"/>
      <c r="L126" s="246"/>
      <c r="M126" s="247"/>
      <c r="N126" s="248"/>
      <c r="O126" s="248"/>
      <c r="P126" s="248"/>
      <c r="Q126" s="248"/>
      <c r="R126" s="248"/>
      <c r="S126" s="248"/>
      <c r="T126" s="249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0" t="s">
        <v>132</v>
      </c>
      <c r="AU126" s="250" t="s">
        <v>84</v>
      </c>
      <c r="AV126" s="15" t="s">
        <v>131</v>
      </c>
      <c r="AW126" s="15" t="s">
        <v>36</v>
      </c>
      <c r="AX126" s="15" t="s">
        <v>82</v>
      </c>
      <c r="AY126" s="250" t="s">
        <v>124</v>
      </c>
    </row>
    <row r="127" s="2" customFormat="1" ht="16.5" customHeight="1">
      <c r="A127" s="39"/>
      <c r="B127" s="40"/>
      <c r="C127" s="205" t="s">
        <v>163</v>
      </c>
      <c r="D127" s="205" t="s">
        <v>126</v>
      </c>
      <c r="E127" s="206" t="s">
        <v>193</v>
      </c>
      <c r="F127" s="207" t="s">
        <v>194</v>
      </c>
      <c r="G127" s="208" t="s">
        <v>153</v>
      </c>
      <c r="H127" s="209">
        <v>102.98</v>
      </c>
      <c r="I127" s="210"/>
      <c r="J127" s="211">
        <f>ROUND(I127*H127,2)</f>
        <v>0</v>
      </c>
      <c r="K127" s="207" t="s">
        <v>130</v>
      </c>
      <c r="L127" s="45"/>
      <c r="M127" s="212" t="s">
        <v>19</v>
      </c>
      <c r="N127" s="213" t="s">
        <v>45</v>
      </c>
      <c r="O127" s="85"/>
      <c r="P127" s="214">
        <f>O127*H127</f>
        <v>0</v>
      </c>
      <c r="Q127" s="214">
        <v>2.0000000000000002E-05</v>
      </c>
      <c r="R127" s="214">
        <f>Q127*H127</f>
        <v>0.0020596000000000004</v>
      </c>
      <c r="S127" s="214">
        <v>0</v>
      </c>
      <c r="T127" s="215">
        <f>S127*H127</f>
        <v>0</v>
      </c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R127" s="216" t="s">
        <v>131</v>
      </c>
      <c r="AT127" s="216" t="s">
        <v>126</v>
      </c>
      <c r="AU127" s="216" t="s">
        <v>84</v>
      </c>
      <c r="AY127" s="18" t="s">
        <v>124</v>
      </c>
      <c r="BE127" s="217">
        <f>IF(N127="základní",J127,0)</f>
        <v>0</v>
      </c>
      <c r="BF127" s="217">
        <f>IF(N127="snížená",J127,0)</f>
        <v>0</v>
      </c>
      <c r="BG127" s="217">
        <f>IF(N127="zákl. přenesená",J127,0)</f>
        <v>0</v>
      </c>
      <c r="BH127" s="217">
        <f>IF(N127="sníž. přenesená",J127,0)</f>
        <v>0</v>
      </c>
      <c r="BI127" s="217">
        <f>IF(N127="nulová",J127,0)</f>
        <v>0</v>
      </c>
      <c r="BJ127" s="18" t="s">
        <v>82</v>
      </c>
      <c r="BK127" s="217">
        <f>ROUND(I127*H127,2)</f>
        <v>0</v>
      </c>
      <c r="BL127" s="18" t="s">
        <v>131</v>
      </c>
      <c r="BM127" s="216" t="s">
        <v>195</v>
      </c>
    </row>
    <row r="128" s="13" customFormat="1">
      <c r="A128" s="13"/>
      <c r="B128" s="218"/>
      <c r="C128" s="219"/>
      <c r="D128" s="220" t="s">
        <v>132</v>
      </c>
      <c r="E128" s="221" t="s">
        <v>19</v>
      </c>
      <c r="F128" s="222" t="s">
        <v>196</v>
      </c>
      <c r="G128" s="219"/>
      <c r="H128" s="221" t="s">
        <v>19</v>
      </c>
      <c r="I128" s="223"/>
      <c r="J128" s="219"/>
      <c r="K128" s="219"/>
      <c r="L128" s="224"/>
      <c r="M128" s="225"/>
      <c r="N128" s="226"/>
      <c r="O128" s="226"/>
      <c r="P128" s="226"/>
      <c r="Q128" s="226"/>
      <c r="R128" s="226"/>
      <c r="S128" s="226"/>
      <c r="T128" s="227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8" t="s">
        <v>132</v>
      </c>
      <c r="AU128" s="228" t="s">
        <v>84</v>
      </c>
      <c r="AV128" s="13" t="s">
        <v>82</v>
      </c>
      <c r="AW128" s="13" t="s">
        <v>36</v>
      </c>
      <c r="AX128" s="13" t="s">
        <v>74</v>
      </c>
      <c r="AY128" s="228" t="s">
        <v>124</v>
      </c>
    </row>
    <row r="129" s="14" customFormat="1">
      <c r="A129" s="14"/>
      <c r="B129" s="229"/>
      <c r="C129" s="230"/>
      <c r="D129" s="220" t="s">
        <v>132</v>
      </c>
      <c r="E129" s="231" t="s">
        <v>19</v>
      </c>
      <c r="F129" s="232" t="s">
        <v>197</v>
      </c>
      <c r="G129" s="230"/>
      <c r="H129" s="233">
        <v>102.98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9" t="s">
        <v>132</v>
      </c>
      <c r="AU129" s="239" t="s">
        <v>84</v>
      </c>
      <c r="AV129" s="14" t="s">
        <v>84</v>
      </c>
      <c r="AW129" s="14" t="s">
        <v>36</v>
      </c>
      <c r="AX129" s="14" t="s">
        <v>74</v>
      </c>
      <c r="AY129" s="239" t="s">
        <v>124</v>
      </c>
    </row>
    <row r="130" s="15" customFormat="1">
      <c r="A130" s="15"/>
      <c r="B130" s="240"/>
      <c r="C130" s="241"/>
      <c r="D130" s="220" t="s">
        <v>132</v>
      </c>
      <c r="E130" s="242" t="s">
        <v>19</v>
      </c>
      <c r="F130" s="243" t="s">
        <v>137</v>
      </c>
      <c r="G130" s="241"/>
      <c r="H130" s="244">
        <v>102.98</v>
      </c>
      <c r="I130" s="245"/>
      <c r="J130" s="241"/>
      <c r="K130" s="241"/>
      <c r="L130" s="246"/>
      <c r="M130" s="247"/>
      <c r="N130" s="248"/>
      <c r="O130" s="248"/>
      <c r="P130" s="248"/>
      <c r="Q130" s="248"/>
      <c r="R130" s="248"/>
      <c r="S130" s="248"/>
      <c r="T130" s="249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0" t="s">
        <v>132</v>
      </c>
      <c r="AU130" s="250" t="s">
        <v>84</v>
      </c>
      <c r="AV130" s="15" t="s">
        <v>131</v>
      </c>
      <c r="AW130" s="15" t="s">
        <v>36</v>
      </c>
      <c r="AX130" s="15" t="s">
        <v>82</v>
      </c>
      <c r="AY130" s="250" t="s">
        <v>124</v>
      </c>
    </row>
    <row r="131" s="2" customFormat="1" ht="16.5" customHeight="1">
      <c r="A131" s="39"/>
      <c r="B131" s="40"/>
      <c r="C131" s="205" t="s">
        <v>198</v>
      </c>
      <c r="D131" s="205" t="s">
        <v>126</v>
      </c>
      <c r="E131" s="206" t="s">
        <v>199</v>
      </c>
      <c r="F131" s="207" t="s">
        <v>200</v>
      </c>
      <c r="G131" s="208" t="s">
        <v>153</v>
      </c>
      <c r="H131" s="209">
        <v>102.98</v>
      </c>
      <c r="I131" s="210"/>
      <c r="J131" s="211">
        <f>ROUND(I131*H131,2)</f>
        <v>0</v>
      </c>
      <c r="K131" s="207" t="s">
        <v>130</v>
      </c>
      <c r="L131" s="45"/>
      <c r="M131" s="212" t="s">
        <v>19</v>
      </c>
      <c r="N131" s="213" t="s">
        <v>45</v>
      </c>
      <c r="O131" s="85"/>
      <c r="P131" s="214">
        <f>O131*H131</f>
        <v>0</v>
      </c>
      <c r="Q131" s="214">
        <v>0.041739999999999999</v>
      </c>
      <c r="R131" s="214">
        <f>Q131*H131</f>
        <v>4.2983852000000002</v>
      </c>
      <c r="S131" s="214">
        <v>0</v>
      </c>
      <c r="T131" s="215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16" t="s">
        <v>131</v>
      </c>
      <c r="AT131" s="216" t="s">
        <v>126</v>
      </c>
      <c r="AU131" s="216" t="s">
        <v>84</v>
      </c>
      <c r="AY131" s="18" t="s">
        <v>124</v>
      </c>
      <c r="BE131" s="217">
        <f>IF(N131="základní",J131,0)</f>
        <v>0</v>
      </c>
      <c r="BF131" s="217">
        <f>IF(N131="snížená",J131,0)</f>
        <v>0</v>
      </c>
      <c r="BG131" s="217">
        <f>IF(N131="zákl. přenesená",J131,0)</f>
        <v>0</v>
      </c>
      <c r="BH131" s="217">
        <f>IF(N131="sníž. přenesená",J131,0)</f>
        <v>0</v>
      </c>
      <c r="BI131" s="217">
        <f>IF(N131="nulová",J131,0)</f>
        <v>0</v>
      </c>
      <c r="BJ131" s="18" t="s">
        <v>82</v>
      </c>
      <c r="BK131" s="217">
        <f>ROUND(I131*H131,2)</f>
        <v>0</v>
      </c>
      <c r="BL131" s="18" t="s">
        <v>131</v>
      </c>
      <c r="BM131" s="216" t="s">
        <v>201</v>
      </c>
    </row>
    <row r="132" s="13" customFormat="1">
      <c r="A132" s="13"/>
      <c r="B132" s="218"/>
      <c r="C132" s="219"/>
      <c r="D132" s="220" t="s">
        <v>132</v>
      </c>
      <c r="E132" s="221" t="s">
        <v>19</v>
      </c>
      <c r="F132" s="222" t="s">
        <v>202</v>
      </c>
      <c r="G132" s="219"/>
      <c r="H132" s="221" t="s">
        <v>19</v>
      </c>
      <c r="I132" s="223"/>
      <c r="J132" s="219"/>
      <c r="K132" s="219"/>
      <c r="L132" s="224"/>
      <c r="M132" s="225"/>
      <c r="N132" s="226"/>
      <c r="O132" s="226"/>
      <c r="P132" s="226"/>
      <c r="Q132" s="226"/>
      <c r="R132" s="226"/>
      <c r="S132" s="226"/>
      <c r="T132" s="227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28" t="s">
        <v>132</v>
      </c>
      <c r="AU132" s="228" t="s">
        <v>84</v>
      </c>
      <c r="AV132" s="13" t="s">
        <v>82</v>
      </c>
      <c r="AW132" s="13" t="s">
        <v>36</v>
      </c>
      <c r="AX132" s="13" t="s">
        <v>74</v>
      </c>
      <c r="AY132" s="228" t="s">
        <v>124</v>
      </c>
    </row>
    <row r="133" s="14" customFormat="1">
      <c r="A133" s="14"/>
      <c r="B133" s="229"/>
      <c r="C133" s="230"/>
      <c r="D133" s="220" t="s">
        <v>132</v>
      </c>
      <c r="E133" s="231" t="s">
        <v>19</v>
      </c>
      <c r="F133" s="232" t="s">
        <v>197</v>
      </c>
      <c r="G133" s="230"/>
      <c r="H133" s="233">
        <v>102.98</v>
      </c>
      <c r="I133" s="234"/>
      <c r="J133" s="230"/>
      <c r="K133" s="230"/>
      <c r="L133" s="235"/>
      <c r="M133" s="236"/>
      <c r="N133" s="237"/>
      <c r="O133" s="237"/>
      <c r="P133" s="237"/>
      <c r="Q133" s="237"/>
      <c r="R133" s="237"/>
      <c r="S133" s="237"/>
      <c r="T133" s="238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39" t="s">
        <v>132</v>
      </c>
      <c r="AU133" s="239" t="s">
        <v>84</v>
      </c>
      <c r="AV133" s="14" t="s">
        <v>84</v>
      </c>
      <c r="AW133" s="14" t="s">
        <v>36</v>
      </c>
      <c r="AX133" s="14" t="s">
        <v>74</v>
      </c>
      <c r="AY133" s="239" t="s">
        <v>124</v>
      </c>
    </row>
    <row r="134" s="15" customFormat="1">
      <c r="A134" s="15"/>
      <c r="B134" s="240"/>
      <c r="C134" s="241"/>
      <c r="D134" s="220" t="s">
        <v>132</v>
      </c>
      <c r="E134" s="242" t="s">
        <v>19</v>
      </c>
      <c r="F134" s="243" t="s">
        <v>137</v>
      </c>
      <c r="G134" s="241"/>
      <c r="H134" s="244">
        <v>102.98</v>
      </c>
      <c r="I134" s="245"/>
      <c r="J134" s="241"/>
      <c r="K134" s="241"/>
      <c r="L134" s="246"/>
      <c r="M134" s="247"/>
      <c r="N134" s="248"/>
      <c r="O134" s="248"/>
      <c r="P134" s="248"/>
      <c r="Q134" s="248"/>
      <c r="R134" s="248"/>
      <c r="S134" s="248"/>
      <c r="T134" s="249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50" t="s">
        <v>132</v>
      </c>
      <c r="AU134" s="250" t="s">
        <v>84</v>
      </c>
      <c r="AV134" s="15" t="s">
        <v>131</v>
      </c>
      <c r="AW134" s="15" t="s">
        <v>36</v>
      </c>
      <c r="AX134" s="15" t="s">
        <v>82</v>
      </c>
      <c r="AY134" s="250" t="s">
        <v>124</v>
      </c>
    </row>
    <row r="135" s="2" customFormat="1" ht="16.5" customHeight="1">
      <c r="A135" s="39"/>
      <c r="B135" s="40"/>
      <c r="C135" s="205" t="s">
        <v>168</v>
      </c>
      <c r="D135" s="205" t="s">
        <v>126</v>
      </c>
      <c r="E135" s="206" t="s">
        <v>203</v>
      </c>
      <c r="F135" s="207" t="s">
        <v>204</v>
      </c>
      <c r="G135" s="208" t="s">
        <v>205</v>
      </c>
      <c r="H135" s="209">
        <v>0.84299999999999997</v>
      </c>
      <c r="I135" s="210"/>
      <c r="J135" s="211">
        <f>ROUND(I135*H135,2)</f>
        <v>0</v>
      </c>
      <c r="K135" s="207" t="s">
        <v>130</v>
      </c>
      <c r="L135" s="45"/>
      <c r="M135" s="212" t="s">
        <v>19</v>
      </c>
      <c r="N135" s="213" t="s">
        <v>45</v>
      </c>
      <c r="O135" s="85"/>
      <c r="P135" s="214">
        <f>O135*H135</f>
        <v>0</v>
      </c>
      <c r="Q135" s="214">
        <v>1.04877</v>
      </c>
      <c r="R135" s="214">
        <f>Q135*H135</f>
        <v>0.88411310999999992</v>
      </c>
      <c r="S135" s="214">
        <v>0</v>
      </c>
      <c r="T135" s="21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16" t="s">
        <v>131</v>
      </c>
      <c r="AT135" s="216" t="s">
        <v>126</v>
      </c>
      <c r="AU135" s="216" t="s">
        <v>84</v>
      </c>
      <c r="AY135" s="18" t="s">
        <v>124</v>
      </c>
      <c r="BE135" s="217">
        <f>IF(N135="základní",J135,0)</f>
        <v>0</v>
      </c>
      <c r="BF135" s="217">
        <f>IF(N135="snížená",J135,0)</f>
        <v>0</v>
      </c>
      <c r="BG135" s="217">
        <f>IF(N135="zákl. přenesená",J135,0)</f>
        <v>0</v>
      </c>
      <c r="BH135" s="217">
        <f>IF(N135="sníž. přenesená",J135,0)</f>
        <v>0</v>
      </c>
      <c r="BI135" s="217">
        <f>IF(N135="nulová",J135,0)</f>
        <v>0</v>
      </c>
      <c r="BJ135" s="18" t="s">
        <v>82</v>
      </c>
      <c r="BK135" s="217">
        <f>ROUND(I135*H135,2)</f>
        <v>0</v>
      </c>
      <c r="BL135" s="18" t="s">
        <v>131</v>
      </c>
      <c r="BM135" s="216" t="s">
        <v>206</v>
      </c>
    </row>
    <row r="136" s="13" customFormat="1">
      <c r="A136" s="13"/>
      <c r="B136" s="218"/>
      <c r="C136" s="219"/>
      <c r="D136" s="220" t="s">
        <v>132</v>
      </c>
      <c r="E136" s="221" t="s">
        <v>19</v>
      </c>
      <c r="F136" s="222" t="s">
        <v>207</v>
      </c>
      <c r="G136" s="219"/>
      <c r="H136" s="221" t="s">
        <v>19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132</v>
      </c>
      <c r="AU136" s="228" t="s">
        <v>84</v>
      </c>
      <c r="AV136" s="13" t="s">
        <v>82</v>
      </c>
      <c r="AW136" s="13" t="s">
        <v>36</v>
      </c>
      <c r="AX136" s="13" t="s">
        <v>74</v>
      </c>
      <c r="AY136" s="228" t="s">
        <v>124</v>
      </c>
    </row>
    <row r="137" s="14" customFormat="1">
      <c r="A137" s="14"/>
      <c r="B137" s="229"/>
      <c r="C137" s="230"/>
      <c r="D137" s="220" t="s">
        <v>132</v>
      </c>
      <c r="E137" s="231" t="s">
        <v>19</v>
      </c>
      <c r="F137" s="232" t="s">
        <v>208</v>
      </c>
      <c r="G137" s="230"/>
      <c r="H137" s="233">
        <v>0.84299999999999997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132</v>
      </c>
      <c r="AU137" s="239" t="s">
        <v>84</v>
      </c>
      <c r="AV137" s="14" t="s">
        <v>84</v>
      </c>
      <c r="AW137" s="14" t="s">
        <v>36</v>
      </c>
      <c r="AX137" s="14" t="s">
        <v>74</v>
      </c>
      <c r="AY137" s="239" t="s">
        <v>124</v>
      </c>
    </row>
    <row r="138" s="15" customFormat="1">
      <c r="A138" s="15"/>
      <c r="B138" s="240"/>
      <c r="C138" s="241"/>
      <c r="D138" s="220" t="s">
        <v>132</v>
      </c>
      <c r="E138" s="242" t="s">
        <v>19</v>
      </c>
      <c r="F138" s="243" t="s">
        <v>137</v>
      </c>
      <c r="G138" s="241"/>
      <c r="H138" s="244">
        <v>0.84299999999999997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0" t="s">
        <v>132</v>
      </c>
      <c r="AU138" s="250" t="s">
        <v>84</v>
      </c>
      <c r="AV138" s="15" t="s">
        <v>131</v>
      </c>
      <c r="AW138" s="15" t="s">
        <v>36</v>
      </c>
      <c r="AX138" s="15" t="s">
        <v>82</v>
      </c>
      <c r="AY138" s="250" t="s">
        <v>124</v>
      </c>
    </row>
    <row r="139" s="2" customFormat="1" ht="16.5" customHeight="1">
      <c r="A139" s="39"/>
      <c r="B139" s="40"/>
      <c r="C139" s="205" t="s">
        <v>8</v>
      </c>
      <c r="D139" s="205" t="s">
        <v>126</v>
      </c>
      <c r="E139" s="206" t="s">
        <v>209</v>
      </c>
      <c r="F139" s="207" t="s">
        <v>210</v>
      </c>
      <c r="G139" s="208" t="s">
        <v>211</v>
      </c>
      <c r="H139" s="209">
        <v>11.800000000000001</v>
      </c>
      <c r="I139" s="210"/>
      <c r="J139" s="211">
        <f>ROUND(I139*H139,2)</f>
        <v>0</v>
      </c>
      <c r="K139" s="207" t="s">
        <v>130</v>
      </c>
      <c r="L139" s="45"/>
      <c r="M139" s="212" t="s">
        <v>19</v>
      </c>
      <c r="N139" s="213" t="s">
        <v>45</v>
      </c>
      <c r="O139" s="85"/>
      <c r="P139" s="214">
        <f>O139*H139</f>
        <v>0</v>
      </c>
      <c r="Q139" s="214">
        <v>0.00019000000000000001</v>
      </c>
      <c r="R139" s="214">
        <f>Q139*H139</f>
        <v>0.0022420000000000001</v>
      </c>
      <c r="S139" s="214">
        <v>0</v>
      </c>
      <c r="T139" s="215">
        <f>S139*H139</f>
        <v>0</v>
      </c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R139" s="216" t="s">
        <v>131</v>
      </c>
      <c r="AT139" s="216" t="s">
        <v>126</v>
      </c>
      <c r="AU139" s="216" t="s">
        <v>84</v>
      </c>
      <c r="AY139" s="18" t="s">
        <v>124</v>
      </c>
      <c r="BE139" s="217">
        <f>IF(N139="základní",J139,0)</f>
        <v>0</v>
      </c>
      <c r="BF139" s="217">
        <f>IF(N139="snížená",J139,0)</f>
        <v>0</v>
      </c>
      <c r="BG139" s="217">
        <f>IF(N139="zákl. přenesená",J139,0)</f>
        <v>0</v>
      </c>
      <c r="BH139" s="217">
        <f>IF(N139="sníž. přenesená",J139,0)</f>
        <v>0</v>
      </c>
      <c r="BI139" s="217">
        <f>IF(N139="nulová",J139,0)</f>
        <v>0</v>
      </c>
      <c r="BJ139" s="18" t="s">
        <v>82</v>
      </c>
      <c r="BK139" s="217">
        <f>ROUND(I139*H139,2)</f>
        <v>0</v>
      </c>
      <c r="BL139" s="18" t="s">
        <v>131</v>
      </c>
      <c r="BM139" s="216" t="s">
        <v>212</v>
      </c>
    </row>
    <row r="140" s="13" customFormat="1">
      <c r="A140" s="13"/>
      <c r="B140" s="218"/>
      <c r="C140" s="219"/>
      <c r="D140" s="220" t="s">
        <v>132</v>
      </c>
      <c r="E140" s="221" t="s">
        <v>19</v>
      </c>
      <c r="F140" s="222" t="s">
        <v>213</v>
      </c>
      <c r="G140" s="219"/>
      <c r="H140" s="221" t="s">
        <v>19</v>
      </c>
      <c r="I140" s="223"/>
      <c r="J140" s="219"/>
      <c r="K140" s="219"/>
      <c r="L140" s="224"/>
      <c r="M140" s="225"/>
      <c r="N140" s="226"/>
      <c r="O140" s="226"/>
      <c r="P140" s="226"/>
      <c r="Q140" s="226"/>
      <c r="R140" s="226"/>
      <c r="S140" s="226"/>
      <c r="T140" s="227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28" t="s">
        <v>132</v>
      </c>
      <c r="AU140" s="228" t="s">
        <v>84</v>
      </c>
      <c r="AV140" s="13" t="s">
        <v>82</v>
      </c>
      <c r="AW140" s="13" t="s">
        <v>36</v>
      </c>
      <c r="AX140" s="13" t="s">
        <v>74</v>
      </c>
      <c r="AY140" s="228" t="s">
        <v>124</v>
      </c>
    </row>
    <row r="141" s="14" customFormat="1">
      <c r="A141" s="14"/>
      <c r="B141" s="229"/>
      <c r="C141" s="230"/>
      <c r="D141" s="220" t="s">
        <v>132</v>
      </c>
      <c r="E141" s="231" t="s">
        <v>19</v>
      </c>
      <c r="F141" s="232" t="s">
        <v>214</v>
      </c>
      <c r="G141" s="230"/>
      <c r="H141" s="233">
        <v>11.800000000000001</v>
      </c>
      <c r="I141" s="234"/>
      <c r="J141" s="230"/>
      <c r="K141" s="230"/>
      <c r="L141" s="235"/>
      <c r="M141" s="236"/>
      <c r="N141" s="237"/>
      <c r="O141" s="237"/>
      <c r="P141" s="237"/>
      <c r="Q141" s="237"/>
      <c r="R141" s="237"/>
      <c r="S141" s="237"/>
      <c r="T141" s="238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39" t="s">
        <v>132</v>
      </c>
      <c r="AU141" s="239" t="s">
        <v>84</v>
      </c>
      <c r="AV141" s="14" t="s">
        <v>84</v>
      </c>
      <c r="AW141" s="14" t="s">
        <v>36</v>
      </c>
      <c r="AX141" s="14" t="s">
        <v>74</v>
      </c>
      <c r="AY141" s="239" t="s">
        <v>124</v>
      </c>
    </row>
    <row r="142" s="15" customFormat="1">
      <c r="A142" s="15"/>
      <c r="B142" s="240"/>
      <c r="C142" s="241"/>
      <c r="D142" s="220" t="s">
        <v>132</v>
      </c>
      <c r="E142" s="242" t="s">
        <v>19</v>
      </c>
      <c r="F142" s="243" t="s">
        <v>137</v>
      </c>
      <c r="G142" s="241"/>
      <c r="H142" s="244">
        <v>11.800000000000001</v>
      </c>
      <c r="I142" s="245"/>
      <c r="J142" s="241"/>
      <c r="K142" s="241"/>
      <c r="L142" s="246"/>
      <c r="M142" s="247"/>
      <c r="N142" s="248"/>
      <c r="O142" s="248"/>
      <c r="P142" s="248"/>
      <c r="Q142" s="248"/>
      <c r="R142" s="248"/>
      <c r="S142" s="248"/>
      <c r="T142" s="249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T142" s="250" t="s">
        <v>132</v>
      </c>
      <c r="AU142" s="250" t="s">
        <v>84</v>
      </c>
      <c r="AV142" s="15" t="s">
        <v>131</v>
      </c>
      <c r="AW142" s="15" t="s">
        <v>36</v>
      </c>
      <c r="AX142" s="15" t="s">
        <v>82</v>
      </c>
      <c r="AY142" s="250" t="s">
        <v>124</v>
      </c>
    </row>
    <row r="143" s="2" customFormat="1">
      <c r="A143" s="39"/>
      <c r="B143" s="40"/>
      <c r="C143" s="205" t="s">
        <v>171</v>
      </c>
      <c r="D143" s="205" t="s">
        <v>126</v>
      </c>
      <c r="E143" s="206" t="s">
        <v>215</v>
      </c>
      <c r="F143" s="207" t="s">
        <v>216</v>
      </c>
      <c r="G143" s="208" t="s">
        <v>129</v>
      </c>
      <c r="H143" s="209">
        <v>36</v>
      </c>
      <c r="I143" s="210"/>
      <c r="J143" s="211">
        <f>ROUND(I143*H143,2)</f>
        <v>0</v>
      </c>
      <c r="K143" s="207" t="s">
        <v>130</v>
      </c>
      <c r="L143" s="45"/>
      <c r="M143" s="212" t="s">
        <v>19</v>
      </c>
      <c r="N143" s="213" t="s">
        <v>45</v>
      </c>
      <c r="O143" s="85"/>
      <c r="P143" s="214">
        <f>O143*H143</f>
        <v>0</v>
      </c>
      <c r="Q143" s="214">
        <v>0.18293000000000001</v>
      </c>
      <c r="R143" s="214">
        <f>Q143*H143</f>
        <v>6.5854800000000004</v>
      </c>
      <c r="S143" s="214">
        <v>0</v>
      </c>
      <c r="T143" s="21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16" t="s">
        <v>131</v>
      </c>
      <c r="AT143" s="216" t="s">
        <v>126</v>
      </c>
      <c r="AU143" s="216" t="s">
        <v>84</v>
      </c>
      <c r="AY143" s="18" t="s">
        <v>124</v>
      </c>
      <c r="BE143" s="217">
        <f>IF(N143="základní",J143,0)</f>
        <v>0</v>
      </c>
      <c r="BF143" s="217">
        <f>IF(N143="snížená",J143,0)</f>
        <v>0</v>
      </c>
      <c r="BG143" s="217">
        <f>IF(N143="zákl. přenesená",J143,0)</f>
        <v>0</v>
      </c>
      <c r="BH143" s="217">
        <f>IF(N143="sníž. přenesená",J143,0)</f>
        <v>0</v>
      </c>
      <c r="BI143" s="217">
        <f>IF(N143="nulová",J143,0)</f>
        <v>0</v>
      </c>
      <c r="BJ143" s="18" t="s">
        <v>82</v>
      </c>
      <c r="BK143" s="217">
        <f>ROUND(I143*H143,2)</f>
        <v>0</v>
      </c>
      <c r="BL143" s="18" t="s">
        <v>131</v>
      </c>
      <c r="BM143" s="216" t="s">
        <v>217</v>
      </c>
    </row>
    <row r="144" s="2" customFormat="1">
      <c r="A144" s="39"/>
      <c r="B144" s="40"/>
      <c r="C144" s="41"/>
      <c r="D144" s="220" t="s">
        <v>218</v>
      </c>
      <c r="E144" s="41"/>
      <c r="F144" s="261" t="s">
        <v>219</v>
      </c>
      <c r="G144" s="41"/>
      <c r="H144" s="41"/>
      <c r="I144" s="262"/>
      <c r="J144" s="41"/>
      <c r="K144" s="41"/>
      <c r="L144" s="45"/>
      <c r="M144" s="263"/>
      <c r="N144" s="264"/>
      <c r="O144" s="85"/>
      <c r="P144" s="85"/>
      <c r="Q144" s="85"/>
      <c r="R144" s="85"/>
      <c r="S144" s="85"/>
      <c r="T144" s="86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T144" s="18" t="s">
        <v>218</v>
      </c>
      <c r="AU144" s="18" t="s">
        <v>84</v>
      </c>
    </row>
    <row r="145" s="2" customFormat="1" ht="33" customHeight="1">
      <c r="A145" s="39"/>
      <c r="B145" s="40"/>
      <c r="C145" s="251" t="s">
        <v>220</v>
      </c>
      <c r="D145" s="251" t="s">
        <v>159</v>
      </c>
      <c r="E145" s="252" t="s">
        <v>221</v>
      </c>
      <c r="F145" s="253" t="s">
        <v>222</v>
      </c>
      <c r="G145" s="254" t="s">
        <v>153</v>
      </c>
      <c r="H145" s="255">
        <v>121.68000000000001</v>
      </c>
      <c r="I145" s="256"/>
      <c r="J145" s="257">
        <f>ROUND(I145*H145,2)</f>
        <v>0</v>
      </c>
      <c r="K145" s="253" t="s">
        <v>19</v>
      </c>
      <c r="L145" s="258"/>
      <c r="M145" s="259" t="s">
        <v>19</v>
      </c>
      <c r="N145" s="260" t="s">
        <v>45</v>
      </c>
      <c r="O145" s="85"/>
      <c r="P145" s="214">
        <f>O145*H145</f>
        <v>0</v>
      </c>
      <c r="Q145" s="214">
        <v>0.77000000000000002</v>
      </c>
      <c r="R145" s="214">
        <f>Q145*H145</f>
        <v>93.693600000000004</v>
      </c>
      <c r="S145" s="214">
        <v>0</v>
      </c>
      <c r="T145" s="21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16" t="s">
        <v>146</v>
      </c>
      <c r="AT145" s="216" t="s">
        <v>159</v>
      </c>
      <c r="AU145" s="216" t="s">
        <v>84</v>
      </c>
      <c r="AY145" s="18" t="s">
        <v>124</v>
      </c>
      <c r="BE145" s="217">
        <f>IF(N145="základní",J145,0)</f>
        <v>0</v>
      </c>
      <c r="BF145" s="217">
        <f>IF(N145="snížená",J145,0)</f>
        <v>0</v>
      </c>
      <c r="BG145" s="217">
        <f>IF(N145="zákl. přenesená",J145,0)</f>
        <v>0</v>
      </c>
      <c r="BH145" s="217">
        <f>IF(N145="sníž. přenesená",J145,0)</f>
        <v>0</v>
      </c>
      <c r="BI145" s="217">
        <f>IF(N145="nulová",J145,0)</f>
        <v>0</v>
      </c>
      <c r="BJ145" s="18" t="s">
        <v>82</v>
      </c>
      <c r="BK145" s="217">
        <f>ROUND(I145*H145,2)</f>
        <v>0</v>
      </c>
      <c r="BL145" s="18" t="s">
        <v>131</v>
      </c>
      <c r="BM145" s="216" t="s">
        <v>223</v>
      </c>
    </row>
    <row r="146" s="13" customFormat="1">
      <c r="A146" s="13"/>
      <c r="B146" s="218"/>
      <c r="C146" s="219"/>
      <c r="D146" s="220" t="s">
        <v>132</v>
      </c>
      <c r="E146" s="221" t="s">
        <v>19</v>
      </c>
      <c r="F146" s="222" t="s">
        <v>224</v>
      </c>
      <c r="G146" s="219"/>
      <c r="H146" s="221" t="s">
        <v>19</v>
      </c>
      <c r="I146" s="223"/>
      <c r="J146" s="219"/>
      <c r="K146" s="219"/>
      <c r="L146" s="224"/>
      <c r="M146" s="225"/>
      <c r="N146" s="226"/>
      <c r="O146" s="226"/>
      <c r="P146" s="226"/>
      <c r="Q146" s="226"/>
      <c r="R146" s="226"/>
      <c r="S146" s="226"/>
      <c r="T146" s="227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28" t="s">
        <v>132</v>
      </c>
      <c r="AU146" s="228" t="s">
        <v>84</v>
      </c>
      <c r="AV146" s="13" t="s">
        <v>82</v>
      </c>
      <c r="AW146" s="13" t="s">
        <v>36</v>
      </c>
      <c r="AX146" s="13" t="s">
        <v>74</v>
      </c>
      <c r="AY146" s="228" t="s">
        <v>124</v>
      </c>
    </row>
    <row r="147" s="14" customFormat="1">
      <c r="A147" s="14"/>
      <c r="B147" s="229"/>
      <c r="C147" s="230"/>
      <c r="D147" s="220" t="s">
        <v>132</v>
      </c>
      <c r="E147" s="231" t="s">
        <v>19</v>
      </c>
      <c r="F147" s="232" t="s">
        <v>225</v>
      </c>
      <c r="G147" s="230"/>
      <c r="H147" s="233">
        <v>121.68000000000001</v>
      </c>
      <c r="I147" s="234"/>
      <c r="J147" s="230"/>
      <c r="K147" s="230"/>
      <c r="L147" s="235"/>
      <c r="M147" s="236"/>
      <c r="N147" s="237"/>
      <c r="O147" s="237"/>
      <c r="P147" s="237"/>
      <c r="Q147" s="237"/>
      <c r="R147" s="237"/>
      <c r="S147" s="237"/>
      <c r="T147" s="238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39" t="s">
        <v>132</v>
      </c>
      <c r="AU147" s="239" t="s">
        <v>84</v>
      </c>
      <c r="AV147" s="14" t="s">
        <v>84</v>
      </c>
      <c r="AW147" s="14" t="s">
        <v>36</v>
      </c>
      <c r="AX147" s="14" t="s">
        <v>82</v>
      </c>
      <c r="AY147" s="239" t="s">
        <v>124</v>
      </c>
    </row>
    <row r="148" s="2" customFormat="1" ht="16.5" customHeight="1">
      <c r="A148" s="39"/>
      <c r="B148" s="40"/>
      <c r="C148" s="205" t="s">
        <v>179</v>
      </c>
      <c r="D148" s="205" t="s">
        <v>126</v>
      </c>
      <c r="E148" s="206" t="s">
        <v>226</v>
      </c>
      <c r="F148" s="207" t="s">
        <v>227</v>
      </c>
      <c r="G148" s="208" t="s">
        <v>129</v>
      </c>
      <c r="H148" s="209">
        <v>2</v>
      </c>
      <c r="I148" s="210"/>
      <c r="J148" s="211">
        <f>ROUND(I148*H148,2)</f>
        <v>0</v>
      </c>
      <c r="K148" s="207" t="s">
        <v>19</v>
      </c>
      <c r="L148" s="45"/>
      <c r="M148" s="212" t="s">
        <v>19</v>
      </c>
      <c r="N148" s="213" t="s">
        <v>45</v>
      </c>
      <c r="O148" s="85"/>
      <c r="P148" s="214">
        <f>O148*H148</f>
        <v>0</v>
      </c>
      <c r="Q148" s="214">
        <v>0</v>
      </c>
      <c r="R148" s="214">
        <f>Q148*H148</f>
        <v>0</v>
      </c>
      <c r="S148" s="214">
        <v>0</v>
      </c>
      <c r="T148" s="215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16" t="s">
        <v>131</v>
      </c>
      <c r="AT148" s="216" t="s">
        <v>126</v>
      </c>
      <c r="AU148" s="216" t="s">
        <v>84</v>
      </c>
      <c r="AY148" s="18" t="s">
        <v>124</v>
      </c>
      <c r="BE148" s="217">
        <f>IF(N148="základní",J148,0)</f>
        <v>0</v>
      </c>
      <c r="BF148" s="217">
        <f>IF(N148="snížená",J148,0)</f>
        <v>0</v>
      </c>
      <c r="BG148" s="217">
        <f>IF(N148="zákl. přenesená",J148,0)</f>
        <v>0</v>
      </c>
      <c r="BH148" s="217">
        <f>IF(N148="sníž. přenesená",J148,0)</f>
        <v>0</v>
      </c>
      <c r="BI148" s="217">
        <f>IF(N148="nulová",J148,0)</f>
        <v>0</v>
      </c>
      <c r="BJ148" s="18" t="s">
        <v>82</v>
      </c>
      <c r="BK148" s="217">
        <f>ROUND(I148*H148,2)</f>
        <v>0</v>
      </c>
      <c r="BL148" s="18" t="s">
        <v>131</v>
      </c>
      <c r="BM148" s="216" t="s">
        <v>228</v>
      </c>
    </row>
    <row r="149" s="2" customFormat="1">
      <c r="A149" s="39"/>
      <c r="B149" s="40"/>
      <c r="C149" s="41"/>
      <c r="D149" s="220" t="s">
        <v>172</v>
      </c>
      <c r="E149" s="41"/>
      <c r="F149" s="261" t="s">
        <v>229</v>
      </c>
      <c r="G149" s="41"/>
      <c r="H149" s="41"/>
      <c r="I149" s="262"/>
      <c r="J149" s="41"/>
      <c r="K149" s="41"/>
      <c r="L149" s="45"/>
      <c r="M149" s="263"/>
      <c r="N149" s="264"/>
      <c r="O149" s="85"/>
      <c r="P149" s="85"/>
      <c r="Q149" s="85"/>
      <c r="R149" s="85"/>
      <c r="S149" s="85"/>
      <c r="T149" s="86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T149" s="18" t="s">
        <v>172</v>
      </c>
      <c r="AU149" s="18" t="s">
        <v>84</v>
      </c>
    </row>
    <row r="150" s="2" customFormat="1" ht="16.5" customHeight="1">
      <c r="A150" s="39"/>
      <c r="B150" s="40"/>
      <c r="C150" s="205" t="s">
        <v>230</v>
      </c>
      <c r="D150" s="205" t="s">
        <v>126</v>
      </c>
      <c r="E150" s="206" t="s">
        <v>231</v>
      </c>
      <c r="F150" s="207" t="s">
        <v>232</v>
      </c>
      <c r="G150" s="208" t="s">
        <v>211</v>
      </c>
      <c r="H150" s="209">
        <v>56.899999999999999</v>
      </c>
      <c r="I150" s="210"/>
      <c r="J150" s="211">
        <f>ROUND(I150*H150,2)</f>
        <v>0</v>
      </c>
      <c r="K150" s="207" t="s">
        <v>19</v>
      </c>
      <c r="L150" s="45"/>
      <c r="M150" s="212" t="s">
        <v>19</v>
      </c>
      <c r="N150" s="213" t="s">
        <v>45</v>
      </c>
      <c r="O150" s="85"/>
      <c r="P150" s="214">
        <f>O150*H150</f>
        <v>0</v>
      </c>
      <c r="Q150" s="214">
        <v>0</v>
      </c>
      <c r="R150" s="214">
        <f>Q150*H150</f>
        <v>0</v>
      </c>
      <c r="S150" s="214">
        <v>0</v>
      </c>
      <c r="T150" s="215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16" t="s">
        <v>131</v>
      </c>
      <c r="AT150" s="216" t="s">
        <v>126</v>
      </c>
      <c r="AU150" s="216" t="s">
        <v>84</v>
      </c>
      <c r="AY150" s="18" t="s">
        <v>124</v>
      </c>
      <c r="BE150" s="217">
        <f>IF(N150="základní",J150,0)</f>
        <v>0</v>
      </c>
      <c r="BF150" s="217">
        <f>IF(N150="snížená",J150,0)</f>
        <v>0</v>
      </c>
      <c r="BG150" s="217">
        <f>IF(N150="zákl. přenesená",J150,0)</f>
        <v>0</v>
      </c>
      <c r="BH150" s="217">
        <f>IF(N150="sníž. přenesená",J150,0)</f>
        <v>0</v>
      </c>
      <c r="BI150" s="217">
        <f>IF(N150="nulová",J150,0)</f>
        <v>0</v>
      </c>
      <c r="BJ150" s="18" t="s">
        <v>82</v>
      </c>
      <c r="BK150" s="217">
        <f>ROUND(I150*H150,2)</f>
        <v>0</v>
      </c>
      <c r="BL150" s="18" t="s">
        <v>131</v>
      </c>
      <c r="BM150" s="216" t="s">
        <v>233</v>
      </c>
    </row>
    <row r="151" s="2" customFormat="1">
      <c r="A151" s="39"/>
      <c r="B151" s="40"/>
      <c r="C151" s="41"/>
      <c r="D151" s="220" t="s">
        <v>172</v>
      </c>
      <c r="E151" s="41"/>
      <c r="F151" s="261" t="s">
        <v>234</v>
      </c>
      <c r="G151" s="41"/>
      <c r="H151" s="41"/>
      <c r="I151" s="262"/>
      <c r="J151" s="41"/>
      <c r="K151" s="41"/>
      <c r="L151" s="45"/>
      <c r="M151" s="263"/>
      <c r="N151" s="264"/>
      <c r="O151" s="85"/>
      <c r="P151" s="85"/>
      <c r="Q151" s="85"/>
      <c r="R151" s="85"/>
      <c r="S151" s="85"/>
      <c r="T151" s="86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T151" s="18" t="s">
        <v>172</v>
      </c>
      <c r="AU151" s="18" t="s">
        <v>84</v>
      </c>
    </row>
    <row r="152" s="13" customFormat="1">
      <c r="A152" s="13"/>
      <c r="B152" s="218"/>
      <c r="C152" s="219"/>
      <c r="D152" s="220" t="s">
        <v>132</v>
      </c>
      <c r="E152" s="221" t="s">
        <v>19</v>
      </c>
      <c r="F152" s="222" t="s">
        <v>235</v>
      </c>
      <c r="G152" s="219"/>
      <c r="H152" s="221" t="s">
        <v>19</v>
      </c>
      <c r="I152" s="223"/>
      <c r="J152" s="219"/>
      <c r="K152" s="219"/>
      <c r="L152" s="224"/>
      <c r="M152" s="225"/>
      <c r="N152" s="226"/>
      <c r="O152" s="226"/>
      <c r="P152" s="226"/>
      <c r="Q152" s="226"/>
      <c r="R152" s="226"/>
      <c r="S152" s="226"/>
      <c r="T152" s="227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28" t="s">
        <v>132</v>
      </c>
      <c r="AU152" s="228" t="s">
        <v>84</v>
      </c>
      <c r="AV152" s="13" t="s">
        <v>82</v>
      </c>
      <c r="AW152" s="13" t="s">
        <v>36</v>
      </c>
      <c r="AX152" s="13" t="s">
        <v>74</v>
      </c>
      <c r="AY152" s="228" t="s">
        <v>124</v>
      </c>
    </row>
    <row r="153" s="14" customFormat="1">
      <c r="A153" s="14"/>
      <c r="B153" s="229"/>
      <c r="C153" s="230"/>
      <c r="D153" s="220" t="s">
        <v>132</v>
      </c>
      <c r="E153" s="231" t="s">
        <v>19</v>
      </c>
      <c r="F153" s="232" t="s">
        <v>236</v>
      </c>
      <c r="G153" s="230"/>
      <c r="H153" s="233">
        <v>30.399999999999999</v>
      </c>
      <c r="I153" s="234"/>
      <c r="J153" s="230"/>
      <c r="K153" s="230"/>
      <c r="L153" s="235"/>
      <c r="M153" s="236"/>
      <c r="N153" s="237"/>
      <c r="O153" s="237"/>
      <c r="P153" s="237"/>
      <c r="Q153" s="237"/>
      <c r="R153" s="237"/>
      <c r="S153" s="237"/>
      <c r="T153" s="238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39" t="s">
        <v>132</v>
      </c>
      <c r="AU153" s="239" t="s">
        <v>84</v>
      </c>
      <c r="AV153" s="14" t="s">
        <v>84</v>
      </c>
      <c r="AW153" s="14" t="s">
        <v>36</v>
      </c>
      <c r="AX153" s="14" t="s">
        <v>74</v>
      </c>
      <c r="AY153" s="239" t="s">
        <v>124</v>
      </c>
    </row>
    <row r="154" s="14" customFormat="1">
      <c r="A154" s="14"/>
      <c r="B154" s="229"/>
      <c r="C154" s="230"/>
      <c r="D154" s="220" t="s">
        <v>132</v>
      </c>
      <c r="E154" s="231" t="s">
        <v>19</v>
      </c>
      <c r="F154" s="232" t="s">
        <v>237</v>
      </c>
      <c r="G154" s="230"/>
      <c r="H154" s="233">
        <v>12.75</v>
      </c>
      <c r="I154" s="234"/>
      <c r="J154" s="230"/>
      <c r="K154" s="230"/>
      <c r="L154" s="235"/>
      <c r="M154" s="236"/>
      <c r="N154" s="237"/>
      <c r="O154" s="237"/>
      <c r="P154" s="237"/>
      <c r="Q154" s="237"/>
      <c r="R154" s="237"/>
      <c r="S154" s="237"/>
      <c r="T154" s="238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39" t="s">
        <v>132</v>
      </c>
      <c r="AU154" s="239" t="s">
        <v>84</v>
      </c>
      <c r="AV154" s="14" t="s">
        <v>84</v>
      </c>
      <c r="AW154" s="14" t="s">
        <v>36</v>
      </c>
      <c r="AX154" s="14" t="s">
        <v>74</v>
      </c>
      <c r="AY154" s="239" t="s">
        <v>124</v>
      </c>
    </row>
    <row r="155" s="14" customFormat="1">
      <c r="A155" s="14"/>
      <c r="B155" s="229"/>
      <c r="C155" s="230"/>
      <c r="D155" s="220" t="s">
        <v>132</v>
      </c>
      <c r="E155" s="231" t="s">
        <v>19</v>
      </c>
      <c r="F155" s="232" t="s">
        <v>238</v>
      </c>
      <c r="G155" s="230"/>
      <c r="H155" s="233">
        <v>13.75</v>
      </c>
      <c r="I155" s="234"/>
      <c r="J155" s="230"/>
      <c r="K155" s="230"/>
      <c r="L155" s="235"/>
      <c r="M155" s="236"/>
      <c r="N155" s="237"/>
      <c r="O155" s="237"/>
      <c r="P155" s="237"/>
      <c r="Q155" s="237"/>
      <c r="R155" s="237"/>
      <c r="S155" s="237"/>
      <c r="T155" s="238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39" t="s">
        <v>132</v>
      </c>
      <c r="AU155" s="239" t="s">
        <v>84</v>
      </c>
      <c r="AV155" s="14" t="s">
        <v>84</v>
      </c>
      <c r="AW155" s="14" t="s">
        <v>36</v>
      </c>
      <c r="AX155" s="14" t="s">
        <v>74</v>
      </c>
      <c r="AY155" s="239" t="s">
        <v>124</v>
      </c>
    </row>
    <row r="156" s="15" customFormat="1">
      <c r="A156" s="15"/>
      <c r="B156" s="240"/>
      <c r="C156" s="241"/>
      <c r="D156" s="220" t="s">
        <v>132</v>
      </c>
      <c r="E156" s="242" t="s">
        <v>19</v>
      </c>
      <c r="F156" s="243" t="s">
        <v>137</v>
      </c>
      <c r="G156" s="241"/>
      <c r="H156" s="244">
        <v>56.899999999999999</v>
      </c>
      <c r="I156" s="245"/>
      <c r="J156" s="241"/>
      <c r="K156" s="241"/>
      <c r="L156" s="246"/>
      <c r="M156" s="247"/>
      <c r="N156" s="248"/>
      <c r="O156" s="248"/>
      <c r="P156" s="248"/>
      <c r="Q156" s="248"/>
      <c r="R156" s="248"/>
      <c r="S156" s="248"/>
      <c r="T156" s="249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0" t="s">
        <v>132</v>
      </c>
      <c r="AU156" s="250" t="s">
        <v>84</v>
      </c>
      <c r="AV156" s="15" t="s">
        <v>131</v>
      </c>
      <c r="AW156" s="15" t="s">
        <v>36</v>
      </c>
      <c r="AX156" s="15" t="s">
        <v>82</v>
      </c>
      <c r="AY156" s="250" t="s">
        <v>124</v>
      </c>
    </row>
    <row r="157" s="2" customFormat="1" ht="16.5" customHeight="1">
      <c r="A157" s="39"/>
      <c r="B157" s="40"/>
      <c r="C157" s="205" t="s">
        <v>185</v>
      </c>
      <c r="D157" s="205" t="s">
        <v>126</v>
      </c>
      <c r="E157" s="206" t="s">
        <v>239</v>
      </c>
      <c r="F157" s="207" t="s">
        <v>240</v>
      </c>
      <c r="G157" s="208" t="s">
        <v>241</v>
      </c>
      <c r="H157" s="209">
        <v>46</v>
      </c>
      <c r="I157" s="210"/>
      <c r="J157" s="211">
        <f>ROUND(I157*H157,2)</f>
        <v>0</v>
      </c>
      <c r="K157" s="207" t="s">
        <v>19</v>
      </c>
      <c r="L157" s="45"/>
      <c r="M157" s="212" t="s">
        <v>19</v>
      </c>
      <c r="N157" s="213" t="s">
        <v>45</v>
      </c>
      <c r="O157" s="85"/>
      <c r="P157" s="214">
        <f>O157*H157</f>
        <v>0</v>
      </c>
      <c r="Q157" s="214">
        <v>0</v>
      </c>
      <c r="R157" s="214">
        <f>Q157*H157</f>
        <v>0</v>
      </c>
      <c r="S157" s="214">
        <v>0</v>
      </c>
      <c r="T157" s="215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16" t="s">
        <v>131</v>
      </c>
      <c r="AT157" s="216" t="s">
        <v>126</v>
      </c>
      <c r="AU157" s="216" t="s">
        <v>84</v>
      </c>
      <c r="AY157" s="18" t="s">
        <v>124</v>
      </c>
      <c r="BE157" s="217">
        <f>IF(N157="základní",J157,0)</f>
        <v>0</v>
      </c>
      <c r="BF157" s="217">
        <f>IF(N157="snížená",J157,0)</f>
        <v>0</v>
      </c>
      <c r="BG157" s="217">
        <f>IF(N157="zákl. přenesená",J157,0)</f>
        <v>0</v>
      </c>
      <c r="BH157" s="217">
        <f>IF(N157="sníž. přenesená",J157,0)</f>
        <v>0</v>
      </c>
      <c r="BI157" s="217">
        <f>IF(N157="nulová",J157,0)</f>
        <v>0</v>
      </c>
      <c r="BJ157" s="18" t="s">
        <v>82</v>
      </c>
      <c r="BK157" s="217">
        <f>ROUND(I157*H157,2)</f>
        <v>0</v>
      </c>
      <c r="BL157" s="18" t="s">
        <v>131</v>
      </c>
      <c r="BM157" s="216" t="s">
        <v>242</v>
      </c>
    </row>
    <row r="158" s="2" customFormat="1">
      <c r="A158" s="39"/>
      <c r="B158" s="40"/>
      <c r="C158" s="41"/>
      <c r="D158" s="220" t="s">
        <v>172</v>
      </c>
      <c r="E158" s="41"/>
      <c r="F158" s="261" t="s">
        <v>243</v>
      </c>
      <c r="G158" s="41"/>
      <c r="H158" s="41"/>
      <c r="I158" s="262"/>
      <c r="J158" s="41"/>
      <c r="K158" s="41"/>
      <c r="L158" s="45"/>
      <c r="M158" s="263"/>
      <c r="N158" s="264"/>
      <c r="O158" s="85"/>
      <c r="P158" s="85"/>
      <c r="Q158" s="85"/>
      <c r="R158" s="85"/>
      <c r="S158" s="85"/>
      <c r="T158" s="86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T158" s="18" t="s">
        <v>172</v>
      </c>
      <c r="AU158" s="18" t="s">
        <v>84</v>
      </c>
    </row>
    <row r="159" s="13" customFormat="1">
      <c r="A159" s="13"/>
      <c r="B159" s="218"/>
      <c r="C159" s="219"/>
      <c r="D159" s="220" t="s">
        <v>132</v>
      </c>
      <c r="E159" s="221" t="s">
        <v>19</v>
      </c>
      <c r="F159" s="222" t="s">
        <v>244</v>
      </c>
      <c r="G159" s="219"/>
      <c r="H159" s="221" t="s">
        <v>19</v>
      </c>
      <c r="I159" s="223"/>
      <c r="J159" s="219"/>
      <c r="K159" s="219"/>
      <c r="L159" s="224"/>
      <c r="M159" s="225"/>
      <c r="N159" s="226"/>
      <c r="O159" s="226"/>
      <c r="P159" s="226"/>
      <c r="Q159" s="226"/>
      <c r="R159" s="226"/>
      <c r="S159" s="226"/>
      <c r="T159" s="22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28" t="s">
        <v>132</v>
      </c>
      <c r="AU159" s="228" t="s">
        <v>84</v>
      </c>
      <c r="AV159" s="13" t="s">
        <v>82</v>
      </c>
      <c r="AW159" s="13" t="s">
        <v>36</v>
      </c>
      <c r="AX159" s="13" t="s">
        <v>74</v>
      </c>
      <c r="AY159" s="228" t="s">
        <v>124</v>
      </c>
    </row>
    <row r="160" s="13" customFormat="1">
      <c r="A160" s="13"/>
      <c r="B160" s="218"/>
      <c r="C160" s="219"/>
      <c r="D160" s="220" t="s">
        <v>132</v>
      </c>
      <c r="E160" s="221" t="s">
        <v>19</v>
      </c>
      <c r="F160" s="222" t="s">
        <v>245</v>
      </c>
      <c r="G160" s="219"/>
      <c r="H160" s="221" t="s">
        <v>19</v>
      </c>
      <c r="I160" s="223"/>
      <c r="J160" s="219"/>
      <c r="K160" s="219"/>
      <c r="L160" s="224"/>
      <c r="M160" s="225"/>
      <c r="N160" s="226"/>
      <c r="O160" s="226"/>
      <c r="P160" s="226"/>
      <c r="Q160" s="226"/>
      <c r="R160" s="226"/>
      <c r="S160" s="226"/>
      <c r="T160" s="227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28" t="s">
        <v>132</v>
      </c>
      <c r="AU160" s="228" t="s">
        <v>84</v>
      </c>
      <c r="AV160" s="13" t="s">
        <v>82</v>
      </c>
      <c r="AW160" s="13" t="s">
        <v>36</v>
      </c>
      <c r="AX160" s="13" t="s">
        <v>74</v>
      </c>
      <c r="AY160" s="228" t="s">
        <v>124</v>
      </c>
    </row>
    <row r="161" s="14" customFormat="1">
      <c r="A161" s="14"/>
      <c r="B161" s="229"/>
      <c r="C161" s="230"/>
      <c r="D161" s="220" t="s">
        <v>132</v>
      </c>
      <c r="E161" s="231" t="s">
        <v>19</v>
      </c>
      <c r="F161" s="232" t="s">
        <v>246</v>
      </c>
      <c r="G161" s="230"/>
      <c r="H161" s="233">
        <v>24</v>
      </c>
      <c r="I161" s="234"/>
      <c r="J161" s="230"/>
      <c r="K161" s="230"/>
      <c r="L161" s="235"/>
      <c r="M161" s="236"/>
      <c r="N161" s="237"/>
      <c r="O161" s="237"/>
      <c r="P161" s="237"/>
      <c r="Q161" s="237"/>
      <c r="R161" s="237"/>
      <c r="S161" s="237"/>
      <c r="T161" s="238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39" t="s">
        <v>132</v>
      </c>
      <c r="AU161" s="239" t="s">
        <v>84</v>
      </c>
      <c r="AV161" s="14" t="s">
        <v>84</v>
      </c>
      <c r="AW161" s="14" t="s">
        <v>36</v>
      </c>
      <c r="AX161" s="14" t="s">
        <v>74</v>
      </c>
      <c r="AY161" s="239" t="s">
        <v>124</v>
      </c>
    </row>
    <row r="162" s="13" customFormat="1">
      <c r="A162" s="13"/>
      <c r="B162" s="218"/>
      <c r="C162" s="219"/>
      <c r="D162" s="220" t="s">
        <v>132</v>
      </c>
      <c r="E162" s="221" t="s">
        <v>19</v>
      </c>
      <c r="F162" s="222" t="s">
        <v>247</v>
      </c>
      <c r="G162" s="219"/>
      <c r="H162" s="221" t="s">
        <v>19</v>
      </c>
      <c r="I162" s="223"/>
      <c r="J162" s="219"/>
      <c r="K162" s="219"/>
      <c r="L162" s="224"/>
      <c r="M162" s="225"/>
      <c r="N162" s="226"/>
      <c r="O162" s="226"/>
      <c r="P162" s="226"/>
      <c r="Q162" s="226"/>
      <c r="R162" s="226"/>
      <c r="S162" s="226"/>
      <c r="T162" s="227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8" t="s">
        <v>132</v>
      </c>
      <c r="AU162" s="228" t="s">
        <v>84</v>
      </c>
      <c r="AV162" s="13" t="s">
        <v>82</v>
      </c>
      <c r="AW162" s="13" t="s">
        <v>36</v>
      </c>
      <c r="AX162" s="13" t="s">
        <v>74</v>
      </c>
      <c r="AY162" s="228" t="s">
        <v>124</v>
      </c>
    </row>
    <row r="163" s="14" customFormat="1">
      <c r="A163" s="14"/>
      <c r="B163" s="229"/>
      <c r="C163" s="230"/>
      <c r="D163" s="220" t="s">
        <v>132</v>
      </c>
      <c r="E163" s="231" t="s">
        <v>19</v>
      </c>
      <c r="F163" s="232" t="s">
        <v>248</v>
      </c>
      <c r="G163" s="230"/>
      <c r="H163" s="233">
        <v>5</v>
      </c>
      <c r="I163" s="234"/>
      <c r="J163" s="230"/>
      <c r="K163" s="230"/>
      <c r="L163" s="235"/>
      <c r="M163" s="236"/>
      <c r="N163" s="237"/>
      <c r="O163" s="237"/>
      <c r="P163" s="237"/>
      <c r="Q163" s="237"/>
      <c r="R163" s="237"/>
      <c r="S163" s="237"/>
      <c r="T163" s="238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39" t="s">
        <v>132</v>
      </c>
      <c r="AU163" s="239" t="s">
        <v>84</v>
      </c>
      <c r="AV163" s="14" t="s">
        <v>84</v>
      </c>
      <c r="AW163" s="14" t="s">
        <v>36</v>
      </c>
      <c r="AX163" s="14" t="s">
        <v>74</v>
      </c>
      <c r="AY163" s="239" t="s">
        <v>124</v>
      </c>
    </row>
    <row r="164" s="13" customFormat="1">
      <c r="A164" s="13"/>
      <c r="B164" s="218"/>
      <c r="C164" s="219"/>
      <c r="D164" s="220" t="s">
        <v>132</v>
      </c>
      <c r="E164" s="221" t="s">
        <v>19</v>
      </c>
      <c r="F164" s="222" t="s">
        <v>249</v>
      </c>
      <c r="G164" s="219"/>
      <c r="H164" s="221" t="s">
        <v>19</v>
      </c>
      <c r="I164" s="223"/>
      <c r="J164" s="219"/>
      <c r="K164" s="219"/>
      <c r="L164" s="224"/>
      <c r="M164" s="225"/>
      <c r="N164" s="226"/>
      <c r="O164" s="226"/>
      <c r="P164" s="226"/>
      <c r="Q164" s="226"/>
      <c r="R164" s="226"/>
      <c r="S164" s="226"/>
      <c r="T164" s="227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8" t="s">
        <v>132</v>
      </c>
      <c r="AU164" s="228" t="s">
        <v>84</v>
      </c>
      <c r="AV164" s="13" t="s">
        <v>82</v>
      </c>
      <c r="AW164" s="13" t="s">
        <v>36</v>
      </c>
      <c r="AX164" s="13" t="s">
        <v>74</v>
      </c>
      <c r="AY164" s="228" t="s">
        <v>124</v>
      </c>
    </row>
    <row r="165" s="14" customFormat="1">
      <c r="A165" s="14"/>
      <c r="B165" s="229"/>
      <c r="C165" s="230"/>
      <c r="D165" s="220" t="s">
        <v>132</v>
      </c>
      <c r="E165" s="231" t="s">
        <v>19</v>
      </c>
      <c r="F165" s="232" t="s">
        <v>250</v>
      </c>
      <c r="G165" s="230"/>
      <c r="H165" s="233">
        <v>7</v>
      </c>
      <c r="I165" s="234"/>
      <c r="J165" s="230"/>
      <c r="K165" s="230"/>
      <c r="L165" s="235"/>
      <c r="M165" s="236"/>
      <c r="N165" s="237"/>
      <c r="O165" s="237"/>
      <c r="P165" s="237"/>
      <c r="Q165" s="237"/>
      <c r="R165" s="237"/>
      <c r="S165" s="237"/>
      <c r="T165" s="238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39" t="s">
        <v>132</v>
      </c>
      <c r="AU165" s="239" t="s">
        <v>84</v>
      </c>
      <c r="AV165" s="14" t="s">
        <v>84</v>
      </c>
      <c r="AW165" s="14" t="s">
        <v>36</v>
      </c>
      <c r="AX165" s="14" t="s">
        <v>74</v>
      </c>
      <c r="AY165" s="239" t="s">
        <v>124</v>
      </c>
    </row>
    <row r="166" s="14" customFormat="1">
      <c r="A166" s="14"/>
      <c r="B166" s="229"/>
      <c r="C166" s="230"/>
      <c r="D166" s="220" t="s">
        <v>132</v>
      </c>
      <c r="E166" s="231" t="s">
        <v>19</v>
      </c>
      <c r="F166" s="232" t="s">
        <v>251</v>
      </c>
      <c r="G166" s="230"/>
      <c r="H166" s="233">
        <v>10</v>
      </c>
      <c r="I166" s="234"/>
      <c r="J166" s="230"/>
      <c r="K166" s="230"/>
      <c r="L166" s="235"/>
      <c r="M166" s="236"/>
      <c r="N166" s="237"/>
      <c r="O166" s="237"/>
      <c r="P166" s="237"/>
      <c r="Q166" s="237"/>
      <c r="R166" s="237"/>
      <c r="S166" s="237"/>
      <c r="T166" s="238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39" t="s">
        <v>132</v>
      </c>
      <c r="AU166" s="239" t="s">
        <v>84</v>
      </c>
      <c r="AV166" s="14" t="s">
        <v>84</v>
      </c>
      <c r="AW166" s="14" t="s">
        <v>36</v>
      </c>
      <c r="AX166" s="14" t="s">
        <v>74</v>
      </c>
      <c r="AY166" s="239" t="s">
        <v>124</v>
      </c>
    </row>
    <row r="167" s="15" customFormat="1">
      <c r="A167" s="15"/>
      <c r="B167" s="240"/>
      <c r="C167" s="241"/>
      <c r="D167" s="220" t="s">
        <v>132</v>
      </c>
      <c r="E167" s="242" t="s">
        <v>19</v>
      </c>
      <c r="F167" s="243" t="s">
        <v>137</v>
      </c>
      <c r="G167" s="241"/>
      <c r="H167" s="244">
        <v>46</v>
      </c>
      <c r="I167" s="245"/>
      <c r="J167" s="241"/>
      <c r="K167" s="241"/>
      <c r="L167" s="246"/>
      <c r="M167" s="247"/>
      <c r="N167" s="248"/>
      <c r="O167" s="248"/>
      <c r="P167" s="248"/>
      <c r="Q167" s="248"/>
      <c r="R167" s="248"/>
      <c r="S167" s="248"/>
      <c r="T167" s="249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50" t="s">
        <v>132</v>
      </c>
      <c r="AU167" s="250" t="s">
        <v>84</v>
      </c>
      <c r="AV167" s="15" t="s">
        <v>131</v>
      </c>
      <c r="AW167" s="15" t="s">
        <v>36</v>
      </c>
      <c r="AX167" s="15" t="s">
        <v>82</v>
      </c>
      <c r="AY167" s="250" t="s">
        <v>124</v>
      </c>
    </row>
    <row r="168" s="12" customFormat="1" ht="22.8" customHeight="1">
      <c r="A168" s="12"/>
      <c r="B168" s="189"/>
      <c r="C168" s="190"/>
      <c r="D168" s="191" t="s">
        <v>73</v>
      </c>
      <c r="E168" s="203" t="s">
        <v>131</v>
      </c>
      <c r="F168" s="203" t="s">
        <v>252</v>
      </c>
      <c r="G168" s="190"/>
      <c r="H168" s="190"/>
      <c r="I168" s="193"/>
      <c r="J168" s="204">
        <f>BK168</f>
        <v>0</v>
      </c>
      <c r="K168" s="190"/>
      <c r="L168" s="195"/>
      <c r="M168" s="196"/>
      <c r="N168" s="197"/>
      <c r="O168" s="197"/>
      <c r="P168" s="198">
        <f>SUM(P169:P182)</f>
        <v>0</v>
      </c>
      <c r="Q168" s="197"/>
      <c r="R168" s="198">
        <f>SUM(R169:R182)</f>
        <v>199.27907999999999</v>
      </c>
      <c r="S168" s="197"/>
      <c r="T168" s="199">
        <f>SUM(T169:T182)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00" t="s">
        <v>82</v>
      </c>
      <c r="AT168" s="201" t="s">
        <v>73</v>
      </c>
      <c r="AU168" s="201" t="s">
        <v>82</v>
      </c>
      <c r="AY168" s="200" t="s">
        <v>124</v>
      </c>
      <c r="BK168" s="202">
        <f>SUM(BK169:BK182)</f>
        <v>0</v>
      </c>
    </row>
    <row r="169" s="2" customFormat="1">
      <c r="A169" s="39"/>
      <c r="B169" s="40"/>
      <c r="C169" s="205" t="s">
        <v>7</v>
      </c>
      <c r="D169" s="205" t="s">
        <v>126</v>
      </c>
      <c r="E169" s="206" t="s">
        <v>253</v>
      </c>
      <c r="F169" s="207" t="s">
        <v>254</v>
      </c>
      <c r="G169" s="208" t="s">
        <v>129</v>
      </c>
      <c r="H169" s="209">
        <v>99.540000000000006</v>
      </c>
      <c r="I169" s="210"/>
      <c r="J169" s="211">
        <f>ROUND(I169*H169,2)</f>
        <v>0</v>
      </c>
      <c r="K169" s="207" t="s">
        <v>130</v>
      </c>
      <c r="L169" s="45"/>
      <c r="M169" s="212" t="s">
        <v>19</v>
      </c>
      <c r="N169" s="213" t="s">
        <v>45</v>
      </c>
      <c r="O169" s="85"/>
      <c r="P169" s="214">
        <f>O169*H169</f>
        <v>0</v>
      </c>
      <c r="Q169" s="214">
        <v>2.0019999999999998</v>
      </c>
      <c r="R169" s="214">
        <f>Q169*H169</f>
        <v>199.27907999999999</v>
      </c>
      <c r="S169" s="214">
        <v>0</v>
      </c>
      <c r="T169" s="21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16" t="s">
        <v>131</v>
      </c>
      <c r="AT169" s="216" t="s">
        <v>126</v>
      </c>
      <c r="AU169" s="216" t="s">
        <v>84</v>
      </c>
      <c r="AY169" s="18" t="s">
        <v>124</v>
      </c>
      <c r="BE169" s="217">
        <f>IF(N169="základní",J169,0)</f>
        <v>0</v>
      </c>
      <c r="BF169" s="217">
        <f>IF(N169="snížená",J169,0)</f>
        <v>0</v>
      </c>
      <c r="BG169" s="217">
        <f>IF(N169="zákl. přenesená",J169,0)</f>
        <v>0</v>
      </c>
      <c r="BH169" s="217">
        <f>IF(N169="sníž. přenesená",J169,0)</f>
        <v>0</v>
      </c>
      <c r="BI169" s="217">
        <f>IF(N169="nulová",J169,0)</f>
        <v>0</v>
      </c>
      <c r="BJ169" s="18" t="s">
        <v>82</v>
      </c>
      <c r="BK169" s="217">
        <f>ROUND(I169*H169,2)</f>
        <v>0</v>
      </c>
      <c r="BL169" s="18" t="s">
        <v>131</v>
      </c>
      <c r="BM169" s="216" t="s">
        <v>255</v>
      </c>
    </row>
    <row r="170" s="13" customFormat="1">
      <c r="A170" s="13"/>
      <c r="B170" s="218"/>
      <c r="C170" s="219"/>
      <c r="D170" s="220" t="s">
        <v>132</v>
      </c>
      <c r="E170" s="221" t="s">
        <v>19</v>
      </c>
      <c r="F170" s="222" t="s">
        <v>256</v>
      </c>
      <c r="G170" s="219"/>
      <c r="H170" s="221" t="s">
        <v>19</v>
      </c>
      <c r="I170" s="223"/>
      <c r="J170" s="219"/>
      <c r="K170" s="219"/>
      <c r="L170" s="224"/>
      <c r="M170" s="225"/>
      <c r="N170" s="226"/>
      <c r="O170" s="226"/>
      <c r="P170" s="226"/>
      <c r="Q170" s="226"/>
      <c r="R170" s="226"/>
      <c r="S170" s="226"/>
      <c r="T170" s="227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8" t="s">
        <v>132</v>
      </c>
      <c r="AU170" s="228" t="s">
        <v>84</v>
      </c>
      <c r="AV170" s="13" t="s">
        <v>82</v>
      </c>
      <c r="AW170" s="13" t="s">
        <v>36</v>
      </c>
      <c r="AX170" s="13" t="s">
        <v>74</v>
      </c>
      <c r="AY170" s="228" t="s">
        <v>124</v>
      </c>
    </row>
    <row r="171" s="14" customFormat="1">
      <c r="A171" s="14"/>
      <c r="B171" s="229"/>
      <c r="C171" s="230"/>
      <c r="D171" s="220" t="s">
        <v>132</v>
      </c>
      <c r="E171" s="231" t="s">
        <v>19</v>
      </c>
      <c r="F171" s="232" t="s">
        <v>257</v>
      </c>
      <c r="G171" s="230"/>
      <c r="H171" s="233">
        <v>59.850000000000001</v>
      </c>
      <c r="I171" s="234"/>
      <c r="J171" s="230"/>
      <c r="K171" s="230"/>
      <c r="L171" s="235"/>
      <c r="M171" s="236"/>
      <c r="N171" s="237"/>
      <c r="O171" s="237"/>
      <c r="P171" s="237"/>
      <c r="Q171" s="237"/>
      <c r="R171" s="237"/>
      <c r="S171" s="237"/>
      <c r="T171" s="238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39" t="s">
        <v>132</v>
      </c>
      <c r="AU171" s="239" t="s">
        <v>84</v>
      </c>
      <c r="AV171" s="14" t="s">
        <v>84</v>
      </c>
      <c r="AW171" s="14" t="s">
        <v>36</v>
      </c>
      <c r="AX171" s="14" t="s">
        <v>74</v>
      </c>
      <c r="AY171" s="239" t="s">
        <v>124</v>
      </c>
    </row>
    <row r="172" s="14" customFormat="1">
      <c r="A172" s="14"/>
      <c r="B172" s="229"/>
      <c r="C172" s="230"/>
      <c r="D172" s="220" t="s">
        <v>132</v>
      </c>
      <c r="E172" s="231" t="s">
        <v>19</v>
      </c>
      <c r="F172" s="232" t="s">
        <v>258</v>
      </c>
      <c r="G172" s="230"/>
      <c r="H172" s="233">
        <v>20.16</v>
      </c>
      <c r="I172" s="234"/>
      <c r="J172" s="230"/>
      <c r="K172" s="230"/>
      <c r="L172" s="235"/>
      <c r="M172" s="236"/>
      <c r="N172" s="237"/>
      <c r="O172" s="237"/>
      <c r="P172" s="237"/>
      <c r="Q172" s="237"/>
      <c r="R172" s="237"/>
      <c r="S172" s="237"/>
      <c r="T172" s="238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39" t="s">
        <v>132</v>
      </c>
      <c r="AU172" s="239" t="s">
        <v>84</v>
      </c>
      <c r="AV172" s="14" t="s">
        <v>84</v>
      </c>
      <c r="AW172" s="14" t="s">
        <v>36</v>
      </c>
      <c r="AX172" s="14" t="s">
        <v>74</v>
      </c>
      <c r="AY172" s="239" t="s">
        <v>124</v>
      </c>
    </row>
    <row r="173" s="14" customFormat="1">
      <c r="A173" s="14"/>
      <c r="B173" s="229"/>
      <c r="C173" s="230"/>
      <c r="D173" s="220" t="s">
        <v>132</v>
      </c>
      <c r="E173" s="231" t="s">
        <v>19</v>
      </c>
      <c r="F173" s="232" t="s">
        <v>259</v>
      </c>
      <c r="G173" s="230"/>
      <c r="H173" s="233">
        <v>19.530000000000001</v>
      </c>
      <c r="I173" s="234"/>
      <c r="J173" s="230"/>
      <c r="K173" s="230"/>
      <c r="L173" s="235"/>
      <c r="M173" s="236"/>
      <c r="N173" s="237"/>
      <c r="O173" s="237"/>
      <c r="P173" s="237"/>
      <c r="Q173" s="237"/>
      <c r="R173" s="237"/>
      <c r="S173" s="237"/>
      <c r="T173" s="238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39" t="s">
        <v>132</v>
      </c>
      <c r="AU173" s="239" t="s">
        <v>84</v>
      </c>
      <c r="AV173" s="14" t="s">
        <v>84</v>
      </c>
      <c r="AW173" s="14" t="s">
        <v>36</v>
      </c>
      <c r="AX173" s="14" t="s">
        <v>74</v>
      </c>
      <c r="AY173" s="239" t="s">
        <v>124</v>
      </c>
    </row>
    <row r="174" s="15" customFormat="1">
      <c r="A174" s="15"/>
      <c r="B174" s="240"/>
      <c r="C174" s="241"/>
      <c r="D174" s="220" t="s">
        <v>132</v>
      </c>
      <c r="E174" s="242" t="s">
        <v>19</v>
      </c>
      <c r="F174" s="243" t="s">
        <v>137</v>
      </c>
      <c r="G174" s="241"/>
      <c r="H174" s="244">
        <v>99.540000000000006</v>
      </c>
      <c r="I174" s="245"/>
      <c r="J174" s="241"/>
      <c r="K174" s="241"/>
      <c r="L174" s="246"/>
      <c r="M174" s="247"/>
      <c r="N174" s="248"/>
      <c r="O174" s="248"/>
      <c r="P174" s="248"/>
      <c r="Q174" s="248"/>
      <c r="R174" s="248"/>
      <c r="S174" s="248"/>
      <c r="T174" s="249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T174" s="250" t="s">
        <v>132</v>
      </c>
      <c r="AU174" s="250" t="s">
        <v>84</v>
      </c>
      <c r="AV174" s="15" t="s">
        <v>131</v>
      </c>
      <c r="AW174" s="15" t="s">
        <v>36</v>
      </c>
      <c r="AX174" s="15" t="s">
        <v>82</v>
      </c>
      <c r="AY174" s="250" t="s">
        <v>124</v>
      </c>
    </row>
    <row r="175" s="2" customFormat="1">
      <c r="A175" s="39"/>
      <c r="B175" s="40"/>
      <c r="C175" s="205" t="s">
        <v>190</v>
      </c>
      <c r="D175" s="205" t="s">
        <v>126</v>
      </c>
      <c r="E175" s="206" t="s">
        <v>260</v>
      </c>
      <c r="F175" s="207" t="s">
        <v>261</v>
      </c>
      <c r="G175" s="208" t="s">
        <v>211</v>
      </c>
      <c r="H175" s="209">
        <v>170</v>
      </c>
      <c r="I175" s="210"/>
      <c r="J175" s="211">
        <f>ROUND(I175*H175,2)</f>
        <v>0</v>
      </c>
      <c r="K175" s="207" t="s">
        <v>19</v>
      </c>
      <c r="L175" s="45"/>
      <c r="M175" s="212" t="s">
        <v>19</v>
      </c>
      <c r="N175" s="213" t="s">
        <v>45</v>
      </c>
      <c r="O175" s="85"/>
      <c r="P175" s="214">
        <f>O175*H175</f>
        <v>0</v>
      </c>
      <c r="Q175" s="214">
        <v>0</v>
      </c>
      <c r="R175" s="214">
        <f>Q175*H175</f>
        <v>0</v>
      </c>
      <c r="S175" s="214">
        <v>0</v>
      </c>
      <c r="T175" s="21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16" t="s">
        <v>131</v>
      </c>
      <c r="AT175" s="216" t="s">
        <v>126</v>
      </c>
      <c r="AU175" s="216" t="s">
        <v>84</v>
      </c>
      <c r="AY175" s="18" t="s">
        <v>124</v>
      </c>
      <c r="BE175" s="217">
        <f>IF(N175="základní",J175,0)</f>
        <v>0</v>
      </c>
      <c r="BF175" s="217">
        <f>IF(N175="snížená",J175,0)</f>
        <v>0</v>
      </c>
      <c r="BG175" s="217">
        <f>IF(N175="zákl. přenesená",J175,0)</f>
        <v>0</v>
      </c>
      <c r="BH175" s="217">
        <f>IF(N175="sníž. přenesená",J175,0)</f>
        <v>0</v>
      </c>
      <c r="BI175" s="217">
        <f>IF(N175="nulová",J175,0)</f>
        <v>0</v>
      </c>
      <c r="BJ175" s="18" t="s">
        <v>82</v>
      </c>
      <c r="BK175" s="217">
        <f>ROUND(I175*H175,2)</f>
        <v>0</v>
      </c>
      <c r="BL175" s="18" t="s">
        <v>131</v>
      </c>
      <c r="BM175" s="216" t="s">
        <v>262</v>
      </c>
    </row>
    <row r="176" s="2" customFormat="1">
      <c r="A176" s="39"/>
      <c r="B176" s="40"/>
      <c r="C176" s="41"/>
      <c r="D176" s="220" t="s">
        <v>172</v>
      </c>
      <c r="E176" s="41"/>
      <c r="F176" s="261" t="s">
        <v>263</v>
      </c>
      <c r="G176" s="41"/>
      <c r="H176" s="41"/>
      <c r="I176" s="262"/>
      <c r="J176" s="41"/>
      <c r="K176" s="41"/>
      <c r="L176" s="45"/>
      <c r="M176" s="263"/>
      <c r="N176" s="264"/>
      <c r="O176" s="85"/>
      <c r="P176" s="85"/>
      <c r="Q176" s="85"/>
      <c r="R176" s="85"/>
      <c r="S176" s="85"/>
      <c r="T176" s="86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T176" s="18" t="s">
        <v>172</v>
      </c>
      <c r="AU176" s="18" t="s">
        <v>84</v>
      </c>
    </row>
    <row r="177" s="13" customFormat="1">
      <c r="A177" s="13"/>
      <c r="B177" s="218"/>
      <c r="C177" s="219"/>
      <c r="D177" s="220" t="s">
        <v>132</v>
      </c>
      <c r="E177" s="221" t="s">
        <v>19</v>
      </c>
      <c r="F177" s="222" t="s">
        <v>264</v>
      </c>
      <c r="G177" s="219"/>
      <c r="H177" s="221" t="s">
        <v>19</v>
      </c>
      <c r="I177" s="223"/>
      <c r="J177" s="219"/>
      <c r="K177" s="219"/>
      <c r="L177" s="224"/>
      <c r="M177" s="225"/>
      <c r="N177" s="226"/>
      <c r="O177" s="226"/>
      <c r="P177" s="226"/>
      <c r="Q177" s="226"/>
      <c r="R177" s="226"/>
      <c r="S177" s="226"/>
      <c r="T177" s="227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8" t="s">
        <v>132</v>
      </c>
      <c r="AU177" s="228" t="s">
        <v>84</v>
      </c>
      <c r="AV177" s="13" t="s">
        <v>82</v>
      </c>
      <c r="AW177" s="13" t="s">
        <v>36</v>
      </c>
      <c r="AX177" s="13" t="s">
        <v>74</v>
      </c>
      <c r="AY177" s="228" t="s">
        <v>124</v>
      </c>
    </row>
    <row r="178" s="13" customFormat="1">
      <c r="A178" s="13"/>
      <c r="B178" s="218"/>
      <c r="C178" s="219"/>
      <c r="D178" s="220" t="s">
        <v>132</v>
      </c>
      <c r="E178" s="221" t="s">
        <v>19</v>
      </c>
      <c r="F178" s="222" t="s">
        <v>265</v>
      </c>
      <c r="G178" s="219"/>
      <c r="H178" s="221" t="s">
        <v>19</v>
      </c>
      <c r="I178" s="223"/>
      <c r="J178" s="219"/>
      <c r="K178" s="219"/>
      <c r="L178" s="224"/>
      <c r="M178" s="225"/>
      <c r="N178" s="226"/>
      <c r="O178" s="226"/>
      <c r="P178" s="226"/>
      <c r="Q178" s="226"/>
      <c r="R178" s="226"/>
      <c r="S178" s="226"/>
      <c r="T178" s="22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28" t="s">
        <v>132</v>
      </c>
      <c r="AU178" s="228" t="s">
        <v>84</v>
      </c>
      <c r="AV178" s="13" t="s">
        <v>82</v>
      </c>
      <c r="AW178" s="13" t="s">
        <v>36</v>
      </c>
      <c r="AX178" s="13" t="s">
        <v>74</v>
      </c>
      <c r="AY178" s="228" t="s">
        <v>124</v>
      </c>
    </row>
    <row r="179" s="14" customFormat="1">
      <c r="A179" s="14"/>
      <c r="B179" s="229"/>
      <c r="C179" s="230"/>
      <c r="D179" s="220" t="s">
        <v>132</v>
      </c>
      <c r="E179" s="231" t="s">
        <v>19</v>
      </c>
      <c r="F179" s="232" t="s">
        <v>266</v>
      </c>
      <c r="G179" s="230"/>
      <c r="H179" s="233">
        <v>99</v>
      </c>
      <c r="I179" s="234"/>
      <c r="J179" s="230"/>
      <c r="K179" s="230"/>
      <c r="L179" s="235"/>
      <c r="M179" s="236"/>
      <c r="N179" s="237"/>
      <c r="O179" s="237"/>
      <c r="P179" s="237"/>
      <c r="Q179" s="237"/>
      <c r="R179" s="237"/>
      <c r="S179" s="237"/>
      <c r="T179" s="238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39" t="s">
        <v>132</v>
      </c>
      <c r="AU179" s="239" t="s">
        <v>84</v>
      </c>
      <c r="AV179" s="14" t="s">
        <v>84</v>
      </c>
      <c r="AW179" s="14" t="s">
        <v>36</v>
      </c>
      <c r="AX179" s="14" t="s">
        <v>74</v>
      </c>
      <c r="AY179" s="239" t="s">
        <v>124</v>
      </c>
    </row>
    <row r="180" s="14" customFormat="1">
      <c r="A180" s="14"/>
      <c r="B180" s="229"/>
      <c r="C180" s="230"/>
      <c r="D180" s="220" t="s">
        <v>132</v>
      </c>
      <c r="E180" s="231" t="s">
        <v>19</v>
      </c>
      <c r="F180" s="232" t="s">
        <v>267</v>
      </c>
      <c r="G180" s="230"/>
      <c r="H180" s="233">
        <v>36</v>
      </c>
      <c r="I180" s="234"/>
      <c r="J180" s="230"/>
      <c r="K180" s="230"/>
      <c r="L180" s="235"/>
      <c r="M180" s="236"/>
      <c r="N180" s="237"/>
      <c r="O180" s="237"/>
      <c r="P180" s="237"/>
      <c r="Q180" s="237"/>
      <c r="R180" s="237"/>
      <c r="S180" s="237"/>
      <c r="T180" s="238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39" t="s">
        <v>132</v>
      </c>
      <c r="AU180" s="239" t="s">
        <v>84</v>
      </c>
      <c r="AV180" s="14" t="s">
        <v>84</v>
      </c>
      <c r="AW180" s="14" t="s">
        <v>36</v>
      </c>
      <c r="AX180" s="14" t="s">
        <v>74</v>
      </c>
      <c r="AY180" s="239" t="s">
        <v>124</v>
      </c>
    </row>
    <row r="181" s="14" customFormat="1">
      <c r="A181" s="14"/>
      <c r="B181" s="229"/>
      <c r="C181" s="230"/>
      <c r="D181" s="220" t="s">
        <v>132</v>
      </c>
      <c r="E181" s="231" t="s">
        <v>19</v>
      </c>
      <c r="F181" s="232" t="s">
        <v>268</v>
      </c>
      <c r="G181" s="230"/>
      <c r="H181" s="233">
        <v>35</v>
      </c>
      <c r="I181" s="234"/>
      <c r="J181" s="230"/>
      <c r="K181" s="230"/>
      <c r="L181" s="235"/>
      <c r="M181" s="236"/>
      <c r="N181" s="237"/>
      <c r="O181" s="237"/>
      <c r="P181" s="237"/>
      <c r="Q181" s="237"/>
      <c r="R181" s="237"/>
      <c r="S181" s="237"/>
      <c r="T181" s="238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39" t="s">
        <v>132</v>
      </c>
      <c r="AU181" s="239" t="s">
        <v>84</v>
      </c>
      <c r="AV181" s="14" t="s">
        <v>84</v>
      </c>
      <c r="AW181" s="14" t="s">
        <v>36</v>
      </c>
      <c r="AX181" s="14" t="s">
        <v>74</v>
      </c>
      <c r="AY181" s="239" t="s">
        <v>124</v>
      </c>
    </row>
    <row r="182" s="15" customFormat="1">
      <c r="A182" s="15"/>
      <c r="B182" s="240"/>
      <c r="C182" s="241"/>
      <c r="D182" s="220" t="s">
        <v>132</v>
      </c>
      <c r="E182" s="242" t="s">
        <v>19</v>
      </c>
      <c r="F182" s="243" t="s">
        <v>137</v>
      </c>
      <c r="G182" s="241"/>
      <c r="H182" s="244">
        <v>170</v>
      </c>
      <c r="I182" s="245"/>
      <c r="J182" s="241"/>
      <c r="K182" s="241"/>
      <c r="L182" s="246"/>
      <c r="M182" s="247"/>
      <c r="N182" s="248"/>
      <c r="O182" s="248"/>
      <c r="P182" s="248"/>
      <c r="Q182" s="248"/>
      <c r="R182" s="248"/>
      <c r="S182" s="248"/>
      <c r="T182" s="249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0" t="s">
        <v>132</v>
      </c>
      <c r="AU182" s="250" t="s">
        <v>84</v>
      </c>
      <c r="AV182" s="15" t="s">
        <v>131</v>
      </c>
      <c r="AW182" s="15" t="s">
        <v>36</v>
      </c>
      <c r="AX182" s="15" t="s">
        <v>82</v>
      </c>
      <c r="AY182" s="250" t="s">
        <v>124</v>
      </c>
    </row>
    <row r="183" s="12" customFormat="1" ht="22.8" customHeight="1">
      <c r="A183" s="12"/>
      <c r="B183" s="189"/>
      <c r="C183" s="190"/>
      <c r="D183" s="191" t="s">
        <v>73</v>
      </c>
      <c r="E183" s="203" t="s">
        <v>175</v>
      </c>
      <c r="F183" s="203" t="s">
        <v>269</v>
      </c>
      <c r="G183" s="190"/>
      <c r="H183" s="190"/>
      <c r="I183" s="193"/>
      <c r="J183" s="204">
        <f>BK183</f>
        <v>0</v>
      </c>
      <c r="K183" s="190"/>
      <c r="L183" s="195"/>
      <c r="M183" s="196"/>
      <c r="N183" s="197"/>
      <c r="O183" s="197"/>
      <c r="P183" s="198">
        <f>SUM(P184:P204)</f>
        <v>0</v>
      </c>
      <c r="Q183" s="197"/>
      <c r="R183" s="198">
        <f>SUM(R184:R204)</f>
        <v>0.0057708000000000004</v>
      </c>
      <c r="S183" s="197"/>
      <c r="T183" s="199">
        <f>SUM(T184:T204)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00" t="s">
        <v>82</v>
      </c>
      <c r="AT183" s="201" t="s">
        <v>73</v>
      </c>
      <c r="AU183" s="201" t="s">
        <v>82</v>
      </c>
      <c r="AY183" s="200" t="s">
        <v>124</v>
      </c>
      <c r="BK183" s="202">
        <f>SUM(BK184:BK204)</f>
        <v>0</v>
      </c>
    </row>
    <row r="184" s="2" customFormat="1" ht="16.5" customHeight="1">
      <c r="A184" s="39"/>
      <c r="B184" s="40"/>
      <c r="C184" s="205" t="s">
        <v>270</v>
      </c>
      <c r="D184" s="205" t="s">
        <v>126</v>
      </c>
      <c r="E184" s="206" t="s">
        <v>271</v>
      </c>
      <c r="F184" s="207" t="s">
        <v>272</v>
      </c>
      <c r="G184" s="208" t="s">
        <v>153</v>
      </c>
      <c r="H184" s="209">
        <v>9.1600000000000001</v>
      </c>
      <c r="I184" s="210"/>
      <c r="J184" s="211">
        <f>ROUND(I184*H184,2)</f>
        <v>0</v>
      </c>
      <c r="K184" s="207" t="s">
        <v>130</v>
      </c>
      <c r="L184" s="45"/>
      <c r="M184" s="212" t="s">
        <v>19</v>
      </c>
      <c r="N184" s="213" t="s">
        <v>45</v>
      </c>
      <c r="O184" s="85"/>
      <c r="P184" s="214">
        <f>O184*H184</f>
        <v>0</v>
      </c>
      <c r="Q184" s="214">
        <v>0.00063000000000000003</v>
      </c>
      <c r="R184" s="214">
        <f>Q184*H184</f>
        <v>0.0057708000000000004</v>
      </c>
      <c r="S184" s="214">
        <v>0</v>
      </c>
      <c r="T184" s="215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16" t="s">
        <v>131</v>
      </c>
      <c r="AT184" s="216" t="s">
        <v>126</v>
      </c>
      <c r="AU184" s="216" t="s">
        <v>84</v>
      </c>
      <c r="AY184" s="18" t="s">
        <v>124</v>
      </c>
      <c r="BE184" s="217">
        <f>IF(N184="základní",J184,0)</f>
        <v>0</v>
      </c>
      <c r="BF184" s="217">
        <f>IF(N184="snížená",J184,0)</f>
        <v>0</v>
      </c>
      <c r="BG184" s="217">
        <f>IF(N184="zákl. přenesená",J184,0)</f>
        <v>0</v>
      </c>
      <c r="BH184" s="217">
        <f>IF(N184="sníž. přenesená",J184,0)</f>
        <v>0</v>
      </c>
      <c r="BI184" s="217">
        <f>IF(N184="nulová",J184,0)</f>
        <v>0</v>
      </c>
      <c r="BJ184" s="18" t="s">
        <v>82</v>
      </c>
      <c r="BK184" s="217">
        <f>ROUND(I184*H184,2)</f>
        <v>0</v>
      </c>
      <c r="BL184" s="18" t="s">
        <v>131</v>
      </c>
      <c r="BM184" s="216" t="s">
        <v>273</v>
      </c>
    </row>
    <row r="185" s="13" customFormat="1">
      <c r="A185" s="13"/>
      <c r="B185" s="218"/>
      <c r="C185" s="219"/>
      <c r="D185" s="220" t="s">
        <v>132</v>
      </c>
      <c r="E185" s="221" t="s">
        <v>19</v>
      </c>
      <c r="F185" s="222" t="s">
        <v>274</v>
      </c>
      <c r="G185" s="219"/>
      <c r="H185" s="221" t="s">
        <v>19</v>
      </c>
      <c r="I185" s="223"/>
      <c r="J185" s="219"/>
      <c r="K185" s="219"/>
      <c r="L185" s="224"/>
      <c r="M185" s="225"/>
      <c r="N185" s="226"/>
      <c r="O185" s="226"/>
      <c r="P185" s="226"/>
      <c r="Q185" s="226"/>
      <c r="R185" s="226"/>
      <c r="S185" s="226"/>
      <c r="T185" s="227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28" t="s">
        <v>132</v>
      </c>
      <c r="AU185" s="228" t="s">
        <v>84</v>
      </c>
      <c r="AV185" s="13" t="s">
        <v>82</v>
      </c>
      <c r="AW185" s="13" t="s">
        <v>36</v>
      </c>
      <c r="AX185" s="13" t="s">
        <v>74</v>
      </c>
      <c r="AY185" s="228" t="s">
        <v>124</v>
      </c>
    </row>
    <row r="186" s="14" customFormat="1">
      <c r="A186" s="14"/>
      <c r="B186" s="229"/>
      <c r="C186" s="230"/>
      <c r="D186" s="220" t="s">
        <v>132</v>
      </c>
      <c r="E186" s="231" t="s">
        <v>19</v>
      </c>
      <c r="F186" s="232" t="s">
        <v>275</v>
      </c>
      <c r="G186" s="230"/>
      <c r="H186" s="233">
        <v>1.96</v>
      </c>
      <c r="I186" s="234"/>
      <c r="J186" s="230"/>
      <c r="K186" s="230"/>
      <c r="L186" s="235"/>
      <c r="M186" s="236"/>
      <c r="N186" s="237"/>
      <c r="O186" s="237"/>
      <c r="P186" s="237"/>
      <c r="Q186" s="237"/>
      <c r="R186" s="237"/>
      <c r="S186" s="237"/>
      <c r="T186" s="238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39" t="s">
        <v>132</v>
      </c>
      <c r="AU186" s="239" t="s">
        <v>84</v>
      </c>
      <c r="AV186" s="14" t="s">
        <v>84</v>
      </c>
      <c r="AW186" s="14" t="s">
        <v>36</v>
      </c>
      <c r="AX186" s="14" t="s">
        <v>74</v>
      </c>
      <c r="AY186" s="239" t="s">
        <v>124</v>
      </c>
    </row>
    <row r="187" s="13" customFormat="1">
      <c r="A187" s="13"/>
      <c r="B187" s="218"/>
      <c r="C187" s="219"/>
      <c r="D187" s="220" t="s">
        <v>132</v>
      </c>
      <c r="E187" s="221" t="s">
        <v>19</v>
      </c>
      <c r="F187" s="222" t="s">
        <v>276</v>
      </c>
      <c r="G187" s="219"/>
      <c r="H187" s="221" t="s">
        <v>19</v>
      </c>
      <c r="I187" s="223"/>
      <c r="J187" s="219"/>
      <c r="K187" s="219"/>
      <c r="L187" s="224"/>
      <c r="M187" s="225"/>
      <c r="N187" s="226"/>
      <c r="O187" s="226"/>
      <c r="P187" s="226"/>
      <c r="Q187" s="226"/>
      <c r="R187" s="226"/>
      <c r="S187" s="226"/>
      <c r="T187" s="227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28" t="s">
        <v>132</v>
      </c>
      <c r="AU187" s="228" t="s">
        <v>84</v>
      </c>
      <c r="AV187" s="13" t="s">
        <v>82</v>
      </c>
      <c r="AW187" s="13" t="s">
        <v>36</v>
      </c>
      <c r="AX187" s="13" t="s">
        <v>74</v>
      </c>
      <c r="AY187" s="228" t="s">
        <v>124</v>
      </c>
    </row>
    <row r="188" s="14" customFormat="1">
      <c r="A188" s="14"/>
      <c r="B188" s="229"/>
      <c r="C188" s="230"/>
      <c r="D188" s="220" t="s">
        <v>132</v>
      </c>
      <c r="E188" s="231" t="s">
        <v>19</v>
      </c>
      <c r="F188" s="232" t="s">
        <v>277</v>
      </c>
      <c r="G188" s="230"/>
      <c r="H188" s="233">
        <v>3.4500000000000002</v>
      </c>
      <c r="I188" s="234"/>
      <c r="J188" s="230"/>
      <c r="K188" s="230"/>
      <c r="L188" s="235"/>
      <c r="M188" s="236"/>
      <c r="N188" s="237"/>
      <c r="O188" s="237"/>
      <c r="P188" s="237"/>
      <c r="Q188" s="237"/>
      <c r="R188" s="237"/>
      <c r="S188" s="237"/>
      <c r="T188" s="238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39" t="s">
        <v>132</v>
      </c>
      <c r="AU188" s="239" t="s">
        <v>84</v>
      </c>
      <c r="AV188" s="14" t="s">
        <v>84</v>
      </c>
      <c r="AW188" s="14" t="s">
        <v>36</v>
      </c>
      <c r="AX188" s="14" t="s">
        <v>74</v>
      </c>
      <c r="AY188" s="239" t="s">
        <v>124</v>
      </c>
    </row>
    <row r="189" s="14" customFormat="1">
      <c r="A189" s="14"/>
      <c r="B189" s="229"/>
      <c r="C189" s="230"/>
      <c r="D189" s="220" t="s">
        <v>132</v>
      </c>
      <c r="E189" s="231" t="s">
        <v>19</v>
      </c>
      <c r="F189" s="232" t="s">
        <v>278</v>
      </c>
      <c r="G189" s="230"/>
      <c r="H189" s="233">
        <v>3.75</v>
      </c>
      <c r="I189" s="234"/>
      <c r="J189" s="230"/>
      <c r="K189" s="230"/>
      <c r="L189" s="235"/>
      <c r="M189" s="236"/>
      <c r="N189" s="237"/>
      <c r="O189" s="237"/>
      <c r="P189" s="237"/>
      <c r="Q189" s="237"/>
      <c r="R189" s="237"/>
      <c r="S189" s="237"/>
      <c r="T189" s="238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39" t="s">
        <v>132</v>
      </c>
      <c r="AU189" s="239" t="s">
        <v>84</v>
      </c>
      <c r="AV189" s="14" t="s">
        <v>84</v>
      </c>
      <c r="AW189" s="14" t="s">
        <v>36</v>
      </c>
      <c r="AX189" s="14" t="s">
        <v>74</v>
      </c>
      <c r="AY189" s="239" t="s">
        <v>124</v>
      </c>
    </row>
    <row r="190" s="15" customFormat="1">
      <c r="A190" s="15"/>
      <c r="B190" s="240"/>
      <c r="C190" s="241"/>
      <c r="D190" s="220" t="s">
        <v>132</v>
      </c>
      <c r="E190" s="242" t="s">
        <v>19</v>
      </c>
      <c r="F190" s="243" t="s">
        <v>137</v>
      </c>
      <c r="G190" s="241"/>
      <c r="H190" s="244">
        <v>9.1600000000000001</v>
      </c>
      <c r="I190" s="245"/>
      <c r="J190" s="241"/>
      <c r="K190" s="241"/>
      <c r="L190" s="246"/>
      <c r="M190" s="247"/>
      <c r="N190" s="248"/>
      <c r="O190" s="248"/>
      <c r="P190" s="248"/>
      <c r="Q190" s="248"/>
      <c r="R190" s="248"/>
      <c r="S190" s="248"/>
      <c r="T190" s="249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0" t="s">
        <v>132</v>
      </c>
      <c r="AU190" s="250" t="s">
        <v>84</v>
      </c>
      <c r="AV190" s="15" t="s">
        <v>131</v>
      </c>
      <c r="AW190" s="15" t="s">
        <v>36</v>
      </c>
      <c r="AX190" s="15" t="s">
        <v>82</v>
      </c>
      <c r="AY190" s="250" t="s">
        <v>124</v>
      </c>
    </row>
    <row r="191" s="2" customFormat="1" ht="16.5" customHeight="1">
      <c r="A191" s="39"/>
      <c r="B191" s="40"/>
      <c r="C191" s="205" t="s">
        <v>201</v>
      </c>
      <c r="D191" s="205" t="s">
        <v>126</v>
      </c>
      <c r="E191" s="206" t="s">
        <v>279</v>
      </c>
      <c r="F191" s="207" t="s">
        <v>280</v>
      </c>
      <c r="G191" s="208" t="s">
        <v>153</v>
      </c>
      <c r="H191" s="209">
        <v>176.5</v>
      </c>
      <c r="I191" s="210"/>
      <c r="J191" s="211">
        <f>ROUND(I191*H191,2)</f>
        <v>0</v>
      </c>
      <c r="K191" s="207" t="s">
        <v>19</v>
      </c>
      <c r="L191" s="45"/>
      <c r="M191" s="212" t="s">
        <v>19</v>
      </c>
      <c r="N191" s="213" t="s">
        <v>45</v>
      </c>
      <c r="O191" s="85"/>
      <c r="P191" s="214">
        <f>O191*H191</f>
        <v>0</v>
      </c>
      <c r="Q191" s="214">
        <v>0</v>
      </c>
      <c r="R191" s="214">
        <f>Q191*H191</f>
        <v>0</v>
      </c>
      <c r="S191" s="214">
        <v>0</v>
      </c>
      <c r="T191" s="215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16" t="s">
        <v>131</v>
      </c>
      <c r="AT191" s="216" t="s">
        <v>126</v>
      </c>
      <c r="AU191" s="216" t="s">
        <v>84</v>
      </c>
      <c r="AY191" s="18" t="s">
        <v>124</v>
      </c>
      <c r="BE191" s="217">
        <f>IF(N191="základní",J191,0)</f>
        <v>0</v>
      </c>
      <c r="BF191" s="217">
        <f>IF(N191="snížená",J191,0)</f>
        <v>0</v>
      </c>
      <c r="BG191" s="217">
        <f>IF(N191="zákl. přenesená",J191,0)</f>
        <v>0</v>
      </c>
      <c r="BH191" s="217">
        <f>IF(N191="sníž. přenesená",J191,0)</f>
        <v>0</v>
      </c>
      <c r="BI191" s="217">
        <f>IF(N191="nulová",J191,0)</f>
        <v>0</v>
      </c>
      <c r="BJ191" s="18" t="s">
        <v>82</v>
      </c>
      <c r="BK191" s="217">
        <f>ROUND(I191*H191,2)</f>
        <v>0</v>
      </c>
      <c r="BL191" s="18" t="s">
        <v>131</v>
      </c>
      <c r="BM191" s="216" t="s">
        <v>281</v>
      </c>
    </row>
    <row r="192" s="2" customFormat="1">
      <c r="A192" s="39"/>
      <c r="B192" s="40"/>
      <c r="C192" s="41"/>
      <c r="D192" s="220" t="s">
        <v>172</v>
      </c>
      <c r="E192" s="41"/>
      <c r="F192" s="261" t="s">
        <v>282</v>
      </c>
      <c r="G192" s="41"/>
      <c r="H192" s="41"/>
      <c r="I192" s="262"/>
      <c r="J192" s="41"/>
      <c r="K192" s="41"/>
      <c r="L192" s="45"/>
      <c r="M192" s="263"/>
      <c r="N192" s="264"/>
      <c r="O192" s="85"/>
      <c r="P192" s="85"/>
      <c r="Q192" s="85"/>
      <c r="R192" s="85"/>
      <c r="S192" s="85"/>
      <c r="T192" s="86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T192" s="18" t="s">
        <v>172</v>
      </c>
      <c r="AU192" s="18" t="s">
        <v>84</v>
      </c>
    </row>
    <row r="193" s="13" customFormat="1">
      <c r="A193" s="13"/>
      <c r="B193" s="218"/>
      <c r="C193" s="219"/>
      <c r="D193" s="220" t="s">
        <v>132</v>
      </c>
      <c r="E193" s="221" t="s">
        <v>19</v>
      </c>
      <c r="F193" s="222" t="s">
        <v>283</v>
      </c>
      <c r="G193" s="219"/>
      <c r="H193" s="221" t="s">
        <v>19</v>
      </c>
      <c r="I193" s="223"/>
      <c r="J193" s="219"/>
      <c r="K193" s="219"/>
      <c r="L193" s="224"/>
      <c r="M193" s="225"/>
      <c r="N193" s="226"/>
      <c r="O193" s="226"/>
      <c r="P193" s="226"/>
      <c r="Q193" s="226"/>
      <c r="R193" s="226"/>
      <c r="S193" s="226"/>
      <c r="T193" s="22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28" t="s">
        <v>132</v>
      </c>
      <c r="AU193" s="228" t="s">
        <v>84</v>
      </c>
      <c r="AV193" s="13" t="s">
        <v>82</v>
      </c>
      <c r="AW193" s="13" t="s">
        <v>36</v>
      </c>
      <c r="AX193" s="13" t="s">
        <v>74</v>
      </c>
      <c r="AY193" s="228" t="s">
        <v>124</v>
      </c>
    </row>
    <row r="194" s="14" customFormat="1">
      <c r="A194" s="14"/>
      <c r="B194" s="229"/>
      <c r="C194" s="230"/>
      <c r="D194" s="220" t="s">
        <v>132</v>
      </c>
      <c r="E194" s="231" t="s">
        <v>19</v>
      </c>
      <c r="F194" s="232" t="s">
        <v>284</v>
      </c>
      <c r="G194" s="230"/>
      <c r="H194" s="233">
        <v>38</v>
      </c>
      <c r="I194" s="234"/>
      <c r="J194" s="230"/>
      <c r="K194" s="230"/>
      <c r="L194" s="235"/>
      <c r="M194" s="236"/>
      <c r="N194" s="237"/>
      <c r="O194" s="237"/>
      <c r="P194" s="237"/>
      <c r="Q194" s="237"/>
      <c r="R194" s="237"/>
      <c r="S194" s="237"/>
      <c r="T194" s="238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39" t="s">
        <v>132</v>
      </c>
      <c r="AU194" s="239" t="s">
        <v>84</v>
      </c>
      <c r="AV194" s="14" t="s">
        <v>84</v>
      </c>
      <c r="AW194" s="14" t="s">
        <v>36</v>
      </c>
      <c r="AX194" s="14" t="s">
        <v>74</v>
      </c>
      <c r="AY194" s="239" t="s">
        <v>124</v>
      </c>
    </row>
    <row r="195" s="14" customFormat="1">
      <c r="A195" s="14"/>
      <c r="B195" s="229"/>
      <c r="C195" s="230"/>
      <c r="D195" s="220" t="s">
        <v>132</v>
      </c>
      <c r="E195" s="231" t="s">
        <v>19</v>
      </c>
      <c r="F195" s="232" t="s">
        <v>285</v>
      </c>
      <c r="G195" s="230"/>
      <c r="H195" s="233">
        <v>67.200000000000003</v>
      </c>
      <c r="I195" s="234"/>
      <c r="J195" s="230"/>
      <c r="K195" s="230"/>
      <c r="L195" s="235"/>
      <c r="M195" s="236"/>
      <c r="N195" s="237"/>
      <c r="O195" s="237"/>
      <c r="P195" s="237"/>
      <c r="Q195" s="237"/>
      <c r="R195" s="237"/>
      <c r="S195" s="237"/>
      <c r="T195" s="238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39" t="s">
        <v>132</v>
      </c>
      <c r="AU195" s="239" t="s">
        <v>84</v>
      </c>
      <c r="AV195" s="14" t="s">
        <v>84</v>
      </c>
      <c r="AW195" s="14" t="s">
        <v>36</v>
      </c>
      <c r="AX195" s="14" t="s">
        <v>74</v>
      </c>
      <c r="AY195" s="239" t="s">
        <v>124</v>
      </c>
    </row>
    <row r="196" s="14" customFormat="1">
      <c r="A196" s="14"/>
      <c r="B196" s="229"/>
      <c r="C196" s="230"/>
      <c r="D196" s="220" t="s">
        <v>132</v>
      </c>
      <c r="E196" s="231" t="s">
        <v>19</v>
      </c>
      <c r="F196" s="232" t="s">
        <v>286</v>
      </c>
      <c r="G196" s="230"/>
      <c r="H196" s="233">
        <v>71.299999999999997</v>
      </c>
      <c r="I196" s="234"/>
      <c r="J196" s="230"/>
      <c r="K196" s="230"/>
      <c r="L196" s="235"/>
      <c r="M196" s="236"/>
      <c r="N196" s="237"/>
      <c r="O196" s="237"/>
      <c r="P196" s="237"/>
      <c r="Q196" s="237"/>
      <c r="R196" s="237"/>
      <c r="S196" s="237"/>
      <c r="T196" s="238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39" t="s">
        <v>132</v>
      </c>
      <c r="AU196" s="239" t="s">
        <v>84</v>
      </c>
      <c r="AV196" s="14" t="s">
        <v>84</v>
      </c>
      <c r="AW196" s="14" t="s">
        <v>36</v>
      </c>
      <c r="AX196" s="14" t="s">
        <v>74</v>
      </c>
      <c r="AY196" s="239" t="s">
        <v>124</v>
      </c>
    </row>
    <row r="197" s="15" customFormat="1">
      <c r="A197" s="15"/>
      <c r="B197" s="240"/>
      <c r="C197" s="241"/>
      <c r="D197" s="220" t="s">
        <v>132</v>
      </c>
      <c r="E197" s="242" t="s">
        <v>19</v>
      </c>
      <c r="F197" s="243" t="s">
        <v>137</v>
      </c>
      <c r="G197" s="241"/>
      <c r="H197" s="244">
        <v>176.5</v>
      </c>
      <c r="I197" s="245"/>
      <c r="J197" s="241"/>
      <c r="K197" s="241"/>
      <c r="L197" s="246"/>
      <c r="M197" s="247"/>
      <c r="N197" s="248"/>
      <c r="O197" s="248"/>
      <c r="P197" s="248"/>
      <c r="Q197" s="248"/>
      <c r="R197" s="248"/>
      <c r="S197" s="248"/>
      <c r="T197" s="249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50" t="s">
        <v>132</v>
      </c>
      <c r="AU197" s="250" t="s">
        <v>84</v>
      </c>
      <c r="AV197" s="15" t="s">
        <v>131</v>
      </c>
      <c r="AW197" s="15" t="s">
        <v>36</v>
      </c>
      <c r="AX197" s="15" t="s">
        <v>82</v>
      </c>
      <c r="AY197" s="250" t="s">
        <v>124</v>
      </c>
    </row>
    <row r="198" s="2" customFormat="1" ht="44.25" customHeight="1">
      <c r="A198" s="39"/>
      <c r="B198" s="40"/>
      <c r="C198" s="205" t="s">
        <v>287</v>
      </c>
      <c r="D198" s="205" t="s">
        <v>126</v>
      </c>
      <c r="E198" s="206" t="s">
        <v>288</v>
      </c>
      <c r="F198" s="207" t="s">
        <v>289</v>
      </c>
      <c r="G198" s="208" t="s">
        <v>211</v>
      </c>
      <c r="H198" s="209">
        <v>48.399999999999999</v>
      </c>
      <c r="I198" s="210"/>
      <c r="J198" s="211">
        <f>ROUND(I198*H198,2)</f>
        <v>0</v>
      </c>
      <c r="K198" s="207" t="s">
        <v>19</v>
      </c>
      <c r="L198" s="45"/>
      <c r="M198" s="212" t="s">
        <v>19</v>
      </c>
      <c r="N198" s="213" t="s">
        <v>45</v>
      </c>
      <c r="O198" s="85"/>
      <c r="P198" s="214">
        <f>O198*H198</f>
        <v>0</v>
      </c>
      <c r="Q198" s="214">
        <v>0</v>
      </c>
      <c r="R198" s="214">
        <f>Q198*H198</f>
        <v>0</v>
      </c>
      <c r="S198" s="214">
        <v>0</v>
      </c>
      <c r="T198" s="215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16" t="s">
        <v>131</v>
      </c>
      <c r="AT198" s="216" t="s">
        <v>126</v>
      </c>
      <c r="AU198" s="216" t="s">
        <v>84</v>
      </c>
      <c r="AY198" s="18" t="s">
        <v>124</v>
      </c>
      <c r="BE198" s="217">
        <f>IF(N198="základní",J198,0)</f>
        <v>0</v>
      </c>
      <c r="BF198" s="217">
        <f>IF(N198="snížená",J198,0)</f>
        <v>0</v>
      </c>
      <c r="BG198" s="217">
        <f>IF(N198="zákl. přenesená",J198,0)</f>
        <v>0</v>
      </c>
      <c r="BH198" s="217">
        <f>IF(N198="sníž. přenesená",J198,0)</f>
        <v>0</v>
      </c>
      <c r="BI198" s="217">
        <f>IF(N198="nulová",J198,0)</f>
        <v>0</v>
      </c>
      <c r="BJ198" s="18" t="s">
        <v>82</v>
      </c>
      <c r="BK198" s="217">
        <f>ROUND(I198*H198,2)</f>
        <v>0</v>
      </c>
      <c r="BL198" s="18" t="s">
        <v>131</v>
      </c>
      <c r="BM198" s="216" t="s">
        <v>290</v>
      </c>
    </row>
    <row r="199" s="2" customFormat="1">
      <c r="A199" s="39"/>
      <c r="B199" s="40"/>
      <c r="C199" s="41"/>
      <c r="D199" s="220" t="s">
        <v>172</v>
      </c>
      <c r="E199" s="41"/>
      <c r="F199" s="261" t="s">
        <v>291</v>
      </c>
      <c r="G199" s="41"/>
      <c r="H199" s="41"/>
      <c r="I199" s="262"/>
      <c r="J199" s="41"/>
      <c r="K199" s="41"/>
      <c r="L199" s="45"/>
      <c r="M199" s="263"/>
      <c r="N199" s="264"/>
      <c r="O199" s="85"/>
      <c r="P199" s="85"/>
      <c r="Q199" s="85"/>
      <c r="R199" s="85"/>
      <c r="S199" s="85"/>
      <c r="T199" s="86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T199" s="18" t="s">
        <v>172</v>
      </c>
      <c r="AU199" s="18" t="s">
        <v>84</v>
      </c>
    </row>
    <row r="200" s="13" customFormat="1">
      <c r="A200" s="13"/>
      <c r="B200" s="218"/>
      <c r="C200" s="219"/>
      <c r="D200" s="220" t="s">
        <v>132</v>
      </c>
      <c r="E200" s="221" t="s">
        <v>19</v>
      </c>
      <c r="F200" s="222" t="s">
        <v>292</v>
      </c>
      <c r="G200" s="219"/>
      <c r="H200" s="221" t="s">
        <v>19</v>
      </c>
      <c r="I200" s="223"/>
      <c r="J200" s="219"/>
      <c r="K200" s="219"/>
      <c r="L200" s="224"/>
      <c r="M200" s="225"/>
      <c r="N200" s="226"/>
      <c r="O200" s="226"/>
      <c r="P200" s="226"/>
      <c r="Q200" s="226"/>
      <c r="R200" s="226"/>
      <c r="S200" s="226"/>
      <c r="T200" s="227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28" t="s">
        <v>132</v>
      </c>
      <c r="AU200" s="228" t="s">
        <v>84</v>
      </c>
      <c r="AV200" s="13" t="s">
        <v>82</v>
      </c>
      <c r="AW200" s="13" t="s">
        <v>36</v>
      </c>
      <c r="AX200" s="13" t="s">
        <v>74</v>
      </c>
      <c r="AY200" s="228" t="s">
        <v>124</v>
      </c>
    </row>
    <row r="201" s="14" customFormat="1">
      <c r="A201" s="14"/>
      <c r="B201" s="229"/>
      <c r="C201" s="230"/>
      <c r="D201" s="220" t="s">
        <v>132</v>
      </c>
      <c r="E201" s="231" t="s">
        <v>19</v>
      </c>
      <c r="F201" s="232" t="s">
        <v>236</v>
      </c>
      <c r="G201" s="230"/>
      <c r="H201" s="233">
        <v>30.399999999999999</v>
      </c>
      <c r="I201" s="234"/>
      <c r="J201" s="230"/>
      <c r="K201" s="230"/>
      <c r="L201" s="235"/>
      <c r="M201" s="236"/>
      <c r="N201" s="237"/>
      <c r="O201" s="237"/>
      <c r="P201" s="237"/>
      <c r="Q201" s="237"/>
      <c r="R201" s="237"/>
      <c r="S201" s="237"/>
      <c r="T201" s="238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39" t="s">
        <v>132</v>
      </c>
      <c r="AU201" s="239" t="s">
        <v>84</v>
      </c>
      <c r="AV201" s="14" t="s">
        <v>84</v>
      </c>
      <c r="AW201" s="14" t="s">
        <v>36</v>
      </c>
      <c r="AX201" s="14" t="s">
        <v>74</v>
      </c>
      <c r="AY201" s="239" t="s">
        <v>124</v>
      </c>
    </row>
    <row r="202" s="14" customFormat="1">
      <c r="A202" s="14"/>
      <c r="B202" s="229"/>
      <c r="C202" s="230"/>
      <c r="D202" s="220" t="s">
        <v>132</v>
      </c>
      <c r="E202" s="231" t="s">
        <v>19</v>
      </c>
      <c r="F202" s="232" t="s">
        <v>293</v>
      </c>
      <c r="G202" s="230"/>
      <c r="H202" s="233">
        <v>8.5</v>
      </c>
      <c r="I202" s="234"/>
      <c r="J202" s="230"/>
      <c r="K202" s="230"/>
      <c r="L202" s="235"/>
      <c r="M202" s="236"/>
      <c r="N202" s="237"/>
      <c r="O202" s="237"/>
      <c r="P202" s="237"/>
      <c r="Q202" s="237"/>
      <c r="R202" s="237"/>
      <c r="S202" s="237"/>
      <c r="T202" s="238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39" t="s">
        <v>132</v>
      </c>
      <c r="AU202" s="239" t="s">
        <v>84</v>
      </c>
      <c r="AV202" s="14" t="s">
        <v>84</v>
      </c>
      <c r="AW202" s="14" t="s">
        <v>36</v>
      </c>
      <c r="AX202" s="14" t="s">
        <v>74</v>
      </c>
      <c r="AY202" s="239" t="s">
        <v>124</v>
      </c>
    </row>
    <row r="203" s="14" customFormat="1">
      <c r="A203" s="14"/>
      <c r="B203" s="229"/>
      <c r="C203" s="230"/>
      <c r="D203" s="220" t="s">
        <v>132</v>
      </c>
      <c r="E203" s="231" t="s">
        <v>19</v>
      </c>
      <c r="F203" s="232" t="s">
        <v>294</v>
      </c>
      <c r="G203" s="230"/>
      <c r="H203" s="233">
        <v>9.5</v>
      </c>
      <c r="I203" s="234"/>
      <c r="J203" s="230"/>
      <c r="K203" s="230"/>
      <c r="L203" s="235"/>
      <c r="M203" s="236"/>
      <c r="N203" s="237"/>
      <c r="O203" s="237"/>
      <c r="P203" s="237"/>
      <c r="Q203" s="237"/>
      <c r="R203" s="237"/>
      <c r="S203" s="237"/>
      <c r="T203" s="238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39" t="s">
        <v>132</v>
      </c>
      <c r="AU203" s="239" t="s">
        <v>84</v>
      </c>
      <c r="AV203" s="14" t="s">
        <v>84</v>
      </c>
      <c r="AW203" s="14" t="s">
        <v>36</v>
      </c>
      <c r="AX203" s="14" t="s">
        <v>74</v>
      </c>
      <c r="AY203" s="239" t="s">
        <v>124</v>
      </c>
    </row>
    <row r="204" s="15" customFormat="1">
      <c r="A204" s="15"/>
      <c r="B204" s="240"/>
      <c r="C204" s="241"/>
      <c r="D204" s="220" t="s">
        <v>132</v>
      </c>
      <c r="E204" s="242" t="s">
        <v>19</v>
      </c>
      <c r="F204" s="243" t="s">
        <v>137</v>
      </c>
      <c r="G204" s="241"/>
      <c r="H204" s="244">
        <v>48.399999999999999</v>
      </c>
      <c r="I204" s="245"/>
      <c r="J204" s="241"/>
      <c r="K204" s="241"/>
      <c r="L204" s="246"/>
      <c r="M204" s="247"/>
      <c r="N204" s="248"/>
      <c r="O204" s="248"/>
      <c r="P204" s="248"/>
      <c r="Q204" s="248"/>
      <c r="R204" s="248"/>
      <c r="S204" s="248"/>
      <c r="T204" s="249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0" t="s">
        <v>132</v>
      </c>
      <c r="AU204" s="250" t="s">
        <v>84</v>
      </c>
      <c r="AV204" s="15" t="s">
        <v>131</v>
      </c>
      <c r="AW204" s="15" t="s">
        <v>36</v>
      </c>
      <c r="AX204" s="15" t="s">
        <v>82</v>
      </c>
      <c r="AY204" s="250" t="s">
        <v>124</v>
      </c>
    </row>
    <row r="205" s="12" customFormat="1" ht="22.8" customHeight="1">
      <c r="A205" s="12"/>
      <c r="B205" s="189"/>
      <c r="C205" s="190"/>
      <c r="D205" s="191" t="s">
        <v>73</v>
      </c>
      <c r="E205" s="203" t="s">
        <v>295</v>
      </c>
      <c r="F205" s="203" t="s">
        <v>296</v>
      </c>
      <c r="G205" s="190"/>
      <c r="H205" s="190"/>
      <c r="I205" s="193"/>
      <c r="J205" s="204">
        <f>BK205</f>
        <v>0</v>
      </c>
      <c r="K205" s="190"/>
      <c r="L205" s="195"/>
      <c r="M205" s="196"/>
      <c r="N205" s="197"/>
      <c r="O205" s="197"/>
      <c r="P205" s="198">
        <f>P206</f>
        <v>0</v>
      </c>
      <c r="Q205" s="197"/>
      <c r="R205" s="198">
        <f>R206</f>
        <v>0</v>
      </c>
      <c r="S205" s="197"/>
      <c r="T205" s="199">
        <f>T206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200" t="s">
        <v>82</v>
      </c>
      <c r="AT205" s="201" t="s">
        <v>73</v>
      </c>
      <c r="AU205" s="201" t="s">
        <v>82</v>
      </c>
      <c r="AY205" s="200" t="s">
        <v>124</v>
      </c>
      <c r="BK205" s="202">
        <f>BK206</f>
        <v>0</v>
      </c>
    </row>
    <row r="206" s="2" customFormat="1" ht="21.75" customHeight="1">
      <c r="A206" s="39"/>
      <c r="B206" s="40"/>
      <c r="C206" s="205" t="s">
        <v>195</v>
      </c>
      <c r="D206" s="205" t="s">
        <v>126</v>
      </c>
      <c r="E206" s="206" t="s">
        <v>297</v>
      </c>
      <c r="F206" s="207" t="s">
        <v>298</v>
      </c>
      <c r="G206" s="208" t="s">
        <v>205</v>
      </c>
      <c r="H206" s="209">
        <v>334.57999999999998</v>
      </c>
      <c r="I206" s="210"/>
      <c r="J206" s="211">
        <f>ROUND(I206*H206,2)</f>
        <v>0</v>
      </c>
      <c r="K206" s="207" t="s">
        <v>130</v>
      </c>
      <c r="L206" s="45"/>
      <c r="M206" s="212" t="s">
        <v>19</v>
      </c>
      <c r="N206" s="213" t="s">
        <v>45</v>
      </c>
      <c r="O206" s="85"/>
      <c r="P206" s="214">
        <f>O206*H206</f>
        <v>0</v>
      </c>
      <c r="Q206" s="214">
        <v>0</v>
      </c>
      <c r="R206" s="214">
        <f>Q206*H206</f>
        <v>0</v>
      </c>
      <c r="S206" s="214">
        <v>0</v>
      </c>
      <c r="T206" s="215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16" t="s">
        <v>131</v>
      </c>
      <c r="AT206" s="216" t="s">
        <v>126</v>
      </c>
      <c r="AU206" s="216" t="s">
        <v>84</v>
      </c>
      <c r="AY206" s="18" t="s">
        <v>124</v>
      </c>
      <c r="BE206" s="217">
        <f>IF(N206="základní",J206,0)</f>
        <v>0</v>
      </c>
      <c r="BF206" s="217">
        <f>IF(N206="snížená",J206,0)</f>
        <v>0</v>
      </c>
      <c r="BG206" s="217">
        <f>IF(N206="zákl. přenesená",J206,0)</f>
        <v>0</v>
      </c>
      <c r="BH206" s="217">
        <f>IF(N206="sníž. přenesená",J206,0)</f>
        <v>0</v>
      </c>
      <c r="BI206" s="217">
        <f>IF(N206="nulová",J206,0)</f>
        <v>0</v>
      </c>
      <c r="BJ206" s="18" t="s">
        <v>82</v>
      </c>
      <c r="BK206" s="217">
        <f>ROUND(I206*H206,2)</f>
        <v>0</v>
      </c>
      <c r="BL206" s="18" t="s">
        <v>131</v>
      </c>
      <c r="BM206" s="216" t="s">
        <v>299</v>
      </c>
    </row>
    <row r="207" s="12" customFormat="1" ht="25.92" customHeight="1">
      <c r="A207" s="12"/>
      <c r="B207" s="189"/>
      <c r="C207" s="190"/>
      <c r="D207" s="191" t="s">
        <v>73</v>
      </c>
      <c r="E207" s="192" t="s">
        <v>300</v>
      </c>
      <c r="F207" s="192" t="s">
        <v>301</v>
      </c>
      <c r="G207" s="190"/>
      <c r="H207" s="190"/>
      <c r="I207" s="193"/>
      <c r="J207" s="194">
        <f>BK207</f>
        <v>0</v>
      </c>
      <c r="K207" s="190"/>
      <c r="L207" s="195"/>
      <c r="M207" s="196"/>
      <c r="N207" s="197"/>
      <c r="O207" s="197"/>
      <c r="P207" s="198">
        <f>P208</f>
        <v>0</v>
      </c>
      <c r="Q207" s="197"/>
      <c r="R207" s="198">
        <f>R208</f>
        <v>0.070500000000000007</v>
      </c>
      <c r="S207" s="197"/>
      <c r="T207" s="199">
        <f>T208</f>
        <v>0</v>
      </c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R207" s="200" t="s">
        <v>84</v>
      </c>
      <c r="AT207" s="201" t="s">
        <v>73</v>
      </c>
      <c r="AU207" s="201" t="s">
        <v>74</v>
      </c>
      <c r="AY207" s="200" t="s">
        <v>124</v>
      </c>
      <c r="BK207" s="202">
        <f>BK208</f>
        <v>0</v>
      </c>
    </row>
    <row r="208" s="12" customFormat="1" ht="22.8" customHeight="1">
      <c r="A208" s="12"/>
      <c r="B208" s="189"/>
      <c r="C208" s="190"/>
      <c r="D208" s="191" t="s">
        <v>73</v>
      </c>
      <c r="E208" s="203" t="s">
        <v>302</v>
      </c>
      <c r="F208" s="203" t="s">
        <v>303</v>
      </c>
      <c r="G208" s="190"/>
      <c r="H208" s="190"/>
      <c r="I208" s="193"/>
      <c r="J208" s="204">
        <f>BK208</f>
        <v>0</v>
      </c>
      <c r="K208" s="190"/>
      <c r="L208" s="195"/>
      <c r="M208" s="196"/>
      <c r="N208" s="197"/>
      <c r="O208" s="197"/>
      <c r="P208" s="198">
        <f>SUM(P209:P219)</f>
        <v>0</v>
      </c>
      <c r="Q208" s="197"/>
      <c r="R208" s="198">
        <f>SUM(R209:R219)</f>
        <v>0.070500000000000007</v>
      </c>
      <c r="S208" s="197"/>
      <c r="T208" s="199">
        <f>SUM(T209:T219)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200" t="s">
        <v>84</v>
      </c>
      <c r="AT208" s="201" t="s">
        <v>73</v>
      </c>
      <c r="AU208" s="201" t="s">
        <v>82</v>
      </c>
      <c r="AY208" s="200" t="s">
        <v>124</v>
      </c>
      <c r="BK208" s="202">
        <f>SUM(BK209:BK219)</f>
        <v>0</v>
      </c>
    </row>
    <row r="209" s="2" customFormat="1" ht="16.5" customHeight="1">
      <c r="A209" s="39"/>
      <c r="B209" s="40"/>
      <c r="C209" s="205" t="s">
        <v>304</v>
      </c>
      <c r="D209" s="205" t="s">
        <v>126</v>
      </c>
      <c r="E209" s="206" t="s">
        <v>305</v>
      </c>
      <c r="F209" s="207" t="s">
        <v>306</v>
      </c>
      <c r="G209" s="208" t="s">
        <v>211</v>
      </c>
      <c r="H209" s="209">
        <v>70.5</v>
      </c>
      <c r="I209" s="210"/>
      <c r="J209" s="211">
        <f>ROUND(I209*H209,2)</f>
        <v>0</v>
      </c>
      <c r="K209" s="207" t="s">
        <v>130</v>
      </c>
      <c r="L209" s="45"/>
      <c r="M209" s="212" t="s">
        <v>19</v>
      </c>
      <c r="N209" s="213" t="s">
        <v>45</v>
      </c>
      <c r="O209" s="85"/>
      <c r="P209" s="214">
        <f>O209*H209</f>
        <v>0</v>
      </c>
      <c r="Q209" s="214">
        <v>0.001</v>
      </c>
      <c r="R209" s="214">
        <f>Q209*H209</f>
        <v>0.070500000000000007</v>
      </c>
      <c r="S209" s="214">
        <v>0</v>
      </c>
      <c r="T209" s="215">
        <f>S209*H209</f>
        <v>0</v>
      </c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R209" s="216" t="s">
        <v>171</v>
      </c>
      <c r="AT209" s="216" t="s">
        <v>126</v>
      </c>
      <c r="AU209" s="216" t="s">
        <v>84</v>
      </c>
      <c r="AY209" s="18" t="s">
        <v>124</v>
      </c>
      <c r="BE209" s="217">
        <f>IF(N209="základní",J209,0)</f>
        <v>0</v>
      </c>
      <c r="BF209" s="217">
        <f>IF(N209="snížená",J209,0)</f>
        <v>0</v>
      </c>
      <c r="BG209" s="217">
        <f>IF(N209="zákl. přenesená",J209,0)</f>
        <v>0</v>
      </c>
      <c r="BH209" s="217">
        <f>IF(N209="sníž. přenesená",J209,0)</f>
        <v>0</v>
      </c>
      <c r="BI209" s="217">
        <f>IF(N209="nulová",J209,0)</f>
        <v>0</v>
      </c>
      <c r="BJ209" s="18" t="s">
        <v>82</v>
      </c>
      <c r="BK209" s="217">
        <f>ROUND(I209*H209,2)</f>
        <v>0</v>
      </c>
      <c r="BL209" s="18" t="s">
        <v>171</v>
      </c>
      <c r="BM209" s="216" t="s">
        <v>307</v>
      </c>
    </row>
    <row r="210" s="13" customFormat="1">
      <c r="A210" s="13"/>
      <c r="B210" s="218"/>
      <c r="C210" s="219"/>
      <c r="D210" s="220" t="s">
        <v>132</v>
      </c>
      <c r="E210" s="221" t="s">
        <v>19</v>
      </c>
      <c r="F210" s="222" t="s">
        <v>308</v>
      </c>
      <c r="G210" s="219"/>
      <c r="H210" s="221" t="s">
        <v>19</v>
      </c>
      <c r="I210" s="223"/>
      <c r="J210" s="219"/>
      <c r="K210" s="219"/>
      <c r="L210" s="224"/>
      <c r="M210" s="225"/>
      <c r="N210" s="226"/>
      <c r="O210" s="226"/>
      <c r="P210" s="226"/>
      <c r="Q210" s="226"/>
      <c r="R210" s="226"/>
      <c r="S210" s="226"/>
      <c r="T210" s="22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28" t="s">
        <v>132</v>
      </c>
      <c r="AU210" s="228" t="s">
        <v>84</v>
      </c>
      <c r="AV210" s="13" t="s">
        <v>82</v>
      </c>
      <c r="AW210" s="13" t="s">
        <v>36</v>
      </c>
      <c r="AX210" s="13" t="s">
        <v>74</v>
      </c>
      <c r="AY210" s="228" t="s">
        <v>124</v>
      </c>
    </row>
    <row r="211" s="14" customFormat="1">
      <c r="A211" s="14"/>
      <c r="B211" s="229"/>
      <c r="C211" s="230"/>
      <c r="D211" s="220" t="s">
        <v>132</v>
      </c>
      <c r="E211" s="231" t="s">
        <v>19</v>
      </c>
      <c r="F211" s="232" t="s">
        <v>309</v>
      </c>
      <c r="G211" s="230"/>
      <c r="H211" s="233">
        <v>13.6</v>
      </c>
      <c r="I211" s="234"/>
      <c r="J211" s="230"/>
      <c r="K211" s="230"/>
      <c r="L211" s="235"/>
      <c r="M211" s="236"/>
      <c r="N211" s="237"/>
      <c r="O211" s="237"/>
      <c r="P211" s="237"/>
      <c r="Q211" s="237"/>
      <c r="R211" s="237"/>
      <c r="S211" s="237"/>
      <c r="T211" s="238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39" t="s">
        <v>132</v>
      </c>
      <c r="AU211" s="239" t="s">
        <v>84</v>
      </c>
      <c r="AV211" s="14" t="s">
        <v>84</v>
      </c>
      <c r="AW211" s="14" t="s">
        <v>36</v>
      </c>
      <c r="AX211" s="14" t="s">
        <v>74</v>
      </c>
      <c r="AY211" s="239" t="s">
        <v>124</v>
      </c>
    </row>
    <row r="212" s="13" customFormat="1">
      <c r="A212" s="13"/>
      <c r="B212" s="218"/>
      <c r="C212" s="219"/>
      <c r="D212" s="220" t="s">
        <v>132</v>
      </c>
      <c r="E212" s="221" t="s">
        <v>19</v>
      </c>
      <c r="F212" s="222" t="s">
        <v>310</v>
      </c>
      <c r="G212" s="219"/>
      <c r="H212" s="221" t="s">
        <v>19</v>
      </c>
      <c r="I212" s="223"/>
      <c r="J212" s="219"/>
      <c r="K212" s="219"/>
      <c r="L212" s="224"/>
      <c r="M212" s="225"/>
      <c r="N212" s="226"/>
      <c r="O212" s="226"/>
      <c r="P212" s="226"/>
      <c r="Q212" s="226"/>
      <c r="R212" s="226"/>
      <c r="S212" s="226"/>
      <c r="T212" s="227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8" t="s">
        <v>132</v>
      </c>
      <c r="AU212" s="228" t="s">
        <v>84</v>
      </c>
      <c r="AV212" s="13" t="s">
        <v>82</v>
      </c>
      <c r="AW212" s="13" t="s">
        <v>36</v>
      </c>
      <c r="AX212" s="13" t="s">
        <v>74</v>
      </c>
      <c r="AY212" s="228" t="s">
        <v>124</v>
      </c>
    </row>
    <row r="213" s="14" customFormat="1">
      <c r="A213" s="14"/>
      <c r="B213" s="229"/>
      <c r="C213" s="230"/>
      <c r="D213" s="220" t="s">
        <v>132</v>
      </c>
      <c r="E213" s="231" t="s">
        <v>19</v>
      </c>
      <c r="F213" s="232" t="s">
        <v>236</v>
      </c>
      <c r="G213" s="230"/>
      <c r="H213" s="233">
        <v>30.399999999999999</v>
      </c>
      <c r="I213" s="234"/>
      <c r="J213" s="230"/>
      <c r="K213" s="230"/>
      <c r="L213" s="235"/>
      <c r="M213" s="236"/>
      <c r="N213" s="237"/>
      <c r="O213" s="237"/>
      <c r="P213" s="237"/>
      <c r="Q213" s="237"/>
      <c r="R213" s="237"/>
      <c r="S213" s="237"/>
      <c r="T213" s="238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39" t="s">
        <v>132</v>
      </c>
      <c r="AU213" s="239" t="s">
        <v>84</v>
      </c>
      <c r="AV213" s="14" t="s">
        <v>84</v>
      </c>
      <c r="AW213" s="14" t="s">
        <v>36</v>
      </c>
      <c r="AX213" s="14" t="s">
        <v>74</v>
      </c>
      <c r="AY213" s="239" t="s">
        <v>124</v>
      </c>
    </row>
    <row r="214" s="14" customFormat="1">
      <c r="A214" s="14"/>
      <c r="B214" s="229"/>
      <c r="C214" s="230"/>
      <c r="D214" s="220" t="s">
        <v>132</v>
      </c>
      <c r="E214" s="231" t="s">
        <v>19</v>
      </c>
      <c r="F214" s="232" t="s">
        <v>237</v>
      </c>
      <c r="G214" s="230"/>
      <c r="H214" s="233">
        <v>12.75</v>
      </c>
      <c r="I214" s="234"/>
      <c r="J214" s="230"/>
      <c r="K214" s="230"/>
      <c r="L214" s="235"/>
      <c r="M214" s="236"/>
      <c r="N214" s="237"/>
      <c r="O214" s="237"/>
      <c r="P214" s="237"/>
      <c r="Q214" s="237"/>
      <c r="R214" s="237"/>
      <c r="S214" s="237"/>
      <c r="T214" s="238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39" t="s">
        <v>132</v>
      </c>
      <c r="AU214" s="239" t="s">
        <v>84</v>
      </c>
      <c r="AV214" s="14" t="s">
        <v>84</v>
      </c>
      <c r="AW214" s="14" t="s">
        <v>36</v>
      </c>
      <c r="AX214" s="14" t="s">
        <v>74</v>
      </c>
      <c r="AY214" s="239" t="s">
        <v>124</v>
      </c>
    </row>
    <row r="215" s="14" customFormat="1">
      <c r="A215" s="14"/>
      <c r="B215" s="229"/>
      <c r="C215" s="230"/>
      <c r="D215" s="220" t="s">
        <v>132</v>
      </c>
      <c r="E215" s="231" t="s">
        <v>19</v>
      </c>
      <c r="F215" s="232" t="s">
        <v>238</v>
      </c>
      <c r="G215" s="230"/>
      <c r="H215" s="233">
        <v>13.75</v>
      </c>
      <c r="I215" s="234"/>
      <c r="J215" s="230"/>
      <c r="K215" s="230"/>
      <c r="L215" s="235"/>
      <c r="M215" s="236"/>
      <c r="N215" s="237"/>
      <c r="O215" s="237"/>
      <c r="P215" s="237"/>
      <c r="Q215" s="237"/>
      <c r="R215" s="237"/>
      <c r="S215" s="237"/>
      <c r="T215" s="238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39" t="s">
        <v>132</v>
      </c>
      <c r="AU215" s="239" t="s">
        <v>84</v>
      </c>
      <c r="AV215" s="14" t="s">
        <v>84</v>
      </c>
      <c r="AW215" s="14" t="s">
        <v>36</v>
      </c>
      <c r="AX215" s="14" t="s">
        <v>74</v>
      </c>
      <c r="AY215" s="239" t="s">
        <v>124</v>
      </c>
    </row>
    <row r="216" s="15" customFormat="1">
      <c r="A216" s="15"/>
      <c r="B216" s="240"/>
      <c r="C216" s="241"/>
      <c r="D216" s="220" t="s">
        <v>132</v>
      </c>
      <c r="E216" s="242" t="s">
        <v>19</v>
      </c>
      <c r="F216" s="243" t="s">
        <v>137</v>
      </c>
      <c r="G216" s="241"/>
      <c r="H216" s="244">
        <v>70.5</v>
      </c>
      <c r="I216" s="245"/>
      <c r="J216" s="241"/>
      <c r="K216" s="241"/>
      <c r="L216" s="246"/>
      <c r="M216" s="247"/>
      <c r="N216" s="248"/>
      <c r="O216" s="248"/>
      <c r="P216" s="248"/>
      <c r="Q216" s="248"/>
      <c r="R216" s="248"/>
      <c r="S216" s="248"/>
      <c r="T216" s="249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0" t="s">
        <v>132</v>
      </c>
      <c r="AU216" s="250" t="s">
        <v>84</v>
      </c>
      <c r="AV216" s="15" t="s">
        <v>131</v>
      </c>
      <c r="AW216" s="15" t="s">
        <v>36</v>
      </c>
      <c r="AX216" s="15" t="s">
        <v>82</v>
      </c>
      <c r="AY216" s="250" t="s">
        <v>124</v>
      </c>
    </row>
    <row r="217" s="2" customFormat="1" ht="16.5" customHeight="1">
      <c r="A217" s="39"/>
      <c r="B217" s="40"/>
      <c r="C217" s="251" t="s">
        <v>206</v>
      </c>
      <c r="D217" s="251" t="s">
        <v>159</v>
      </c>
      <c r="E217" s="252" t="s">
        <v>311</v>
      </c>
      <c r="F217" s="253" t="s">
        <v>312</v>
      </c>
      <c r="G217" s="254" t="s">
        <v>162</v>
      </c>
      <c r="H217" s="255">
        <v>45.825000000000003</v>
      </c>
      <c r="I217" s="256"/>
      <c r="J217" s="257">
        <f>ROUND(I217*H217,2)</f>
        <v>0</v>
      </c>
      <c r="K217" s="253" t="s">
        <v>19</v>
      </c>
      <c r="L217" s="258"/>
      <c r="M217" s="259" t="s">
        <v>19</v>
      </c>
      <c r="N217" s="260" t="s">
        <v>45</v>
      </c>
      <c r="O217" s="85"/>
      <c r="P217" s="214">
        <f>O217*H217</f>
        <v>0</v>
      </c>
      <c r="Q217" s="214">
        <v>0</v>
      </c>
      <c r="R217" s="214">
        <f>Q217*H217</f>
        <v>0</v>
      </c>
      <c r="S217" s="214">
        <v>0</v>
      </c>
      <c r="T217" s="215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16" t="s">
        <v>233</v>
      </c>
      <c r="AT217" s="216" t="s">
        <v>159</v>
      </c>
      <c r="AU217" s="216" t="s">
        <v>84</v>
      </c>
      <c r="AY217" s="18" t="s">
        <v>124</v>
      </c>
      <c r="BE217" s="217">
        <f>IF(N217="základní",J217,0)</f>
        <v>0</v>
      </c>
      <c r="BF217" s="217">
        <f>IF(N217="snížená",J217,0)</f>
        <v>0</v>
      </c>
      <c r="BG217" s="217">
        <f>IF(N217="zákl. přenesená",J217,0)</f>
        <v>0</v>
      </c>
      <c r="BH217" s="217">
        <f>IF(N217="sníž. přenesená",J217,0)</f>
        <v>0</v>
      </c>
      <c r="BI217" s="217">
        <f>IF(N217="nulová",J217,0)</f>
        <v>0</v>
      </c>
      <c r="BJ217" s="18" t="s">
        <v>82</v>
      </c>
      <c r="BK217" s="217">
        <f>ROUND(I217*H217,2)</f>
        <v>0</v>
      </c>
      <c r="BL217" s="18" t="s">
        <v>171</v>
      </c>
      <c r="BM217" s="216" t="s">
        <v>313</v>
      </c>
    </row>
    <row r="218" s="14" customFormat="1">
      <c r="A218" s="14"/>
      <c r="B218" s="229"/>
      <c r="C218" s="230"/>
      <c r="D218" s="220" t="s">
        <v>132</v>
      </c>
      <c r="E218" s="231" t="s">
        <v>19</v>
      </c>
      <c r="F218" s="232" t="s">
        <v>314</v>
      </c>
      <c r="G218" s="230"/>
      <c r="H218" s="233">
        <v>45.825000000000003</v>
      </c>
      <c r="I218" s="234"/>
      <c r="J218" s="230"/>
      <c r="K218" s="230"/>
      <c r="L218" s="235"/>
      <c r="M218" s="236"/>
      <c r="N218" s="237"/>
      <c r="O218" s="237"/>
      <c r="P218" s="237"/>
      <c r="Q218" s="237"/>
      <c r="R218" s="237"/>
      <c r="S218" s="237"/>
      <c r="T218" s="238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39" t="s">
        <v>132</v>
      </c>
      <c r="AU218" s="239" t="s">
        <v>84</v>
      </c>
      <c r="AV218" s="14" t="s">
        <v>84</v>
      </c>
      <c r="AW218" s="14" t="s">
        <v>36</v>
      </c>
      <c r="AX218" s="14" t="s">
        <v>74</v>
      </c>
      <c r="AY218" s="239" t="s">
        <v>124</v>
      </c>
    </row>
    <row r="219" s="15" customFormat="1">
      <c r="A219" s="15"/>
      <c r="B219" s="240"/>
      <c r="C219" s="241"/>
      <c r="D219" s="220" t="s">
        <v>132</v>
      </c>
      <c r="E219" s="242" t="s">
        <v>19</v>
      </c>
      <c r="F219" s="243" t="s">
        <v>137</v>
      </c>
      <c r="G219" s="241"/>
      <c r="H219" s="244">
        <v>45.825000000000003</v>
      </c>
      <c r="I219" s="245"/>
      <c r="J219" s="241"/>
      <c r="K219" s="241"/>
      <c r="L219" s="246"/>
      <c r="M219" s="265"/>
      <c r="N219" s="266"/>
      <c r="O219" s="266"/>
      <c r="P219" s="266"/>
      <c r="Q219" s="266"/>
      <c r="R219" s="266"/>
      <c r="S219" s="266"/>
      <c r="T219" s="26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0" t="s">
        <v>132</v>
      </c>
      <c r="AU219" s="250" t="s">
        <v>84</v>
      </c>
      <c r="AV219" s="15" t="s">
        <v>131</v>
      </c>
      <c r="AW219" s="15" t="s">
        <v>36</v>
      </c>
      <c r="AX219" s="15" t="s">
        <v>82</v>
      </c>
      <c r="AY219" s="250" t="s">
        <v>124</v>
      </c>
    </row>
    <row r="220" s="2" customFormat="1" ht="6.96" customHeight="1">
      <c r="A220" s="39"/>
      <c r="B220" s="60"/>
      <c r="C220" s="61"/>
      <c r="D220" s="61"/>
      <c r="E220" s="61"/>
      <c r="F220" s="61"/>
      <c r="G220" s="61"/>
      <c r="H220" s="61"/>
      <c r="I220" s="61"/>
      <c r="J220" s="61"/>
      <c r="K220" s="61"/>
      <c r="L220" s="45"/>
      <c r="M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39"/>
      <c r="AC220" s="39"/>
      <c r="AD220" s="39"/>
      <c r="AE220" s="39"/>
    </row>
  </sheetData>
  <sheetProtection sheet="1" autoFilter="0" formatColumns="0" formatRows="0" objects="1" scenarios="1" spinCount="100000" saltValue="qDCJy6RL8O1x/FphlOlA2kgf1ECka4xYXexkEAPAFF6vl0B+jEh3zg+qpXXlY3/7d3Avu4r/NOI+atE4RvDYQQ==" hashValue="DcFxOoeAo8HE5PSSq/8/UmDlfr9624SfCLTISV9VrD4vrH771C5Mwt/W4MhPGZKWoHXtwD7amj8Mom4aT2W+5g==" algorithmName="SHA-512" password="92E9"/>
  <autoFilter ref="C86:K219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87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="1" customFormat="1" ht="24.96" customHeight="1">
      <c r="B4" s="21"/>
      <c r="D4" s="131" t="s">
        <v>94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Vidnávka, Hukovice, ř.km 6,190-10,150_změna stavby před dokončením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315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35</v>
      </c>
      <c r="G12" s="39"/>
      <c r="H12" s="39"/>
      <c r="I12" s="133" t="s">
        <v>24</v>
      </c>
      <c r="J12" s="138" t="str">
        <f>'Rekapitulace stavby'!AN8</f>
        <v>29. 11. 2021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tr">
        <f>IF('Rekapitulace stavby'!AN10="","",'Rekapitulace stavby'!AN10)</f>
        <v>70890021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Povodí Odry, státní podnik</v>
      </c>
      <c r="F15" s="39"/>
      <c r="G15" s="39"/>
      <c r="H15" s="39"/>
      <c r="I15" s="133" t="s">
        <v>30</v>
      </c>
      <c r="J15" s="137" t="str">
        <f>IF('Rekapitulace stavby'!AN11="","",'Rekapitulace stavby'!AN11)</f>
        <v>CZ70890021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30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ROUND((SUM(BE83:BE140)),  2)</f>
        <v>0</v>
      </c>
      <c r="G33" s="39"/>
      <c r="H33" s="39"/>
      <c r="I33" s="149">
        <v>0.20999999999999999</v>
      </c>
      <c r="J33" s="148">
        <f>ROUND(((SUM(BE83:BE140))*I33),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46</v>
      </c>
      <c r="F34" s="148">
        <f>ROUND((SUM(BF83:BF140)),  2)</f>
        <v>0</v>
      </c>
      <c r="G34" s="39"/>
      <c r="H34" s="39"/>
      <c r="I34" s="149">
        <v>0.14999999999999999</v>
      </c>
      <c r="J34" s="148">
        <f>ROUND(((SUM(BF83:BF140))*I34),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47</v>
      </c>
      <c r="F35" s="148">
        <f>ROUND((SUM(BG83:BG140)),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48</v>
      </c>
      <c r="F36" s="148">
        <f>ROUND((SUM(BH83:BH140)),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49</v>
      </c>
      <c r="F37" s="148">
        <f>ROUND((SUM(BI83:BI140)),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Vidnávka, Hukovice, ř.km 6,190-10,150_změna stavby před dokončením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SO02 - podelne_opevneni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33" t="s">
        <v>24</v>
      </c>
      <c r="J52" s="73" t="str">
        <f>IF(J12="","",J12)</f>
        <v>29. 11. 2021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Povodí Odry, státní podnik</v>
      </c>
      <c r="G54" s="41"/>
      <c r="H54" s="41"/>
      <c r="I54" s="33" t="s">
        <v>34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="9" customFormat="1" ht="24.96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102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J125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106</v>
      </c>
      <c r="E63" s="175"/>
      <c r="F63" s="175"/>
      <c r="G63" s="175"/>
      <c r="H63" s="175"/>
      <c r="I63" s="175"/>
      <c r="J63" s="176">
        <f>J139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109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61" t="str">
        <f>E7</f>
        <v>Vidnávka, Hukovice, ř.km 6,190-10,150_změna stavby před dokončením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95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0" t="str">
        <f>E9</f>
        <v>SO02 - podelne_opevneni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22</v>
      </c>
      <c r="D77" s="41"/>
      <c r="E77" s="41"/>
      <c r="F77" s="28" t="str">
        <f>F12</f>
        <v xml:space="preserve"> </v>
      </c>
      <c r="G77" s="41"/>
      <c r="H77" s="41"/>
      <c r="I77" s="33" t="s">
        <v>24</v>
      </c>
      <c r="J77" s="73" t="str">
        <f>IF(J12="","",J12)</f>
        <v>29. 11. 2021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26</v>
      </c>
      <c r="D79" s="41"/>
      <c r="E79" s="41"/>
      <c r="F79" s="28" t="str">
        <f>E15</f>
        <v>Povodí Odry, státní podnik</v>
      </c>
      <c r="G79" s="41"/>
      <c r="H79" s="41"/>
      <c r="I79" s="33" t="s">
        <v>34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32</v>
      </c>
      <c r="D80" s="41"/>
      <c r="E80" s="41"/>
      <c r="F80" s="28" t="str">
        <f>IF(E18="","",E18)</f>
        <v>Vyplň údaj</v>
      </c>
      <c r="G80" s="41"/>
      <c r="H80" s="41"/>
      <c r="I80" s="33" t="s">
        <v>37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8"/>
      <c r="B82" s="179"/>
      <c r="C82" s="180" t="s">
        <v>110</v>
      </c>
      <c r="D82" s="181" t="s">
        <v>59</v>
      </c>
      <c r="E82" s="181" t="s">
        <v>55</v>
      </c>
      <c r="F82" s="181" t="s">
        <v>56</v>
      </c>
      <c r="G82" s="181" t="s">
        <v>111</v>
      </c>
      <c r="H82" s="181" t="s">
        <v>112</v>
      </c>
      <c r="I82" s="181" t="s">
        <v>113</v>
      </c>
      <c r="J82" s="181" t="s">
        <v>99</v>
      </c>
      <c r="K82" s="182" t="s">
        <v>114</v>
      </c>
      <c r="L82" s="183"/>
      <c r="M82" s="93" t="s">
        <v>19</v>
      </c>
      <c r="N82" s="94" t="s">
        <v>44</v>
      </c>
      <c r="O82" s="94" t="s">
        <v>115</v>
      </c>
      <c r="P82" s="94" t="s">
        <v>116</v>
      </c>
      <c r="Q82" s="94" t="s">
        <v>117</v>
      </c>
      <c r="R82" s="94" t="s">
        <v>118</v>
      </c>
      <c r="S82" s="94" t="s">
        <v>119</v>
      </c>
      <c r="T82" s="95" t="s">
        <v>120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="2" customFormat="1" ht="22.8" customHeight="1">
      <c r="A83" s="39"/>
      <c r="B83" s="40"/>
      <c r="C83" s="100" t="s">
        <v>121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328.61029500000001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73</v>
      </c>
      <c r="AU83" s="18" t="s">
        <v>100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73</v>
      </c>
      <c r="E84" s="192" t="s">
        <v>122</v>
      </c>
      <c r="F84" s="192" t="s">
        <v>123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P85+P125+P139</f>
        <v>0</v>
      </c>
      <c r="Q84" s="197"/>
      <c r="R84" s="198">
        <f>R85+R125+R139</f>
        <v>328.61029500000001</v>
      </c>
      <c r="S84" s="197"/>
      <c r="T84" s="199">
        <f>T85+T125+T139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82</v>
      </c>
      <c r="AT84" s="201" t="s">
        <v>73</v>
      </c>
      <c r="AU84" s="201" t="s">
        <v>74</v>
      </c>
      <c r="AY84" s="200" t="s">
        <v>124</v>
      </c>
      <c r="BK84" s="202">
        <f>BK85+BK125+BK139</f>
        <v>0</v>
      </c>
    </row>
    <row r="85" s="12" customFormat="1" ht="22.8" customHeight="1">
      <c r="A85" s="12"/>
      <c r="B85" s="189"/>
      <c r="C85" s="190"/>
      <c r="D85" s="191" t="s">
        <v>73</v>
      </c>
      <c r="E85" s="203" t="s">
        <v>82</v>
      </c>
      <c r="F85" s="203" t="s">
        <v>125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SUM(P86:P124)</f>
        <v>0</v>
      </c>
      <c r="Q85" s="197"/>
      <c r="R85" s="198">
        <f>SUM(R86:R124)</f>
        <v>0.009495</v>
      </c>
      <c r="S85" s="197"/>
      <c r="T85" s="199">
        <f>SUM(T86:T124)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82</v>
      </c>
      <c r="AT85" s="201" t="s">
        <v>73</v>
      </c>
      <c r="AU85" s="201" t="s">
        <v>82</v>
      </c>
      <c r="AY85" s="200" t="s">
        <v>124</v>
      </c>
      <c r="BK85" s="202">
        <f>SUM(BK86:BK124)</f>
        <v>0</v>
      </c>
    </row>
    <row r="86" s="2" customFormat="1" ht="21.75" customHeight="1">
      <c r="A86" s="39"/>
      <c r="B86" s="40"/>
      <c r="C86" s="205" t="s">
        <v>82</v>
      </c>
      <c r="D86" s="205" t="s">
        <v>126</v>
      </c>
      <c r="E86" s="206" t="s">
        <v>316</v>
      </c>
      <c r="F86" s="207" t="s">
        <v>317</v>
      </c>
      <c r="G86" s="208" t="s">
        <v>178</v>
      </c>
      <c r="H86" s="209">
        <v>11</v>
      </c>
      <c r="I86" s="210"/>
      <c r="J86" s="211">
        <f>ROUND(I86*H86,2)</f>
        <v>0</v>
      </c>
      <c r="K86" s="207" t="s">
        <v>130</v>
      </c>
      <c r="L86" s="45"/>
      <c r="M86" s="212" t="s">
        <v>19</v>
      </c>
      <c r="N86" s="213" t="s">
        <v>45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131</v>
      </c>
      <c r="AT86" s="216" t="s">
        <v>126</v>
      </c>
      <c r="AU86" s="216" t="s">
        <v>84</v>
      </c>
      <c r="AY86" s="18" t="s">
        <v>124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82</v>
      </c>
      <c r="BK86" s="217">
        <f>ROUND(I86*H86,2)</f>
        <v>0</v>
      </c>
      <c r="BL86" s="18" t="s">
        <v>131</v>
      </c>
      <c r="BM86" s="216" t="s">
        <v>318</v>
      </c>
    </row>
    <row r="87" s="2" customFormat="1">
      <c r="A87" s="39"/>
      <c r="B87" s="40"/>
      <c r="C87" s="41"/>
      <c r="D87" s="220" t="s">
        <v>218</v>
      </c>
      <c r="E87" s="41"/>
      <c r="F87" s="261" t="s">
        <v>319</v>
      </c>
      <c r="G87" s="41"/>
      <c r="H87" s="41"/>
      <c r="I87" s="262"/>
      <c r="J87" s="41"/>
      <c r="K87" s="41"/>
      <c r="L87" s="45"/>
      <c r="M87" s="263"/>
      <c r="N87" s="264"/>
      <c r="O87" s="85"/>
      <c r="P87" s="85"/>
      <c r="Q87" s="85"/>
      <c r="R87" s="85"/>
      <c r="S87" s="85"/>
      <c r="T87" s="86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T87" s="18" t="s">
        <v>218</v>
      </c>
      <c r="AU87" s="18" t="s">
        <v>84</v>
      </c>
    </row>
    <row r="88" s="2" customFormat="1">
      <c r="A88" s="39"/>
      <c r="B88" s="40"/>
      <c r="C88" s="41"/>
      <c r="D88" s="220" t="s">
        <v>172</v>
      </c>
      <c r="E88" s="41"/>
      <c r="F88" s="261" t="s">
        <v>320</v>
      </c>
      <c r="G88" s="41"/>
      <c r="H88" s="41"/>
      <c r="I88" s="262"/>
      <c r="J88" s="41"/>
      <c r="K88" s="41"/>
      <c r="L88" s="45"/>
      <c r="M88" s="263"/>
      <c r="N88" s="26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172</v>
      </c>
      <c r="AU88" s="18" t="s">
        <v>84</v>
      </c>
    </row>
    <row r="89" s="2" customFormat="1" ht="21.75" customHeight="1">
      <c r="A89" s="39"/>
      <c r="B89" s="40"/>
      <c r="C89" s="205" t="s">
        <v>84</v>
      </c>
      <c r="D89" s="205" t="s">
        <v>126</v>
      </c>
      <c r="E89" s="206" t="s">
        <v>321</v>
      </c>
      <c r="F89" s="207" t="s">
        <v>322</v>
      </c>
      <c r="G89" s="208" t="s">
        <v>178</v>
      </c>
      <c r="H89" s="209">
        <v>4</v>
      </c>
      <c r="I89" s="210"/>
      <c r="J89" s="211">
        <f>ROUND(I89*H89,2)</f>
        <v>0</v>
      </c>
      <c r="K89" s="207" t="s">
        <v>130</v>
      </c>
      <c r="L89" s="45"/>
      <c r="M89" s="212" t="s">
        <v>19</v>
      </c>
      <c r="N89" s="213" t="s">
        <v>45</v>
      </c>
      <c r="O89" s="85"/>
      <c r="P89" s="214">
        <f>O89*H89</f>
        <v>0</v>
      </c>
      <c r="Q89" s="214">
        <v>0</v>
      </c>
      <c r="R89" s="214">
        <f>Q89*H89</f>
        <v>0</v>
      </c>
      <c r="S89" s="214">
        <v>0</v>
      </c>
      <c r="T89" s="215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16" t="s">
        <v>131</v>
      </c>
      <c r="AT89" s="216" t="s">
        <v>126</v>
      </c>
      <c r="AU89" s="216" t="s">
        <v>84</v>
      </c>
      <c r="AY89" s="18" t="s">
        <v>124</v>
      </c>
      <c r="BE89" s="217">
        <f>IF(N89="základní",J89,0)</f>
        <v>0</v>
      </c>
      <c r="BF89" s="217">
        <f>IF(N89="snížená",J89,0)</f>
        <v>0</v>
      </c>
      <c r="BG89" s="217">
        <f>IF(N89="zákl. přenesená",J89,0)</f>
        <v>0</v>
      </c>
      <c r="BH89" s="217">
        <f>IF(N89="sníž. přenesená",J89,0)</f>
        <v>0</v>
      </c>
      <c r="BI89" s="217">
        <f>IF(N89="nulová",J89,0)</f>
        <v>0</v>
      </c>
      <c r="BJ89" s="18" t="s">
        <v>82</v>
      </c>
      <c r="BK89" s="217">
        <f>ROUND(I89*H89,2)</f>
        <v>0</v>
      </c>
      <c r="BL89" s="18" t="s">
        <v>131</v>
      </c>
      <c r="BM89" s="216" t="s">
        <v>323</v>
      </c>
    </row>
    <row r="90" s="2" customFormat="1">
      <c r="A90" s="39"/>
      <c r="B90" s="40"/>
      <c r="C90" s="41"/>
      <c r="D90" s="220" t="s">
        <v>218</v>
      </c>
      <c r="E90" s="41"/>
      <c r="F90" s="261" t="s">
        <v>319</v>
      </c>
      <c r="G90" s="41"/>
      <c r="H90" s="41"/>
      <c r="I90" s="262"/>
      <c r="J90" s="41"/>
      <c r="K90" s="41"/>
      <c r="L90" s="45"/>
      <c r="M90" s="263"/>
      <c r="N90" s="264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218</v>
      </c>
      <c r="AU90" s="18" t="s">
        <v>84</v>
      </c>
    </row>
    <row r="91" s="2" customFormat="1">
      <c r="A91" s="39"/>
      <c r="B91" s="40"/>
      <c r="C91" s="41"/>
      <c r="D91" s="220" t="s">
        <v>172</v>
      </c>
      <c r="E91" s="41"/>
      <c r="F91" s="261" t="s">
        <v>320</v>
      </c>
      <c r="G91" s="41"/>
      <c r="H91" s="41"/>
      <c r="I91" s="262"/>
      <c r="J91" s="41"/>
      <c r="K91" s="41"/>
      <c r="L91" s="45"/>
      <c r="M91" s="263"/>
      <c r="N91" s="264"/>
      <c r="O91" s="85"/>
      <c r="P91" s="85"/>
      <c r="Q91" s="85"/>
      <c r="R91" s="85"/>
      <c r="S91" s="85"/>
      <c r="T91" s="86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172</v>
      </c>
      <c r="AU91" s="18" t="s">
        <v>84</v>
      </c>
    </row>
    <row r="92" s="2" customFormat="1" ht="21.75" customHeight="1">
      <c r="A92" s="39"/>
      <c r="B92" s="40"/>
      <c r="C92" s="205" t="s">
        <v>140</v>
      </c>
      <c r="D92" s="205" t="s">
        <v>126</v>
      </c>
      <c r="E92" s="206" t="s">
        <v>324</v>
      </c>
      <c r="F92" s="207" t="s">
        <v>325</v>
      </c>
      <c r="G92" s="208" t="s">
        <v>178</v>
      </c>
      <c r="H92" s="209">
        <v>4</v>
      </c>
      <c r="I92" s="210"/>
      <c r="J92" s="211">
        <f>ROUND(I92*H92,2)</f>
        <v>0</v>
      </c>
      <c r="K92" s="207" t="s">
        <v>130</v>
      </c>
      <c r="L92" s="45"/>
      <c r="M92" s="212" t="s">
        <v>19</v>
      </c>
      <c r="N92" s="213" t="s">
        <v>45</v>
      </c>
      <c r="O92" s="85"/>
      <c r="P92" s="214">
        <f>O92*H92</f>
        <v>0</v>
      </c>
      <c r="Q92" s="214">
        <v>0</v>
      </c>
      <c r="R92" s="214">
        <f>Q92*H92</f>
        <v>0</v>
      </c>
      <c r="S92" s="214">
        <v>0</v>
      </c>
      <c r="T92" s="215">
        <f>S92*H92</f>
        <v>0</v>
      </c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R92" s="216" t="s">
        <v>131</v>
      </c>
      <c r="AT92" s="216" t="s">
        <v>126</v>
      </c>
      <c r="AU92" s="216" t="s">
        <v>84</v>
      </c>
      <c r="AY92" s="18" t="s">
        <v>124</v>
      </c>
      <c r="BE92" s="217">
        <f>IF(N92="základní",J92,0)</f>
        <v>0</v>
      </c>
      <c r="BF92" s="217">
        <f>IF(N92="snížená",J92,0)</f>
        <v>0</v>
      </c>
      <c r="BG92" s="217">
        <f>IF(N92="zákl. přenesená",J92,0)</f>
        <v>0</v>
      </c>
      <c r="BH92" s="217">
        <f>IF(N92="sníž. přenesená",J92,0)</f>
        <v>0</v>
      </c>
      <c r="BI92" s="217">
        <f>IF(N92="nulová",J92,0)</f>
        <v>0</v>
      </c>
      <c r="BJ92" s="18" t="s">
        <v>82</v>
      </c>
      <c r="BK92" s="217">
        <f>ROUND(I92*H92,2)</f>
        <v>0</v>
      </c>
      <c r="BL92" s="18" t="s">
        <v>131</v>
      </c>
      <c r="BM92" s="216" t="s">
        <v>326</v>
      </c>
    </row>
    <row r="93" s="2" customFormat="1">
      <c r="A93" s="39"/>
      <c r="B93" s="40"/>
      <c r="C93" s="41"/>
      <c r="D93" s="220" t="s">
        <v>218</v>
      </c>
      <c r="E93" s="41"/>
      <c r="F93" s="261" t="s">
        <v>319</v>
      </c>
      <c r="G93" s="41"/>
      <c r="H93" s="41"/>
      <c r="I93" s="262"/>
      <c r="J93" s="41"/>
      <c r="K93" s="41"/>
      <c r="L93" s="45"/>
      <c r="M93" s="263"/>
      <c r="N93" s="264"/>
      <c r="O93" s="85"/>
      <c r="P93" s="85"/>
      <c r="Q93" s="85"/>
      <c r="R93" s="85"/>
      <c r="S93" s="85"/>
      <c r="T93" s="86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T93" s="18" t="s">
        <v>218</v>
      </c>
      <c r="AU93" s="18" t="s">
        <v>84</v>
      </c>
    </row>
    <row r="94" s="2" customFormat="1">
      <c r="A94" s="39"/>
      <c r="B94" s="40"/>
      <c r="C94" s="41"/>
      <c r="D94" s="220" t="s">
        <v>172</v>
      </c>
      <c r="E94" s="41"/>
      <c r="F94" s="261" t="s">
        <v>320</v>
      </c>
      <c r="G94" s="41"/>
      <c r="H94" s="41"/>
      <c r="I94" s="262"/>
      <c r="J94" s="41"/>
      <c r="K94" s="41"/>
      <c r="L94" s="45"/>
      <c r="M94" s="263"/>
      <c r="N94" s="264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172</v>
      </c>
      <c r="AU94" s="18" t="s">
        <v>84</v>
      </c>
    </row>
    <row r="95" s="2" customFormat="1" ht="21.75" customHeight="1">
      <c r="A95" s="39"/>
      <c r="B95" s="40"/>
      <c r="C95" s="205" t="s">
        <v>131</v>
      </c>
      <c r="D95" s="205" t="s">
        <v>126</v>
      </c>
      <c r="E95" s="206" t="s">
        <v>327</v>
      </c>
      <c r="F95" s="207" t="s">
        <v>328</v>
      </c>
      <c r="G95" s="208" t="s">
        <v>129</v>
      </c>
      <c r="H95" s="209">
        <v>392</v>
      </c>
      <c r="I95" s="210"/>
      <c r="J95" s="211">
        <f>ROUND(I95*H95,2)</f>
        <v>0</v>
      </c>
      <c r="K95" s="207" t="s">
        <v>130</v>
      </c>
      <c r="L95" s="45"/>
      <c r="M95" s="212" t="s">
        <v>19</v>
      </c>
      <c r="N95" s="213" t="s">
        <v>45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131</v>
      </c>
      <c r="AT95" s="216" t="s">
        <v>126</v>
      </c>
      <c r="AU95" s="216" t="s">
        <v>84</v>
      </c>
      <c r="AY95" s="18" t="s">
        <v>124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82</v>
      </c>
      <c r="BK95" s="217">
        <f>ROUND(I95*H95,2)</f>
        <v>0</v>
      </c>
      <c r="BL95" s="18" t="s">
        <v>131</v>
      </c>
      <c r="BM95" s="216" t="s">
        <v>84</v>
      </c>
    </row>
    <row r="96" s="14" customFormat="1">
      <c r="A96" s="14"/>
      <c r="B96" s="229"/>
      <c r="C96" s="230"/>
      <c r="D96" s="220" t="s">
        <v>132</v>
      </c>
      <c r="E96" s="231" t="s">
        <v>19</v>
      </c>
      <c r="F96" s="232" t="s">
        <v>329</v>
      </c>
      <c r="G96" s="230"/>
      <c r="H96" s="233">
        <v>126</v>
      </c>
      <c r="I96" s="234"/>
      <c r="J96" s="230"/>
      <c r="K96" s="230"/>
      <c r="L96" s="235"/>
      <c r="M96" s="236"/>
      <c r="N96" s="237"/>
      <c r="O96" s="237"/>
      <c r="P96" s="237"/>
      <c r="Q96" s="237"/>
      <c r="R96" s="237"/>
      <c r="S96" s="237"/>
      <c r="T96" s="23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39" t="s">
        <v>132</v>
      </c>
      <c r="AU96" s="239" t="s">
        <v>84</v>
      </c>
      <c r="AV96" s="14" t="s">
        <v>84</v>
      </c>
      <c r="AW96" s="14" t="s">
        <v>36</v>
      </c>
      <c r="AX96" s="14" t="s">
        <v>74</v>
      </c>
      <c r="AY96" s="239" t="s">
        <v>124</v>
      </c>
    </row>
    <row r="97" s="14" customFormat="1">
      <c r="A97" s="14"/>
      <c r="B97" s="229"/>
      <c r="C97" s="230"/>
      <c r="D97" s="220" t="s">
        <v>132</v>
      </c>
      <c r="E97" s="231" t="s">
        <v>19</v>
      </c>
      <c r="F97" s="232" t="s">
        <v>330</v>
      </c>
      <c r="G97" s="230"/>
      <c r="H97" s="233">
        <v>266</v>
      </c>
      <c r="I97" s="234"/>
      <c r="J97" s="230"/>
      <c r="K97" s="230"/>
      <c r="L97" s="235"/>
      <c r="M97" s="236"/>
      <c r="N97" s="237"/>
      <c r="O97" s="237"/>
      <c r="P97" s="237"/>
      <c r="Q97" s="237"/>
      <c r="R97" s="237"/>
      <c r="S97" s="237"/>
      <c r="T97" s="238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39" t="s">
        <v>132</v>
      </c>
      <c r="AU97" s="239" t="s">
        <v>84</v>
      </c>
      <c r="AV97" s="14" t="s">
        <v>84</v>
      </c>
      <c r="AW97" s="14" t="s">
        <v>36</v>
      </c>
      <c r="AX97" s="14" t="s">
        <v>74</v>
      </c>
      <c r="AY97" s="239" t="s">
        <v>124</v>
      </c>
    </row>
    <row r="98" s="15" customFormat="1">
      <c r="A98" s="15"/>
      <c r="B98" s="240"/>
      <c r="C98" s="241"/>
      <c r="D98" s="220" t="s">
        <v>132</v>
      </c>
      <c r="E98" s="242" t="s">
        <v>19</v>
      </c>
      <c r="F98" s="243" t="s">
        <v>137</v>
      </c>
      <c r="G98" s="241"/>
      <c r="H98" s="244">
        <v>392</v>
      </c>
      <c r="I98" s="245"/>
      <c r="J98" s="241"/>
      <c r="K98" s="241"/>
      <c r="L98" s="246"/>
      <c r="M98" s="247"/>
      <c r="N98" s="248"/>
      <c r="O98" s="248"/>
      <c r="P98" s="248"/>
      <c r="Q98" s="248"/>
      <c r="R98" s="248"/>
      <c r="S98" s="248"/>
      <c r="T98" s="249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0" t="s">
        <v>132</v>
      </c>
      <c r="AU98" s="250" t="s">
        <v>84</v>
      </c>
      <c r="AV98" s="15" t="s">
        <v>131</v>
      </c>
      <c r="AW98" s="15" t="s">
        <v>36</v>
      </c>
      <c r="AX98" s="15" t="s">
        <v>82</v>
      </c>
      <c r="AY98" s="250" t="s">
        <v>124</v>
      </c>
    </row>
    <row r="99" s="2" customFormat="1">
      <c r="A99" s="39"/>
      <c r="B99" s="40"/>
      <c r="C99" s="205" t="s">
        <v>150</v>
      </c>
      <c r="D99" s="205" t="s">
        <v>126</v>
      </c>
      <c r="E99" s="206" t="s">
        <v>127</v>
      </c>
      <c r="F99" s="207" t="s">
        <v>128</v>
      </c>
      <c r="G99" s="208" t="s">
        <v>129</v>
      </c>
      <c r="H99" s="209">
        <v>58</v>
      </c>
      <c r="I99" s="210"/>
      <c r="J99" s="211">
        <f>ROUND(I99*H99,2)</f>
        <v>0</v>
      </c>
      <c r="K99" s="207" t="s">
        <v>130</v>
      </c>
      <c r="L99" s="45"/>
      <c r="M99" s="212" t="s">
        <v>19</v>
      </c>
      <c r="N99" s="213" t="s">
        <v>45</v>
      </c>
      <c r="O99" s="85"/>
      <c r="P99" s="214">
        <f>O99*H99</f>
        <v>0</v>
      </c>
      <c r="Q99" s="214">
        <v>0</v>
      </c>
      <c r="R99" s="214">
        <f>Q99*H99</f>
        <v>0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131</v>
      </c>
      <c r="AT99" s="216" t="s">
        <v>126</v>
      </c>
      <c r="AU99" s="216" t="s">
        <v>84</v>
      </c>
      <c r="AY99" s="18" t="s">
        <v>124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82</v>
      </c>
      <c r="BK99" s="217">
        <f>ROUND(I99*H99,2)</f>
        <v>0</v>
      </c>
      <c r="BL99" s="18" t="s">
        <v>131</v>
      </c>
      <c r="BM99" s="216" t="s">
        <v>131</v>
      </c>
    </row>
    <row r="100" s="14" customFormat="1">
      <c r="A100" s="14"/>
      <c r="B100" s="229"/>
      <c r="C100" s="230"/>
      <c r="D100" s="220" t="s">
        <v>132</v>
      </c>
      <c r="E100" s="231" t="s">
        <v>19</v>
      </c>
      <c r="F100" s="232" t="s">
        <v>331</v>
      </c>
      <c r="G100" s="230"/>
      <c r="H100" s="233">
        <v>58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132</v>
      </c>
      <c r="AU100" s="239" t="s">
        <v>84</v>
      </c>
      <c r="AV100" s="14" t="s">
        <v>84</v>
      </c>
      <c r="AW100" s="14" t="s">
        <v>36</v>
      </c>
      <c r="AX100" s="14" t="s">
        <v>74</v>
      </c>
      <c r="AY100" s="239" t="s">
        <v>124</v>
      </c>
    </row>
    <row r="101" s="15" customFormat="1">
      <c r="A101" s="15"/>
      <c r="B101" s="240"/>
      <c r="C101" s="241"/>
      <c r="D101" s="220" t="s">
        <v>132</v>
      </c>
      <c r="E101" s="242" t="s">
        <v>19</v>
      </c>
      <c r="F101" s="243" t="s">
        <v>137</v>
      </c>
      <c r="G101" s="241"/>
      <c r="H101" s="244">
        <v>58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0" t="s">
        <v>132</v>
      </c>
      <c r="AU101" s="250" t="s">
        <v>84</v>
      </c>
      <c r="AV101" s="15" t="s">
        <v>131</v>
      </c>
      <c r="AW101" s="15" t="s">
        <v>36</v>
      </c>
      <c r="AX101" s="15" t="s">
        <v>82</v>
      </c>
      <c r="AY101" s="250" t="s">
        <v>124</v>
      </c>
    </row>
    <row r="102" s="2" customFormat="1">
      <c r="A102" s="39"/>
      <c r="B102" s="40"/>
      <c r="C102" s="205" t="s">
        <v>143</v>
      </c>
      <c r="D102" s="205" t="s">
        <v>126</v>
      </c>
      <c r="E102" s="206" t="s">
        <v>138</v>
      </c>
      <c r="F102" s="207" t="s">
        <v>139</v>
      </c>
      <c r="G102" s="208" t="s">
        <v>129</v>
      </c>
      <c r="H102" s="209">
        <v>450</v>
      </c>
      <c r="I102" s="210"/>
      <c r="J102" s="211">
        <f>ROUND(I102*H102,2)</f>
        <v>0</v>
      </c>
      <c r="K102" s="207" t="s">
        <v>130</v>
      </c>
      <c r="L102" s="45"/>
      <c r="M102" s="212" t="s">
        <v>19</v>
      </c>
      <c r="N102" s="213" t="s">
        <v>45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131</v>
      </c>
      <c r="AT102" s="216" t="s">
        <v>126</v>
      </c>
      <c r="AU102" s="216" t="s">
        <v>84</v>
      </c>
      <c r="AY102" s="18" t="s">
        <v>124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82</v>
      </c>
      <c r="BK102" s="217">
        <f>ROUND(I102*H102,2)</f>
        <v>0</v>
      </c>
      <c r="BL102" s="18" t="s">
        <v>131</v>
      </c>
      <c r="BM102" s="216" t="s">
        <v>143</v>
      </c>
    </row>
    <row r="103" s="2" customFormat="1">
      <c r="A103" s="39"/>
      <c r="B103" s="40"/>
      <c r="C103" s="205" t="s">
        <v>165</v>
      </c>
      <c r="D103" s="205" t="s">
        <v>126</v>
      </c>
      <c r="E103" s="206" t="s">
        <v>332</v>
      </c>
      <c r="F103" s="207" t="s">
        <v>333</v>
      </c>
      <c r="G103" s="208" t="s">
        <v>129</v>
      </c>
      <c r="H103" s="209">
        <v>450</v>
      </c>
      <c r="I103" s="210"/>
      <c r="J103" s="211">
        <f>ROUND(I103*H103,2)</f>
        <v>0</v>
      </c>
      <c r="K103" s="207" t="s">
        <v>130</v>
      </c>
      <c r="L103" s="45"/>
      <c r="M103" s="212" t="s">
        <v>19</v>
      </c>
      <c r="N103" s="213" t="s">
        <v>45</v>
      </c>
      <c r="O103" s="85"/>
      <c r="P103" s="214">
        <f>O103*H103</f>
        <v>0</v>
      </c>
      <c r="Q103" s="214">
        <v>0</v>
      </c>
      <c r="R103" s="214">
        <f>Q103*H103</f>
        <v>0</v>
      </c>
      <c r="S103" s="214">
        <v>0</v>
      </c>
      <c r="T103" s="215">
        <f>S103*H103</f>
        <v>0</v>
      </c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R103" s="216" t="s">
        <v>131</v>
      </c>
      <c r="AT103" s="216" t="s">
        <v>126</v>
      </c>
      <c r="AU103" s="216" t="s">
        <v>84</v>
      </c>
      <c r="AY103" s="18" t="s">
        <v>124</v>
      </c>
      <c r="BE103" s="217">
        <f>IF(N103="základní",J103,0)</f>
        <v>0</v>
      </c>
      <c r="BF103" s="217">
        <f>IF(N103="snížená",J103,0)</f>
        <v>0</v>
      </c>
      <c r="BG103" s="217">
        <f>IF(N103="zákl. přenesená",J103,0)</f>
        <v>0</v>
      </c>
      <c r="BH103" s="217">
        <f>IF(N103="sníž. přenesená",J103,0)</f>
        <v>0</v>
      </c>
      <c r="BI103" s="217">
        <f>IF(N103="nulová",J103,0)</f>
        <v>0</v>
      </c>
      <c r="BJ103" s="18" t="s">
        <v>82</v>
      </c>
      <c r="BK103" s="217">
        <f>ROUND(I103*H103,2)</f>
        <v>0</v>
      </c>
      <c r="BL103" s="18" t="s">
        <v>131</v>
      </c>
      <c r="BM103" s="216" t="s">
        <v>146</v>
      </c>
    </row>
    <row r="104" s="2" customFormat="1">
      <c r="A104" s="39"/>
      <c r="B104" s="40"/>
      <c r="C104" s="205" t="s">
        <v>146</v>
      </c>
      <c r="D104" s="205" t="s">
        <v>126</v>
      </c>
      <c r="E104" s="206" t="s">
        <v>151</v>
      </c>
      <c r="F104" s="207" t="s">
        <v>152</v>
      </c>
      <c r="G104" s="208" t="s">
        <v>153</v>
      </c>
      <c r="H104" s="209">
        <v>633</v>
      </c>
      <c r="I104" s="210"/>
      <c r="J104" s="211">
        <f>ROUND(I104*H104,2)</f>
        <v>0</v>
      </c>
      <c r="K104" s="207" t="s">
        <v>130</v>
      </c>
      <c r="L104" s="45"/>
      <c r="M104" s="212" t="s">
        <v>19</v>
      </c>
      <c r="N104" s="213" t="s">
        <v>45</v>
      </c>
      <c r="O104" s="85"/>
      <c r="P104" s="214">
        <f>O104*H104</f>
        <v>0</v>
      </c>
      <c r="Q104" s="214">
        <v>0</v>
      </c>
      <c r="R104" s="214">
        <f>Q104*H104</f>
        <v>0</v>
      </c>
      <c r="S104" s="214">
        <v>0</v>
      </c>
      <c r="T104" s="215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16" t="s">
        <v>131</v>
      </c>
      <c r="AT104" s="216" t="s">
        <v>126</v>
      </c>
      <c r="AU104" s="216" t="s">
        <v>84</v>
      </c>
      <c r="AY104" s="18" t="s">
        <v>124</v>
      </c>
      <c r="BE104" s="217">
        <f>IF(N104="základní",J104,0)</f>
        <v>0</v>
      </c>
      <c r="BF104" s="217">
        <f>IF(N104="snížená",J104,0)</f>
        <v>0</v>
      </c>
      <c r="BG104" s="217">
        <f>IF(N104="zákl. přenesená",J104,0)</f>
        <v>0</v>
      </c>
      <c r="BH104" s="217">
        <f>IF(N104="sníž. přenesená",J104,0)</f>
        <v>0</v>
      </c>
      <c r="BI104" s="217">
        <f>IF(N104="nulová",J104,0)</f>
        <v>0</v>
      </c>
      <c r="BJ104" s="18" t="s">
        <v>82</v>
      </c>
      <c r="BK104" s="217">
        <f>ROUND(I104*H104,2)</f>
        <v>0</v>
      </c>
      <c r="BL104" s="18" t="s">
        <v>131</v>
      </c>
      <c r="BM104" s="216" t="s">
        <v>154</v>
      </c>
    </row>
    <row r="105" s="2" customFormat="1" ht="16.5" customHeight="1">
      <c r="A105" s="39"/>
      <c r="B105" s="40"/>
      <c r="C105" s="251" t="s">
        <v>175</v>
      </c>
      <c r="D105" s="251" t="s">
        <v>159</v>
      </c>
      <c r="E105" s="252" t="s">
        <v>160</v>
      </c>
      <c r="F105" s="253" t="s">
        <v>161</v>
      </c>
      <c r="G105" s="254" t="s">
        <v>162</v>
      </c>
      <c r="H105" s="255">
        <v>9.4949999999999992</v>
      </c>
      <c r="I105" s="256"/>
      <c r="J105" s="257">
        <f>ROUND(I105*H105,2)</f>
        <v>0</v>
      </c>
      <c r="K105" s="253" t="s">
        <v>130</v>
      </c>
      <c r="L105" s="258"/>
      <c r="M105" s="259" t="s">
        <v>19</v>
      </c>
      <c r="N105" s="260" t="s">
        <v>45</v>
      </c>
      <c r="O105" s="85"/>
      <c r="P105" s="214">
        <f>O105*H105</f>
        <v>0</v>
      </c>
      <c r="Q105" s="214">
        <v>0.001</v>
      </c>
      <c r="R105" s="214">
        <f>Q105*H105</f>
        <v>0.009495</v>
      </c>
      <c r="S105" s="214">
        <v>0</v>
      </c>
      <c r="T105" s="21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16" t="s">
        <v>146</v>
      </c>
      <c r="AT105" s="216" t="s">
        <v>159</v>
      </c>
      <c r="AU105" s="216" t="s">
        <v>84</v>
      </c>
      <c r="AY105" s="18" t="s">
        <v>124</v>
      </c>
      <c r="BE105" s="217">
        <f>IF(N105="základní",J105,0)</f>
        <v>0</v>
      </c>
      <c r="BF105" s="217">
        <f>IF(N105="snížená",J105,0)</f>
        <v>0</v>
      </c>
      <c r="BG105" s="217">
        <f>IF(N105="zákl. přenesená",J105,0)</f>
        <v>0</v>
      </c>
      <c r="BH105" s="217">
        <f>IF(N105="sníž. přenesená",J105,0)</f>
        <v>0</v>
      </c>
      <c r="BI105" s="217">
        <f>IF(N105="nulová",J105,0)</f>
        <v>0</v>
      </c>
      <c r="BJ105" s="18" t="s">
        <v>82</v>
      </c>
      <c r="BK105" s="217">
        <f>ROUND(I105*H105,2)</f>
        <v>0</v>
      </c>
      <c r="BL105" s="18" t="s">
        <v>131</v>
      </c>
      <c r="BM105" s="216" t="s">
        <v>163</v>
      </c>
    </row>
    <row r="106" s="14" customFormat="1">
      <c r="A106" s="14"/>
      <c r="B106" s="229"/>
      <c r="C106" s="230"/>
      <c r="D106" s="220" t="s">
        <v>132</v>
      </c>
      <c r="E106" s="231" t="s">
        <v>19</v>
      </c>
      <c r="F106" s="232" t="s">
        <v>334</v>
      </c>
      <c r="G106" s="230"/>
      <c r="H106" s="233">
        <v>9.4949999999999992</v>
      </c>
      <c r="I106" s="234"/>
      <c r="J106" s="230"/>
      <c r="K106" s="230"/>
      <c r="L106" s="235"/>
      <c r="M106" s="236"/>
      <c r="N106" s="237"/>
      <c r="O106" s="237"/>
      <c r="P106" s="237"/>
      <c r="Q106" s="237"/>
      <c r="R106" s="237"/>
      <c r="S106" s="237"/>
      <c r="T106" s="238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T106" s="239" t="s">
        <v>132</v>
      </c>
      <c r="AU106" s="239" t="s">
        <v>84</v>
      </c>
      <c r="AV106" s="14" t="s">
        <v>84</v>
      </c>
      <c r="AW106" s="14" t="s">
        <v>36</v>
      </c>
      <c r="AX106" s="14" t="s">
        <v>74</v>
      </c>
      <c r="AY106" s="239" t="s">
        <v>124</v>
      </c>
    </row>
    <row r="107" s="15" customFormat="1">
      <c r="A107" s="15"/>
      <c r="B107" s="240"/>
      <c r="C107" s="241"/>
      <c r="D107" s="220" t="s">
        <v>132</v>
      </c>
      <c r="E107" s="242" t="s">
        <v>19</v>
      </c>
      <c r="F107" s="243" t="s">
        <v>137</v>
      </c>
      <c r="G107" s="241"/>
      <c r="H107" s="244">
        <v>9.4949999999999992</v>
      </c>
      <c r="I107" s="245"/>
      <c r="J107" s="241"/>
      <c r="K107" s="241"/>
      <c r="L107" s="246"/>
      <c r="M107" s="247"/>
      <c r="N107" s="248"/>
      <c r="O107" s="248"/>
      <c r="P107" s="248"/>
      <c r="Q107" s="248"/>
      <c r="R107" s="248"/>
      <c r="S107" s="248"/>
      <c r="T107" s="249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T107" s="250" t="s">
        <v>132</v>
      </c>
      <c r="AU107" s="250" t="s">
        <v>84</v>
      </c>
      <c r="AV107" s="15" t="s">
        <v>131</v>
      </c>
      <c r="AW107" s="15" t="s">
        <v>36</v>
      </c>
      <c r="AX107" s="15" t="s">
        <v>82</v>
      </c>
      <c r="AY107" s="250" t="s">
        <v>124</v>
      </c>
    </row>
    <row r="108" s="2" customFormat="1" ht="21.75" customHeight="1">
      <c r="A108" s="39"/>
      <c r="B108" s="40"/>
      <c r="C108" s="205" t="s">
        <v>154</v>
      </c>
      <c r="D108" s="205" t="s">
        <v>126</v>
      </c>
      <c r="E108" s="206" t="s">
        <v>166</v>
      </c>
      <c r="F108" s="207" t="s">
        <v>167</v>
      </c>
      <c r="G108" s="208" t="s">
        <v>153</v>
      </c>
      <c r="H108" s="209">
        <v>60</v>
      </c>
      <c r="I108" s="210"/>
      <c r="J108" s="211">
        <f>ROUND(I108*H108,2)</f>
        <v>0</v>
      </c>
      <c r="K108" s="207" t="s">
        <v>130</v>
      </c>
      <c r="L108" s="45"/>
      <c r="M108" s="212" t="s">
        <v>19</v>
      </c>
      <c r="N108" s="213" t="s">
        <v>45</v>
      </c>
      <c r="O108" s="85"/>
      <c r="P108" s="214">
        <f>O108*H108</f>
        <v>0</v>
      </c>
      <c r="Q108" s="214">
        <v>0</v>
      </c>
      <c r="R108" s="214">
        <f>Q108*H108</f>
        <v>0</v>
      </c>
      <c r="S108" s="214">
        <v>0</v>
      </c>
      <c r="T108" s="215">
        <f>S108*H108</f>
        <v>0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16" t="s">
        <v>131</v>
      </c>
      <c r="AT108" s="216" t="s">
        <v>126</v>
      </c>
      <c r="AU108" s="216" t="s">
        <v>84</v>
      </c>
      <c r="AY108" s="18" t="s">
        <v>124</v>
      </c>
      <c r="BE108" s="217">
        <f>IF(N108="základní",J108,0)</f>
        <v>0</v>
      </c>
      <c r="BF108" s="217">
        <f>IF(N108="snížená",J108,0)</f>
        <v>0</v>
      </c>
      <c r="BG108" s="217">
        <f>IF(N108="zákl. přenesená",J108,0)</f>
        <v>0</v>
      </c>
      <c r="BH108" s="217">
        <f>IF(N108="sníž. přenesená",J108,0)</f>
        <v>0</v>
      </c>
      <c r="BI108" s="217">
        <f>IF(N108="nulová",J108,0)</f>
        <v>0</v>
      </c>
      <c r="BJ108" s="18" t="s">
        <v>82</v>
      </c>
      <c r="BK108" s="217">
        <f>ROUND(I108*H108,2)</f>
        <v>0</v>
      </c>
      <c r="BL108" s="18" t="s">
        <v>131</v>
      </c>
      <c r="BM108" s="216" t="s">
        <v>168</v>
      </c>
    </row>
    <row r="109" s="14" customFormat="1">
      <c r="A109" s="14"/>
      <c r="B109" s="229"/>
      <c r="C109" s="230"/>
      <c r="D109" s="220" t="s">
        <v>132</v>
      </c>
      <c r="E109" s="231" t="s">
        <v>19</v>
      </c>
      <c r="F109" s="232" t="s">
        <v>335</v>
      </c>
      <c r="G109" s="230"/>
      <c r="H109" s="233">
        <v>60</v>
      </c>
      <c r="I109" s="234"/>
      <c r="J109" s="230"/>
      <c r="K109" s="230"/>
      <c r="L109" s="235"/>
      <c r="M109" s="236"/>
      <c r="N109" s="237"/>
      <c r="O109" s="237"/>
      <c r="P109" s="237"/>
      <c r="Q109" s="237"/>
      <c r="R109" s="237"/>
      <c r="S109" s="237"/>
      <c r="T109" s="23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9" t="s">
        <v>132</v>
      </c>
      <c r="AU109" s="239" t="s">
        <v>84</v>
      </c>
      <c r="AV109" s="14" t="s">
        <v>84</v>
      </c>
      <c r="AW109" s="14" t="s">
        <v>36</v>
      </c>
      <c r="AX109" s="14" t="s">
        <v>74</v>
      </c>
      <c r="AY109" s="239" t="s">
        <v>124</v>
      </c>
    </row>
    <row r="110" s="15" customFormat="1">
      <c r="A110" s="15"/>
      <c r="B110" s="240"/>
      <c r="C110" s="241"/>
      <c r="D110" s="220" t="s">
        <v>132</v>
      </c>
      <c r="E110" s="242" t="s">
        <v>19</v>
      </c>
      <c r="F110" s="243" t="s">
        <v>137</v>
      </c>
      <c r="G110" s="241"/>
      <c r="H110" s="244">
        <v>60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0" t="s">
        <v>132</v>
      </c>
      <c r="AU110" s="250" t="s">
        <v>84</v>
      </c>
      <c r="AV110" s="15" t="s">
        <v>131</v>
      </c>
      <c r="AW110" s="15" t="s">
        <v>36</v>
      </c>
      <c r="AX110" s="15" t="s">
        <v>82</v>
      </c>
      <c r="AY110" s="250" t="s">
        <v>124</v>
      </c>
    </row>
    <row r="111" s="2" customFormat="1">
      <c r="A111" s="39"/>
      <c r="B111" s="40"/>
      <c r="C111" s="205" t="s">
        <v>187</v>
      </c>
      <c r="D111" s="205" t="s">
        <v>126</v>
      </c>
      <c r="E111" s="206" t="s">
        <v>336</v>
      </c>
      <c r="F111" s="207" t="s">
        <v>337</v>
      </c>
      <c r="G111" s="208" t="s">
        <v>153</v>
      </c>
      <c r="H111" s="209">
        <v>726</v>
      </c>
      <c r="I111" s="210"/>
      <c r="J111" s="211">
        <f>ROUND(I111*H111,2)</f>
        <v>0</v>
      </c>
      <c r="K111" s="207" t="s">
        <v>130</v>
      </c>
      <c r="L111" s="45"/>
      <c r="M111" s="212" t="s">
        <v>19</v>
      </c>
      <c r="N111" s="213" t="s">
        <v>45</v>
      </c>
      <c r="O111" s="85"/>
      <c r="P111" s="214">
        <f>O111*H111</f>
        <v>0</v>
      </c>
      <c r="Q111" s="214">
        <v>0</v>
      </c>
      <c r="R111" s="214">
        <f>Q111*H111</f>
        <v>0</v>
      </c>
      <c r="S111" s="214">
        <v>0</v>
      </c>
      <c r="T111" s="215">
        <f>S111*H111</f>
        <v>0</v>
      </c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R111" s="216" t="s">
        <v>131</v>
      </c>
      <c r="AT111" s="216" t="s">
        <v>126</v>
      </c>
      <c r="AU111" s="216" t="s">
        <v>84</v>
      </c>
      <c r="AY111" s="18" t="s">
        <v>124</v>
      </c>
      <c r="BE111" s="217">
        <f>IF(N111="základní",J111,0)</f>
        <v>0</v>
      </c>
      <c r="BF111" s="217">
        <f>IF(N111="snížená",J111,0)</f>
        <v>0</v>
      </c>
      <c r="BG111" s="217">
        <f>IF(N111="zákl. přenesená",J111,0)</f>
        <v>0</v>
      </c>
      <c r="BH111" s="217">
        <f>IF(N111="sníž. přenesená",J111,0)</f>
        <v>0</v>
      </c>
      <c r="BI111" s="217">
        <f>IF(N111="nulová",J111,0)</f>
        <v>0</v>
      </c>
      <c r="BJ111" s="18" t="s">
        <v>82</v>
      </c>
      <c r="BK111" s="217">
        <f>ROUND(I111*H111,2)</f>
        <v>0</v>
      </c>
      <c r="BL111" s="18" t="s">
        <v>131</v>
      </c>
      <c r="BM111" s="216" t="s">
        <v>171</v>
      </c>
    </row>
    <row r="112" s="14" customFormat="1">
      <c r="A112" s="14"/>
      <c r="B112" s="229"/>
      <c r="C112" s="230"/>
      <c r="D112" s="220" t="s">
        <v>132</v>
      </c>
      <c r="E112" s="231" t="s">
        <v>19</v>
      </c>
      <c r="F112" s="232" t="s">
        <v>338</v>
      </c>
      <c r="G112" s="230"/>
      <c r="H112" s="233">
        <v>153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9" t="s">
        <v>132</v>
      </c>
      <c r="AU112" s="239" t="s">
        <v>84</v>
      </c>
      <c r="AV112" s="14" t="s">
        <v>84</v>
      </c>
      <c r="AW112" s="14" t="s">
        <v>36</v>
      </c>
      <c r="AX112" s="14" t="s">
        <v>74</v>
      </c>
      <c r="AY112" s="239" t="s">
        <v>124</v>
      </c>
    </row>
    <row r="113" s="14" customFormat="1">
      <c r="A113" s="14"/>
      <c r="B113" s="229"/>
      <c r="C113" s="230"/>
      <c r="D113" s="220" t="s">
        <v>132</v>
      </c>
      <c r="E113" s="231" t="s">
        <v>19</v>
      </c>
      <c r="F113" s="232" t="s">
        <v>339</v>
      </c>
      <c r="G113" s="230"/>
      <c r="H113" s="233">
        <v>573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132</v>
      </c>
      <c r="AU113" s="239" t="s">
        <v>84</v>
      </c>
      <c r="AV113" s="14" t="s">
        <v>84</v>
      </c>
      <c r="AW113" s="14" t="s">
        <v>36</v>
      </c>
      <c r="AX113" s="14" t="s">
        <v>74</v>
      </c>
      <c r="AY113" s="239" t="s">
        <v>124</v>
      </c>
    </row>
    <row r="114" s="15" customFormat="1">
      <c r="A114" s="15"/>
      <c r="B114" s="240"/>
      <c r="C114" s="241"/>
      <c r="D114" s="220" t="s">
        <v>132</v>
      </c>
      <c r="E114" s="242" t="s">
        <v>19</v>
      </c>
      <c r="F114" s="243" t="s">
        <v>137</v>
      </c>
      <c r="G114" s="241"/>
      <c r="H114" s="244">
        <v>726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0" t="s">
        <v>132</v>
      </c>
      <c r="AU114" s="250" t="s">
        <v>84</v>
      </c>
      <c r="AV114" s="15" t="s">
        <v>131</v>
      </c>
      <c r="AW114" s="15" t="s">
        <v>36</v>
      </c>
      <c r="AX114" s="15" t="s">
        <v>82</v>
      </c>
      <c r="AY114" s="250" t="s">
        <v>124</v>
      </c>
    </row>
    <row r="115" s="2" customFormat="1" ht="16.5" customHeight="1">
      <c r="A115" s="39"/>
      <c r="B115" s="40"/>
      <c r="C115" s="205" t="s">
        <v>163</v>
      </c>
      <c r="D115" s="205" t="s">
        <v>126</v>
      </c>
      <c r="E115" s="206" t="s">
        <v>340</v>
      </c>
      <c r="F115" s="207" t="s">
        <v>170</v>
      </c>
      <c r="G115" s="208" t="s">
        <v>129</v>
      </c>
      <c r="H115" s="209">
        <v>450</v>
      </c>
      <c r="I115" s="210"/>
      <c r="J115" s="211">
        <f>ROUND(I115*H115,2)</f>
        <v>0</v>
      </c>
      <c r="K115" s="207" t="s">
        <v>19</v>
      </c>
      <c r="L115" s="45"/>
      <c r="M115" s="212" t="s">
        <v>19</v>
      </c>
      <c r="N115" s="213" t="s">
        <v>45</v>
      </c>
      <c r="O115" s="85"/>
      <c r="P115" s="214">
        <f>O115*H115</f>
        <v>0</v>
      </c>
      <c r="Q115" s="214">
        <v>0</v>
      </c>
      <c r="R115" s="214">
        <f>Q115*H115</f>
        <v>0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131</v>
      </c>
      <c r="AT115" s="216" t="s">
        <v>126</v>
      </c>
      <c r="AU115" s="216" t="s">
        <v>84</v>
      </c>
      <c r="AY115" s="18" t="s">
        <v>124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82</v>
      </c>
      <c r="BK115" s="217">
        <f>ROUND(I115*H115,2)</f>
        <v>0</v>
      </c>
      <c r="BL115" s="18" t="s">
        <v>131</v>
      </c>
      <c r="BM115" s="216" t="s">
        <v>179</v>
      </c>
    </row>
    <row r="116" s="2" customFormat="1">
      <c r="A116" s="39"/>
      <c r="B116" s="40"/>
      <c r="C116" s="41"/>
      <c r="D116" s="220" t="s">
        <v>172</v>
      </c>
      <c r="E116" s="41"/>
      <c r="F116" s="261" t="s">
        <v>173</v>
      </c>
      <c r="G116" s="41"/>
      <c r="H116" s="41"/>
      <c r="I116" s="262"/>
      <c r="J116" s="41"/>
      <c r="K116" s="41"/>
      <c r="L116" s="45"/>
      <c r="M116" s="263"/>
      <c r="N116" s="264"/>
      <c r="O116" s="85"/>
      <c r="P116" s="85"/>
      <c r="Q116" s="85"/>
      <c r="R116" s="85"/>
      <c r="S116" s="85"/>
      <c r="T116" s="86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T116" s="18" t="s">
        <v>172</v>
      </c>
      <c r="AU116" s="18" t="s">
        <v>84</v>
      </c>
    </row>
    <row r="117" s="2" customFormat="1" ht="16.5" customHeight="1">
      <c r="A117" s="39"/>
      <c r="B117" s="40"/>
      <c r="C117" s="205" t="s">
        <v>198</v>
      </c>
      <c r="D117" s="205" t="s">
        <v>126</v>
      </c>
      <c r="E117" s="206" t="s">
        <v>341</v>
      </c>
      <c r="F117" s="207" t="s">
        <v>342</v>
      </c>
      <c r="G117" s="208" t="s">
        <v>178</v>
      </c>
      <c r="H117" s="209">
        <v>19</v>
      </c>
      <c r="I117" s="210"/>
      <c r="J117" s="211">
        <f>ROUND(I117*H117,2)</f>
        <v>0</v>
      </c>
      <c r="K117" s="207" t="s">
        <v>19</v>
      </c>
      <c r="L117" s="45"/>
      <c r="M117" s="212" t="s">
        <v>19</v>
      </c>
      <c r="N117" s="213" t="s">
        <v>45</v>
      </c>
      <c r="O117" s="85"/>
      <c r="P117" s="214">
        <f>O117*H117</f>
        <v>0</v>
      </c>
      <c r="Q117" s="214">
        <v>0</v>
      </c>
      <c r="R117" s="214">
        <f>Q117*H117</f>
        <v>0</v>
      </c>
      <c r="S117" s="214">
        <v>0</v>
      </c>
      <c r="T117" s="215">
        <f>S117*H117</f>
        <v>0</v>
      </c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R117" s="216" t="s">
        <v>131</v>
      </c>
      <c r="AT117" s="216" t="s">
        <v>126</v>
      </c>
      <c r="AU117" s="216" t="s">
        <v>84</v>
      </c>
      <c r="AY117" s="18" t="s">
        <v>124</v>
      </c>
      <c r="BE117" s="217">
        <f>IF(N117="základní",J117,0)</f>
        <v>0</v>
      </c>
      <c r="BF117" s="217">
        <f>IF(N117="snížená",J117,0)</f>
        <v>0</v>
      </c>
      <c r="BG117" s="217">
        <f>IF(N117="zákl. přenesená",J117,0)</f>
        <v>0</v>
      </c>
      <c r="BH117" s="217">
        <f>IF(N117="sníž. přenesená",J117,0)</f>
        <v>0</v>
      </c>
      <c r="BI117" s="217">
        <f>IF(N117="nulová",J117,0)</f>
        <v>0</v>
      </c>
      <c r="BJ117" s="18" t="s">
        <v>82</v>
      </c>
      <c r="BK117" s="217">
        <f>ROUND(I117*H117,2)</f>
        <v>0</v>
      </c>
      <c r="BL117" s="18" t="s">
        <v>131</v>
      </c>
      <c r="BM117" s="216" t="s">
        <v>343</v>
      </c>
    </row>
    <row r="118" s="2" customFormat="1">
      <c r="A118" s="39"/>
      <c r="B118" s="40"/>
      <c r="C118" s="41"/>
      <c r="D118" s="220" t="s">
        <v>172</v>
      </c>
      <c r="E118" s="41"/>
      <c r="F118" s="261" t="s">
        <v>344</v>
      </c>
      <c r="G118" s="41"/>
      <c r="H118" s="41"/>
      <c r="I118" s="262"/>
      <c r="J118" s="41"/>
      <c r="K118" s="41"/>
      <c r="L118" s="45"/>
      <c r="M118" s="263"/>
      <c r="N118" s="264"/>
      <c r="O118" s="85"/>
      <c r="P118" s="85"/>
      <c r="Q118" s="85"/>
      <c r="R118" s="85"/>
      <c r="S118" s="85"/>
      <c r="T118" s="86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T118" s="18" t="s">
        <v>172</v>
      </c>
      <c r="AU118" s="18" t="s">
        <v>84</v>
      </c>
    </row>
    <row r="119" s="13" customFormat="1">
      <c r="A119" s="13"/>
      <c r="B119" s="218"/>
      <c r="C119" s="219"/>
      <c r="D119" s="220" t="s">
        <v>132</v>
      </c>
      <c r="E119" s="221" t="s">
        <v>19</v>
      </c>
      <c r="F119" s="222" t="s">
        <v>345</v>
      </c>
      <c r="G119" s="219"/>
      <c r="H119" s="221" t="s">
        <v>19</v>
      </c>
      <c r="I119" s="223"/>
      <c r="J119" s="219"/>
      <c r="K119" s="219"/>
      <c r="L119" s="224"/>
      <c r="M119" s="225"/>
      <c r="N119" s="226"/>
      <c r="O119" s="226"/>
      <c r="P119" s="226"/>
      <c r="Q119" s="226"/>
      <c r="R119" s="226"/>
      <c r="S119" s="226"/>
      <c r="T119" s="22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8" t="s">
        <v>132</v>
      </c>
      <c r="AU119" s="228" t="s">
        <v>84</v>
      </c>
      <c r="AV119" s="13" t="s">
        <v>82</v>
      </c>
      <c r="AW119" s="13" t="s">
        <v>36</v>
      </c>
      <c r="AX119" s="13" t="s">
        <v>74</v>
      </c>
      <c r="AY119" s="228" t="s">
        <v>124</v>
      </c>
    </row>
    <row r="120" s="14" customFormat="1">
      <c r="A120" s="14"/>
      <c r="B120" s="229"/>
      <c r="C120" s="230"/>
      <c r="D120" s="220" t="s">
        <v>132</v>
      </c>
      <c r="E120" s="231" t="s">
        <v>19</v>
      </c>
      <c r="F120" s="232" t="s">
        <v>346</v>
      </c>
      <c r="G120" s="230"/>
      <c r="H120" s="233">
        <v>19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9" t="s">
        <v>132</v>
      </c>
      <c r="AU120" s="239" t="s">
        <v>84</v>
      </c>
      <c r="AV120" s="14" t="s">
        <v>84</v>
      </c>
      <c r="AW120" s="14" t="s">
        <v>36</v>
      </c>
      <c r="AX120" s="14" t="s">
        <v>82</v>
      </c>
      <c r="AY120" s="239" t="s">
        <v>124</v>
      </c>
    </row>
    <row r="121" s="2" customFormat="1" ht="16.5" customHeight="1">
      <c r="A121" s="39"/>
      <c r="B121" s="40"/>
      <c r="C121" s="205" t="s">
        <v>168</v>
      </c>
      <c r="D121" s="205" t="s">
        <v>126</v>
      </c>
      <c r="E121" s="206" t="s">
        <v>347</v>
      </c>
      <c r="F121" s="207" t="s">
        <v>348</v>
      </c>
      <c r="G121" s="208" t="s">
        <v>178</v>
      </c>
      <c r="H121" s="209">
        <v>19</v>
      </c>
      <c r="I121" s="210"/>
      <c r="J121" s="211">
        <f>ROUND(I121*H121,2)</f>
        <v>0</v>
      </c>
      <c r="K121" s="207" t="s">
        <v>19</v>
      </c>
      <c r="L121" s="45"/>
      <c r="M121" s="212" t="s">
        <v>19</v>
      </c>
      <c r="N121" s="213" t="s">
        <v>45</v>
      </c>
      <c r="O121" s="85"/>
      <c r="P121" s="214">
        <f>O121*H121</f>
        <v>0</v>
      </c>
      <c r="Q121" s="214">
        <v>0</v>
      </c>
      <c r="R121" s="214">
        <f>Q121*H121</f>
        <v>0</v>
      </c>
      <c r="S121" s="214">
        <v>0</v>
      </c>
      <c r="T121" s="215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16" t="s">
        <v>131</v>
      </c>
      <c r="AT121" s="216" t="s">
        <v>126</v>
      </c>
      <c r="AU121" s="216" t="s">
        <v>84</v>
      </c>
      <c r="AY121" s="18" t="s">
        <v>124</v>
      </c>
      <c r="BE121" s="217">
        <f>IF(N121="základní",J121,0)</f>
        <v>0</v>
      </c>
      <c r="BF121" s="217">
        <f>IF(N121="snížená",J121,0)</f>
        <v>0</v>
      </c>
      <c r="BG121" s="217">
        <f>IF(N121="zákl. přenesená",J121,0)</f>
        <v>0</v>
      </c>
      <c r="BH121" s="217">
        <f>IF(N121="sníž. přenesená",J121,0)</f>
        <v>0</v>
      </c>
      <c r="BI121" s="217">
        <f>IF(N121="nulová",J121,0)</f>
        <v>0</v>
      </c>
      <c r="BJ121" s="18" t="s">
        <v>82</v>
      </c>
      <c r="BK121" s="217">
        <f>ROUND(I121*H121,2)</f>
        <v>0</v>
      </c>
      <c r="BL121" s="18" t="s">
        <v>131</v>
      </c>
      <c r="BM121" s="216" t="s">
        <v>349</v>
      </c>
    </row>
    <row r="122" s="2" customFormat="1">
      <c r="A122" s="39"/>
      <c r="B122" s="40"/>
      <c r="C122" s="41"/>
      <c r="D122" s="220" t="s">
        <v>172</v>
      </c>
      <c r="E122" s="41"/>
      <c r="F122" s="261" t="s">
        <v>350</v>
      </c>
      <c r="G122" s="41"/>
      <c r="H122" s="41"/>
      <c r="I122" s="262"/>
      <c r="J122" s="41"/>
      <c r="K122" s="41"/>
      <c r="L122" s="45"/>
      <c r="M122" s="263"/>
      <c r="N122" s="264"/>
      <c r="O122" s="85"/>
      <c r="P122" s="85"/>
      <c r="Q122" s="85"/>
      <c r="R122" s="85"/>
      <c r="S122" s="85"/>
      <c r="T122" s="86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T122" s="18" t="s">
        <v>172</v>
      </c>
      <c r="AU122" s="18" t="s">
        <v>84</v>
      </c>
    </row>
    <row r="123" s="13" customFormat="1">
      <c r="A123" s="13"/>
      <c r="B123" s="218"/>
      <c r="C123" s="219"/>
      <c r="D123" s="220" t="s">
        <v>132</v>
      </c>
      <c r="E123" s="221" t="s">
        <v>19</v>
      </c>
      <c r="F123" s="222" t="s">
        <v>345</v>
      </c>
      <c r="G123" s="219"/>
      <c r="H123" s="221" t="s">
        <v>19</v>
      </c>
      <c r="I123" s="223"/>
      <c r="J123" s="219"/>
      <c r="K123" s="219"/>
      <c r="L123" s="224"/>
      <c r="M123" s="225"/>
      <c r="N123" s="226"/>
      <c r="O123" s="226"/>
      <c r="P123" s="226"/>
      <c r="Q123" s="226"/>
      <c r="R123" s="226"/>
      <c r="S123" s="226"/>
      <c r="T123" s="227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28" t="s">
        <v>132</v>
      </c>
      <c r="AU123" s="228" t="s">
        <v>84</v>
      </c>
      <c r="AV123" s="13" t="s">
        <v>82</v>
      </c>
      <c r="AW123" s="13" t="s">
        <v>36</v>
      </c>
      <c r="AX123" s="13" t="s">
        <v>74</v>
      </c>
      <c r="AY123" s="228" t="s">
        <v>124</v>
      </c>
    </row>
    <row r="124" s="14" customFormat="1">
      <c r="A124" s="14"/>
      <c r="B124" s="229"/>
      <c r="C124" s="230"/>
      <c r="D124" s="220" t="s">
        <v>132</v>
      </c>
      <c r="E124" s="231" t="s">
        <v>19</v>
      </c>
      <c r="F124" s="232" t="s">
        <v>346</v>
      </c>
      <c r="G124" s="230"/>
      <c r="H124" s="233">
        <v>19</v>
      </c>
      <c r="I124" s="234"/>
      <c r="J124" s="230"/>
      <c r="K124" s="230"/>
      <c r="L124" s="235"/>
      <c r="M124" s="236"/>
      <c r="N124" s="237"/>
      <c r="O124" s="237"/>
      <c r="P124" s="237"/>
      <c r="Q124" s="237"/>
      <c r="R124" s="237"/>
      <c r="S124" s="237"/>
      <c r="T124" s="238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39" t="s">
        <v>132</v>
      </c>
      <c r="AU124" s="239" t="s">
        <v>84</v>
      </c>
      <c r="AV124" s="14" t="s">
        <v>84</v>
      </c>
      <c r="AW124" s="14" t="s">
        <v>36</v>
      </c>
      <c r="AX124" s="14" t="s">
        <v>82</v>
      </c>
      <c r="AY124" s="239" t="s">
        <v>124</v>
      </c>
    </row>
    <row r="125" s="12" customFormat="1" ht="22.8" customHeight="1">
      <c r="A125" s="12"/>
      <c r="B125" s="189"/>
      <c r="C125" s="190"/>
      <c r="D125" s="191" t="s">
        <v>73</v>
      </c>
      <c r="E125" s="203" t="s">
        <v>131</v>
      </c>
      <c r="F125" s="203" t="s">
        <v>252</v>
      </c>
      <c r="G125" s="190"/>
      <c r="H125" s="190"/>
      <c r="I125" s="193"/>
      <c r="J125" s="204">
        <f>BK125</f>
        <v>0</v>
      </c>
      <c r="K125" s="190"/>
      <c r="L125" s="195"/>
      <c r="M125" s="196"/>
      <c r="N125" s="197"/>
      <c r="O125" s="197"/>
      <c r="P125" s="198">
        <f>SUM(P126:P138)</f>
        <v>0</v>
      </c>
      <c r="Q125" s="197"/>
      <c r="R125" s="198">
        <f>SUM(R126:R138)</f>
        <v>328.60079999999999</v>
      </c>
      <c r="S125" s="197"/>
      <c r="T125" s="199">
        <f>SUM(T126:T138)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00" t="s">
        <v>82</v>
      </c>
      <c r="AT125" s="201" t="s">
        <v>73</v>
      </c>
      <c r="AU125" s="201" t="s">
        <v>82</v>
      </c>
      <c r="AY125" s="200" t="s">
        <v>124</v>
      </c>
      <c r="BK125" s="202">
        <f>SUM(BK126:BK138)</f>
        <v>0</v>
      </c>
    </row>
    <row r="126" s="2" customFormat="1">
      <c r="A126" s="39"/>
      <c r="B126" s="40"/>
      <c r="C126" s="205" t="s">
        <v>8</v>
      </c>
      <c r="D126" s="205" t="s">
        <v>126</v>
      </c>
      <c r="E126" s="206" t="s">
        <v>351</v>
      </c>
      <c r="F126" s="207" t="s">
        <v>352</v>
      </c>
      <c r="G126" s="208" t="s">
        <v>129</v>
      </c>
      <c r="H126" s="209">
        <v>135</v>
      </c>
      <c r="I126" s="210"/>
      <c r="J126" s="211">
        <f>ROUND(I126*H126,2)</f>
        <v>0</v>
      </c>
      <c r="K126" s="207" t="s">
        <v>130</v>
      </c>
      <c r="L126" s="45"/>
      <c r="M126" s="212" t="s">
        <v>19</v>
      </c>
      <c r="N126" s="213" t="s">
        <v>45</v>
      </c>
      <c r="O126" s="85"/>
      <c r="P126" s="214">
        <f>O126*H126</f>
        <v>0</v>
      </c>
      <c r="Q126" s="214">
        <v>2.4340799999999998</v>
      </c>
      <c r="R126" s="214">
        <f>Q126*H126</f>
        <v>328.60079999999999</v>
      </c>
      <c r="S126" s="214">
        <v>0</v>
      </c>
      <c r="T126" s="215">
        <f>S126*H126</f>
        <v>0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R126" s="216" t="s">
        <v>131</v>
      </c>
      <c r="AT126" s="216" t="s">
        <v>126</v>
      </c>
      <c r="AU126" s="216" t="s">
        <v>84</v>
      </c>
      <c r="AY126" s="18" t="s">
        <v>124</v>
      </c>
      <c r="BE126" s="217">
        <f>IF(N126="základní",J126,0)</f>
        <v>0</v>
      </c>
      <c r="BF126" s="217">
        <f>IF(N126="snížená",J126,0)</f>
        <v>0</v>
      </c>
      <c r="BG126" s="217">
        <f>IF(N126="zákl. přenesená",J126,0)</f>
        <v>0</v>
      </c>
      <c r="BH126" s="217">
        <f>IF(N126="sníž. přenesená",J126,0)</f>
        <v>0</v>
      </c>
      <c r="BI126" s="217">
        <f>IF(N126="nulová",J126,0)</f>
        <v>0</v>
      </c>
      <c r="BJ126" s="18" t="s">
        <v>82</v>
      </c>
      <c r="BK126" s="217">
        <f>ROUND(I126*H126,2)</f>
        <v>0</v>
      </c>
      <c r="BL126" s="18" t="s">
        <v>131</v>
      </c>
      <c r="BM126" s="216" t="s">
        <v>185</v>
      </c>
    </row>
    <row r="127" s="14" customFormat="1">
      <c r="A127" s="14"/>
      <c r="B127" s="229"/>
      <c r="C127" s="230"/>
      <c r="D127" s="220" t="s">
        <v>132</v>
      </c>
      <c r="E127" s="231" t="s">
        <v>19</v>
      </c>
      <c r="F127" s="232" t="s">
        <v>353</v>
      </c>
      <c r="G127" s="230"/>
      <c r="H127" s="233">
        <v>135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39" t="s">
        <v>132</v>
      </c>
      <c r="AU127" s="239" t="s">
        <v>84</v>
      </c>
      <c r="AV127" s="14" t="s">
        <v>84</v>
      </c>
      <c r="AW127" s="14" t="s">
        <v>36</v>
      </c>
      <c r="AX127" s="14" t="s">
        <v>74</v>
      </c>
      <c r="AY127" s="239" t="s">
        <v>124</v>
      </c>
    </row>
    <row r="128" s="15" customFormat="1">
      <c r="A128" s="15"/>
      <c r="B128" s="240"/>
      <c r="C128" s="241"/>
      <c r="D128" s="220" t="s">
        <v>132</v>
      </c>
      <c r="E128" s="242" t="s">
        <v>19</v>
      </c>
      <c r="F128" s="243" t="s">
        <v>137</v>
      </c>
      <c r="G128" s="241"/>
      <c r="H128" s="244">
        <v>135</v>
      </c>
      <c r="I128" s="245"/>
      <c r="J128" s="241"/>
      <c r="K128" s="241"/>
      <c r="L128" s="246"/>
      <c r="M128" s="247"/>
      <c r="N128" s="248"/>
      <c r="O128" s="248"/>
      <c r="P128" s="248"/>
      <c r="Q128" s="248"/>
      <c r="R128" s="248"/>
      <c r="S128" s="248"/>
      <c r="T128" s="249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50" t="s">
        <v>132</v>
      </c>
      <c r="AU128" s="250" t="s">
        <v>84</v>
      </c>
      <c r="AV128" s="15" t="s">
        <v>131</v>
      </c>
      <c r="AW128" s="15" t="s">
        <v>36</v>
      </c>
      <c r="AX128" s="15" t="s">
        <v>82</v>
      </c>
      <c r="AY128" s="250" t="s">
        <v>124</v>
      </c>
    </row>
    <row r="129" s="2" customFormat="1" ht="33" customHeight="1">
      <c r="A129" s="39"/>
      <c r="B129" s="40"/>
      <c r="C129" s="205" t="s">
        <v>171</v>
      </c>
      <c r="D129" s="205" t="s">
        <v>126</v>
      </c>
      <c r="E129" s="206" t="s">
        <v>354</v>
      </c>
      <c r="F129" s="207" t="s">
        <v>355</v>
      </c>
      <c r="G129" s="208" t="s">
        <v>153</v>
      </c>
      <c r="H129" s="209">
        <v>132</v>
      </c>
      <c r="I129" s="210"/>
      <c r="J129" s="211">
        <f>ROUND(I129*H129,2)</f>
        <v>0</v>
      </c>
      <c r="K129" s="207" t="s">
        <v>130</v>
      </c>
      <c r="L129" s="45"/>
      <c r="M129" s="212" t="s">
        <v>19</v>
      </c>
      <c r="N129" s="213" t="s">
        <v>45</v>
      </c>
      <c r="O129" s="85"/>
      <c r="P129" s="214">
        <f>O129*H129</f>
        <v>0</v>
      </c>
      <c r="Q129" s="214">
        <v>0</v>
      </c>
      <c r="R129" s="214">
        <f>Q129*H129</f>
        <v>0</v>
      </c>
      <c r="S129" s="214">
        <v>0</v>
      </c>
      <c r="T129" s="215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16" t="s">
        <v>131</v>
      </c>
      <c r="AT129" s="216" t="s">
        <v>126</v>
      </c>
      <c r="AU129" s="216" t="s">
        <v>84</v>
      </c>
      <c r="AY129" s="18" t="s">
        <v>124</v>
      </c>
      <c r="BE129" s="217">
        <f>IF(N129="základní",J129,0)</f>
        <v>0</v>
      </c>
      <c r="BF129" s="217">
        <f>IF(N129="snížená",J129,0)</f>
        <v>0</v>
      </c>
      <c r="BG129" s="217">
        <f>IF(N129="zákl. přenesená",J129,0)</f>
        <v>0</v>
      </c>
      <c r="BH129" s="217">
        <f>IF(N129="sníž. přenesená",J129,0)</f>
        <v>0</v>
      </c>
      <c r="BI129" s="217">
        <f>IF(N129="nulová",J129,0)</f>
        <v>0</v>
      </c>
      <c r="BJ129" s="18" t="s">
        <v>82</v>
      </c>
      <c r="BK129" s="217">
        <f>ROUND(I129*H129,2)</f>
        <v>0</v>
      </c>
      <c r="BL129" s="18" t="s">
        <v>131</v>
      </c>
      <c r="BM129" s="216" t="s">
        <v>190</v>
      </c>
    </row>
    <row r="130" s="14" customFormat="1">
      <c r="A130" s="14"/>
      <c r="B130" s="229"/>
      <c r="C130" s="230"/>
      <c r="D130" s="220" t="s">
        <v>132</v>
      </c>
      <c r="E130" s="231" t="s">
        <v>19</v>
      </c>
      <c r="F130" s="232" t="s">
        <v>356</v>
      </c>
      <c r="G130" s="230"/>
      <c r="H130" s="233">
        <v>132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9" t="s">
        <v>132</v>
      </c>
      <c r="AU130" s="239" t="s">
        <v>84</v>
      </c>
      <c r="AV130" s="14" t="s">
        <v>84</v>
      </c>
      <c r="AW130" s="14" t="s">
        <v>36</v>
      </c>
      <c r="AX130" s="14" t="s">
        <v>74</v>
      </c>
      <c r="AY130" s="239" t="s">
        <v>124</v>
      </c>
    </row>
    <row r="131" s="15" customFormat="1">
      <c r="A131" s="15"/>
      <c r="B131" s="240"/>
      <c r="C131" s="241"/>
      <c r="D131" s="220" t="s">
        <v>132</v>
      </c>
      <c r="E131" s="242" t="s">
        <v>19</v>
      </c>
      <c r="F131" s="243" t="s">
        <v>137</v>
      </c>
      <c r="G131" s="241"/>
      <c r="H131" s="244">
        <v>132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0" t="s">
        <v>132</v>
      </c>
      <c r="AU131" s="250" t="s">
        <v>84</v>
      </c>
      <c r="AV131" s="15" t="s">
        <v>131</v>
      </c>
      <c r="AW131" s="15" t="s">
        <v>36</v>
      </c>
      <c r="AX131" s="15" t="s">
        <v>82</v>
      </c>
      <c r="AY131" s="250" t="s">
        <v>124</v>
      </c>
    </row>
    <row r="132" s="2" customFormat="1">
      <c r="A132" s="39"/>
      <c r="B132" s="40"/>
      <c r="C132" s="205" t="s">
        <v>220</v>
      </c>
      <c r="D132" s="205" t="s">
        <v>126</v>
      </c>
      <c r="E132" s="206" t="s">
        <v>357</v>
      </c>
      <c r="F132" s="207" t="s">
        <v>261</v>
      </c>
      <c r="G132" s="208" t="s">
        <v>211</v>
      </c>
      <c r="H132" s="209">
        <v>34</v>
      </c>
      <c r="I132" s="210"/>
      <c r="J132" s="211">
        <f>ROUND(I132*H132,2)</f>
        <v>0</v>
      </c>
      <c r="K132" s="207" t="s">
        <v>19</v>
      </c>
      <c r="L132" s="45"/>
      <c r="M132" s="212" t="s">
        <v>19</v>
      </c>
      <c r="N132" s="213" t="s">
        <v>45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131</v>
      </c>
      <c r="AT132" s="216" t="s">
        <v>126</v>
      </c>
      <c r="AU132" s="216" t="s">
        <v>84</v>
      </c>
      <c r="AY132" s="18" t="s">
        <v>124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82</v>
      </c>
      <c r="BK132" s="217">
        <f>ROUND(I132*H132,2)</f>
        <v>0</v>
      </c>
      <c r="BL132" s="18" t="s">
        <v>131</v>
      </c>
      <c r="BM132" s="216" t="s">
        <v>201</v>
      </c>
    </row>
    <row r="133" s="2" customFormat="1">
      <c r="A133" s="39"/>
      <c r="B133" s="40"/>
      <c r="C133" s="41"/>
      <c r="D133" s="220" t="s">
        <v>172</v>
      </c>
      <c r="E133" s="41"/>
      <c r="F133" s="261" t="s">
        <v>263</v>
      </c>
      <c r="G133" s="41"/>
      <c r="H133" s="41"/>
      <c r="I133" s="262"/>
      <c r="J133" s="41"/>
      <c r="K133" s="41"/>
      <c r="L133" s="45"/>
      <c r="M133" s="263"/>
      <c r="N133" s="264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172</v>
      </c>
      <c r="AU133" s="18" t="s">
        <v>84</v>
      </c>
    </row>
    <row r="134" s="13" customFormat="1">
      <c r="A134" s="13"/>
      <c r="B134" s="218"/>
      <c r="C134" s="219"/>
      <c r="D134" s="220" t="s">
        <v>132</v>
      </c>
      <c r="E134" s="221" t="s">
        <v>19</v>
      </c>
      <c r="F134" s="222" t="s">
        <v>358</v>
      </c>
      <c r="G134" s="219"/>
      <c r="H134" s="221" t="s">
        <v>19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132</v>
      </c>
      <c r="AU134" s="228" t="s">
        <v>84</v>
      </c>
      <c r="AV134" s="13" t="s">
        <v>82</v>
      </c>
      <c r="AW134" s="13" t="s">
        <v>36</v>
      </c>
      <c r="AX134" s="13" t="s">
        <v>74</v>
      </c>
      <c r="AY134" s="228" t="s">
        <v>124</v>
      </c>
    </row>
    <row r="135" s="13" customFormat="1">
      <c r="A135" s="13"/>
      <c r="B135" s="218"/>
      <c r="C135" s="219"/>
      <c r="D135" s="220" t="s">
        <v>132</v>
      </c>
      <c r="E135" s="221" t="s">
        <v>19</v>
      </c>
      <c r="F135" s="222" t="s">
        <v>265</v>
      </c>
      <c r="G135" s="219"/>
      <c r="H135" s="221" t="s">
        <v>19</v>
      </c>
      <c r="I135" s="223"/>
      <c r="J135" s="219"/>
      <c r="K135" s="219"/>
      <c r="L135" s="224"/>
      <c r="M135" s="225"/>
      <c r="N135" s="226"/>
      <c r="O135" s="226"/>
      <c r="P135" s="226"/>
      <c r="Q135" s="226"/>
      <c r="R135" s="226"/>
      <c r="S135" s="226"/>
      <c r="T135" s="227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28" t="s">
        <v>132</v>
      </c>
      <c r="AU135" s="228" t="s">
        <v>84</v>
      </c>
      <c r="AV135" s="13" t="s">
        <v>82</v>
      </c>
      <c r="AW135" s="13" t="s">
        <v>36</v>
      </c>
      <c r="AX135" s="13" t="s">
        <v>74</v>
      </c>
      <c r="AY135" s="228" t="s">
        <v>124</v>
      </c>
    </row>
    <row r="136" s="13" customFormat="1">
      <c r="A136" s="13"/>
      <c r="B136" s="218"/>
      <c r="C136" s="219"/>
      <c r="D136" s="220" t="s">
        <v>132</v>
      </c>
      <c r="E136" s="221" t="s">
        <v>19</v>
      </c>
      <c r="F136" s="222" t="s">
        <v>359</v>
      </c>
      <c r="G136" s="219"/>
      <c r="H136" s="221" t="s">
        <v>19</v>
      </c>
      <c r="I136" s="223"/>
      <c r="J136" s="219"/>
      <c r="K136" s="219"/>
      <c r="L136" s="224"/>
      <c r="M136" s="225"/>
      <c r="N136" s="226"/>
      <c r="O136" s="226"/>
      <c r="P136" s="226"/>
      <c r="Q136" s="226"/>
      <c r="R136" s="226"/>
      <c r="S136" s="226"/>
      <c r="T136" s="22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28" t="s">
        <v>132</v>
      </c>
      <c r="AU136" s="228" t="s">
        <v>84</v>
      </c>
      <c r="AV136" s="13" t="s">
        <v>82</v>
      </c>
      <c r="AW136" s="13" t="s">
        <v>36</v>
      </c>
      <c r="AX136" s="13" t="s">
        <v>74</v>
      </c>
      <c r="AY136" s="228" t="s">
        <v>124</v>
      </c>
    </row>
    <row r="137" s="14" customFormat="1">
      <c r="A137" s="14"/>
      <c r="B137" s="229"/>
      <c r="C137" s="230"/>
      <c r="D137" s="220" t="s">
        <v>132</v>
      </c>
      <c r="E137" s="231" t="s">
        <v>19</v>
      </c>
      <c r="F137" s="232" t="s">
        <v>360</v>
      </c>
      <c r="G137" s="230"/>
      <c r="H137" s="233">
        <v>34</v>
      </c>
      <c r="I137" s="234"/>
      <c r="J137" s="230"/>
      <c r="K137" s="230"/>
      <c r="L137" s="235"/>
      <c r="M137" s="236"/>
      <c r="N137" s="237"/>
      <c r="O137" s="237"/>
      <c r="P137" s="237"/>
      <c r="Q137" s="237"/>
      <c r="R137" s="237"/>
      <c r="S137" s="237"/>
      <c r="T137" s="238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39" t="s">
        <v>132</v>
      </c>
      <c r="AU137" s="239" t="s">
        <v>84</v>
      </c>
      <c r="AV137" s="14" t="s">
        <v>84</v>
      </c>
      <c r="AW137" s="14" t="s">
        <v>36</v>
      </c>
      <c r="AX137" s="14" t="s">
        <v>74</v>
      </c>
      <c r="AY137" s="239" t="s">
        <v>124</v>
      </c>
    </row>
    <row r="138" s="15" customFormat="1">
      <c r="A138" s="15"/>
      <c r="B138" s="240"/>
      <c r="C138" s="241"/>
      <c r="D138" s="220" t="s">
        <v>132</v>
      </c>
      <c r="E138" s="242" t="s">
        <v>19</v>
      </c>
      <c r="F138" s="243" t="s">
        <v>137</v>
      </c>
      <c r="G138" s="241"/>
      <c r="H138" s="244">
        <v>34</v>
      </c>
      <c r="I138" s="245"/>
      <c r="J138" s="241"/>
      <c r="K138" s="241"/>
      <c r="L138" s="246"/>
      <c r="M138" s="247"/>
      <c r="N138" s="248"/>
      <c r="O138" s="248"/>
      <c r="P138" s="248"/>
      <c r="Q138" s="248"/>
      <c r="R138" s="248"/>
      <c r="S138" s="248"/>
      <c r="T138" s="249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50" t="s">
        <v>132</v>
      </c>
      <c r="AU138" s="250" t="s">
        <v>84</v>
      </c>
      <c r="AV138" s="15" t="s">
        <v>131</v>
      </c>
      <c r="AW138" s="15" t="s">
        <v>36</v>
      </c>
      <c r="AX138" s="15" t="s">
        <v>82</v>
      </c>
      <c r="AY138" s="250" t="s">
        <v>124</v>
      </c>
    </row>
    <row r="139" s="12" customFormat="1" ht="22.8" customHeight="1">
      <c r="A139" s="12"/>
      <c r="B139" s="189"/>
      <c r="C139" s="190"/>
      <c r="D139" s="191" t="s">
        <v>73</v>
      </c>
      <c r="E139" s="203" t="s">
        <v>295</v>
      </c>
      <c r="F139" s="203" t="s">
        <v>296</v>
      </c>
      <c r="G139" s="190"/>
      <c r="H139" s="190"/>
      <c r="I139" s="193"/>
      <c r="J139" s="204">
        <f>BK139</f>
        <v>0</v>
      </c>
      <c r="K139" s="190"/>
      <c r="L139" s="195"/>
      <c r="M139" s="196"/>
      <c r="N139" s="197"/>
      <c r="O139" s="197"/>
      <c r="P139" s="198">
        <f>P140</f>
        <v>0</v>
      </c>
      <c r="Q139" s="197"/>
      <c r="R139" s="198">
        <f>R140</f>
        <v>0</v>
      </c>
      <c r="S139" s="197"/>
      <c r="T139" s="199">
        <f>T140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00" t="s">
        <v>82</v>
      </c>
      <c r="AT139" s="201" t="s">
        <v>73</v>
      </c>
      <c r="AU139" s="201" t="s">
        <v>82</v>
      </c>
      <c r="AY139" s="200" t="s">
        <v>124</v>
      </c>
      <c r="BK139" s="202">
        <f>BK140</f>
        <v>0</v>
      </c>
    </row>
    <row r="140" s="2" customFormat="1" ht="21.75" customHeight="1">
      <c r="A140" s="39"/>
      <c r="B140" s="40"/>
      <c r="C140" s="205" t="s">
        <v>179</v>
      </c>
      <c r="D140" s="205" t="s">
        <v>126</v>
      </c>
      <c r="E140" s="206" t="s">
        <v>297</v>
      </c>
      <c r="F140" s="207" t="s">
        <v>298</v>
      </c>
      <c r="G140" s="208" t="s">
        <v>205</v>
      </c>
      <c r="H140" s="209">
        <v>328.61000000000001</v>
      </c>
      <c r="I140" s="210"/>
      <c r="J140" s="211">
        <f>ROUND(I140*H140,2)</f>
        <v>0</v>
      </c>
      <c r="K140" s="207" t="s">
        <v>130</v>
      </c>
      <c r="L140" s="45"/>
      <c r="M140" s="268" t="s">
        <v>19</v>
      </c>
      <c r="N140" s="269" t="s">
        <v>45</v>
      </c>
      <c r="O140" s="270"/>
      <c r="P140" s="271">
        <f>O140*H140</f>
        <v>0</v>
      </c>
      <c r="Q140" s="271">
        <v>0</v>
      </c>
      <c r="R140" s="271">
        <f>Q140*H140</f>
        <v>0</v>
      </c>
      <c r="S140" s="271">
        <v>0</v>
      </c>
      <c r="T140" s="272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131</v>
      </c>
      <c r="AT140" s="216" t="s">
        <v>126</v>
      </c>
      <c r="AU140" s="216" t="s">
        <v>84</v>
      </c>
      <c r="AY140" s="18" t="s">
        <v>124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82</v>
      </c>
      <c r="BK140" s="217">
        <f>ROUND(I140*H140,2)</f>
        <v>0</v>
      </c>
      <c r="BL140" s="18" t="s">
        <v>131</v>
      </c>
      <c r="BM140" s="216" t="s">
        <v>195</v>
      </c>
    </row>
    <row r="141" s="2" customFormat="1" ht="6.96" customHeight="1">
      <c r="A141" s="39"/>
      <c r="B141" s="60"/>
      <c r="C141" s="61"/>
      <c r="D141" s="61"/>
      <c r="E141" s="61"/>
      <c r="F141" s="61"/>
      <c r="G141" s="61"/>
      <c r="H141" s="61"/>
      <c r="I141" s="61"/>
      <c r="J141" s="61"/>
      <c r="K141" s="61"/>
      <c r="L141" s="45"/>
      <c r="M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</row>
  </sheetData>
  <sheetProtection sheet="1" autoFilter="0" formatColumns="0" formatRows="0" objects="1" scenarios="1" spinCount="100000" saltValue="vSb4SXRWgurdPnn/n3mFP55VDv1VE6GWwDUJ/RXzuBa4vz5K9de+7ATMOA0tYGUQ2dx79WOEibNUBSJzsqdwOQ==" hashValue="lG0LgJ5hHOPB94ceJgfQGNXjrNDjSBvWDDVuU4rG5rr//HEugK8cix5ncjk7oRt1WQz8aMMtr+ZqgEw4ySnMmA==" algorithmName="SHA-512" password="92E9"/>
  <autoFilter ref="C82:K140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90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="1" customFormat="1" ht="24.96" customHeight="1">
      <c r="B4" s="21"/>
      <c r="D4" s="131" t="s">
        <v>94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Vidnávka, Hukovice, ř.km 6,190-10,150_změna stavby před dokončením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361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35</v>
      </c>
      <c r="G12" s="39"/>
      <c r="H12" s="39"/>
      <c r="I12" s="133" t="s">
        <v>24</v>
      </c>
      <c r="J12" s="138" t="str">
        <f>'Rekapitulace stavby'!AN8</f>
        <v>29. 11. 2021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tr">
        <f>IF('Rekapitulace stavby'!AN10="","",'Rekapitulace stavby'!AN10)</f>
        <v>70890021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Povodí Odry, státní podnik</v>
      </c>
      <c r="F15" s="39"/>
      <c r="G15" s="39"/>
      <c r="H15" s="39"/>
      <c r="I15" s="133" t="s">
        <v>30</v>
      </c>
      <c r="J15" s="137" t="str">
        <f>IF('Rekapitulace stavby'!AN11="","",'Rekapitulace stavby'!AN11)</f>
        <v>CZ70890021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30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ROUND(J83,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ROUND((SUM(BE83:BE138)),  2)</f>
        <v>0</v>
      </c>
      <c r="G33" s="39"/>
      <c r="H33" s="39"/>
      <c r="I33" s="149">
        <v>0.20999999999999999</v>
      </c>
      <c r="J33" s="148">
        <f>ROUND(((SUM(BE83:BE138))*I33),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46</v>
      </c>
      <c r="F34" s="148">
        <f>ROUND((SUM(BF83:BF138)),  2)</f>
        <v>0</v>
      </c>
      <c r="G34" s="39"/>
      <c r="H34" s="39"/>
      <c r="I34" s="149">
        <v>0.14999999999999999</v>
      </c>
      <c r="J34" s="148">
        <f>ROUND(((SUM(BF83:BF138))*I34),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47</v>
      </c>
      <c r="F35" s="148">
        <f>ROUND((SUM(BG83:BG138)),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48</v>
      </c>
      <c r="F36" s="148">
        <f>ROUND((SUM(BH83:BH138)),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49</v>
      </c>
      <c r="F37" s="148">
        <f>ROUND((SUM(BI83:BI138)),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Vidnávka, Hukovice, ř.km 6,190-10,150_změna stavby před dokončením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SO03 - pricne_objekty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33" t="s">
        <v>24</v>
      </c>
      <c r="J52" s="73" t="str">
        <f>IF(J12="","",J12)</f>
        <v>29. 11. 2021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Povodí Odry, státní podnik</v>
      </c>
      <c r="G54" s="41"/>
      <c r="H54" s="41"/>
      <c r="I54" s="33" t="s">
        <v>34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J83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="9" customFormat="1" ht="24.96" customHeight="1">
      <c r="A60" s="9"/>
      <c r="B60" s="166"/>
      <c r="C60" s="167"/>
      <c r="D60" s="168" t="s">
        <v>101</v>
      </c>
      <c r="E60" s="169"/>
      <c r="F60" s="169"/>
      <c r="G60" s="169"/>
      <c r="H60" s="169"/>
      <c r="I60" s="169"/>
      <c r="J60" s="170">
        <f>J84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102</v>
      </c>
      <c r="E61" s="175"/>
      <c r="F61" s="175"/>
      <c r="G61" s="175"/>
      <c r="H61" s="175"/>
      <c r="I61" s="175"/>
      <c r="J61" s="176">
        <f>J85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72"/>
      <c r="C62" s="173"/>
      <c r="D62" s="174" t="s">
        <v>104</v>
      </c>
      <c r="E62" s="175"/>
      <c r="F62" s="175"/>
      <c r="G62" s="175"/>
      <c r="H62" s="175"/>
      <c r="I62" s="175"/>
      <c r="J62" s="176">
        <f>J98</f>
        <v>0</v>
      </c>
      <c r="K62" s="173"/>
      <c r="L62" s="177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72"/>
      <c r="C63" s="173"/>
      <c r="D63" s="174" t="s">
        <v>106</v>
      </c>
      <c r="E63" s="175"/>
      <c r="F63" s="175"/>
      <c r="G63" s="175"/>
      <c r="H63" s="175"/>
      <c r="I63" s="175"/>
      <c r="J63" s="176">
        <f>J137</f>
        <v>0</v>
      </c>
      <c r="K63" s="173"/>
      <c r="L63" s="177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9"/>
      <c r="B64" s="40"/>
      <c r="C64" s="41"/>
      <c r="D64" s="41"/>
      <c r="E64" s="41"/>
      <c r="F64" s="41"/>
      <c r="G64" s="41"/>
      <c r="H64" s="41"/>
      <c r="I64" s="41"/>
      <c r="J64" s="41"/>
      <c r="K64" s="41"/>
      <c r="L64" s="135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</row>
    <row r="65" s="2" customFormat="1" ht="6.96" customHeight="1">
      <c r="A65" s="39"/>
      <c r="B65" s="60"/>
      <c r="C65" s="61"/>
      <c r="D65" s="61"/>
      <c r="E65" s="61"/>
      <c r="F65" s="61"/>
      <c r="G65" s="61"/>
      <c r="H65" s="61"/>
      <c r="I65" s="61"/>
      <c r="J65" s="61"/>
      <c r="K65" s="61"/>
      <c r="L65" s="135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9" s="2" customFormat="1" ht="6.96" customHeight="1">
      <c r="A69" s="3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24.96" customHeight="1">
      <c r="A70" s="39"/>
      <c r="B70" s="40"/>
      <c r="C70" s="24" t="s">
        <v>109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6.96" customHeight="1">
      <c r="A71" s="39"/>
      <c r="B71" s="40"/>
      <c r="C71" s="41"/>
      <c r="D71" s="41"/>
      <c r="E71" s="41"/>
      <c r="F71" s="41"/>
      <c r="G71" s="41"/>
      <c r="H71" s="41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16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161" t="str">
        <f>E7</f>
        <v>Vidnávka, Hukovice, ř.km 6,190-10,150_změna stavby před dokončením</v>
      </c>
      <c r="F73" s="33"/>
      <c r="G73" s="33"/>
      <c r="H73" s="33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95</v>
      </c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70" t="str">
        <f>E9</f>
        <v>SO03 - pricne_objekty</v>
      </c>
      <c r="F75" s="41"/>
      <c r="G75" s="41"/>
      <c r="H75" s="41"/>
      <c r="I75" s="41"/>
      <c r="J75" s="41"/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22</v>
      </c>
      <c r="D77" s="41"/>
      <c r="E77" s="41"/>
      <c r="F77" s="28" t="str">
        <f>F12</f>
        <v xml:space="preserve"> </v>
      </c>
      <c r="G77" s="41"/>
      <c r="H77" s="41"/>
      <c r="I77" s="33" t="s">
        <v>24</v>
      </c>
      <c r="J77" s="73" t="str">
        <f>IF(J12="","",J12)</f>
        <v>29. 11. 2021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5.15" customHeight="1">
      <c r="A79" s="39"/>
      <c r="B79" s="40"/>
      <c r="C79" s="33" t="s">
        <v>26</v>
      </c>
      <c r="D79" s="41"/>
      <c r="E79" s="41"/>
      <c r="F79" s="28" t="str">
        <f>E15</f>
        <v>Povodí Odry, státní podnik</v>
      </c>
      <c r="G79" s="41"/>
      <c r="H79" s="41"/>
      <c r="I79" s="33" t="s">
        <v>34</v>
      </c>
      <c r="J79" s="37" t="str">
        <f>E21</f>
        <v xml:space="preserve"> </v>
      </c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32</v>
      </c>
      <c r="D80" s="41"/>
      <c r="E80" s="41"/>
      <c r="F80" s="28" t="str">
        <f>IF(E18="","",E18)</f>
        <v>Vyplň údaj</v>
      </c>
      <c r="G80" s="41"/>
      <c r="H80" s="41"/>
      <c r="I80" s="33" t="s">
        <v>37</v>
      </c>
      <c r="J80" s="37" t="str">
        <f>E24</f>
        <v xml:space="preserve"> </v>
      </c>
      <c r="K80" s="41"/>
      <c r="L80" s="135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0.32" customHeight="1">
      <c r="A81" s="39"/>
      <c r="B81" s="40"/>
      <c r="C81" s="41"/>
      <c r="D81" s="41"/>
      <c r="E81" s="41"/>
      <c r="F81" s="41"/>
      <c r="G81" s="41"/>
      <c r="H81" s="41"/>
      <c r="I81" s="41"/>
      <c r="J81" s="41"/>
      <c r="K81" s="41"/>
      <c r="L81" s="135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11" customFormat="1" ht="29.28" customHeight="1">
      <c r="A82" s="178"/>
      <c r="B82" s="179"/>
      <c r="C82" s="180" t="s">
        <v>110</v>
      </c>
      <c r="D82" s="181" t="s">
        <v>59</v>
      </c>
      <c r="E82" s="181" t="s">
        <v>55</v>
      </c>
      <c r="F82" s="181" t="s">
        <v>56</v>
      </c>
      <c r="G82" s="181" t="s">
        <v>111</v>
      </c>
      <c r="H82" s="181" t="s">
        <v>112</v>
      </c>
      <c r="I82" s="181" t="s">
        <v>113</v>
      </c>
      <c r="J82" s="181" t="s">
        <v>99</v>
      </c>
      <c r="K82" s="182" t="s">
        <v>114</v>
      </c>
      <c r="L82" s="183"/>
      <c r="M82" s="93" t="s">
        <v>19</v>
      </c>
      <c r="N82" s="94" t="s">
        <v>44</v>
      </c>
      <c r="O82" s="94" t="s">
        <v>115</v>
      </c>
      <c r="P82" s="94" t="s">
        <v>116</v>
      </c>
      <c r="Q82" s="94" t="s">
        <v>117</v>
      </c>
      <c r="R82" s="94" t="s">
        <v>118</v>
      </c>
      <c r="S82" s="94" t="s">
        <v>119</v>
      </c>
      <c r="T82" s="95" t="s">
        <v>120</v>
      </c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</row>
    <row r="83" s="2" customFormat="1" ht="22.8" customHeight="1">
      <c r="A83" s="39"/>
      <c r="B83" s="40"/>
      <c r="C83" s="100" t="s">
        <v>121</v>
      </c>
      <c r="D83" s="41"/>
      <c r="E83" s="41"/>
      <c r="F83" s="41"/>
      <c r="G83" s="41"/>
      <c r="H83" s="41"/>
      <c r="I83" s="41"/>
      <c r="J83" s="184">
        <f>BK83</f>
        <v>0</v>
      </c>
      <c r="K83" s="41"/>
      <c r="L83" s="45"/>
      <c r="M83" s="96"/>
      <c r="N83" s="185"/>
      <c r="O83" s="97"/>
      <c r="P83" s="186">
        <f>P84</f>
        <v>0</v>
      </c>
      <c r="Q83" s="97"/>
      <c r="R83" s="186">
        <f>R84</f>
        <v>2388.5851199999997</v>
      </c>
      <c r="S83" s="97"/>
      <c r="T83" s="187">
        <f>T84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T83" s="18" t="s">
        <v>73</v>
      </c>
      <c r="AU83" s="18" t="s">
        <v>100</v>
      </c>
      <c r="BK83" s="188">
        <f>BK84</f>
        <v>0</v>
      </c>
    </row>
    <row r="84" s="12" customFormat="1" ht="25.92" customHeight="1">
      <c r="A84" s="12"/>
      <c r="B84" s="189"/>
      <c r="C84" s="190"/>
      <c r="D84" s="191" t="s">
        <v>73</v>
      </c>
      <c r="E84" s="192" t="s">
        <v>122</v>
      </c>
      <c r="F84" s="192" t="s">
        <v>123</v>
      </c>
      <c r="G84" s="190"/>
      <c r="H84" s="190"/>
      <c r="I84" s="193"/>
      <c r="J84" s="194">
        <f>BK84</f>
        <v>0</v>
      </c>
      <c r="K84" s="190"/>
      <c r="L84" s="195"/>
      <c r="M84" s="196"/>
      <c r="N84" s="197"/>
      <c r="O84" s="197"/>
      <c r="P84" s="198">
        <f>P85+P98+P137</f>
        <v>0</v>
      </c>
      <c r="Q84" s="197"/>
      <c r="R84" s="198">
        <f>R85+R98+R137</f>
        <v>2388.5851199999997</v>
      </c>
      <c r="S84" s="197"/>
      <c r="T84" s="199">
        <f>T85+T98+T137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200" t="s">
        <v>82</v>
      </c>
      <c r="AT84" s="201" t="s">
        <v>73</v>
      </c>
      <c r="AU84" s="201" t="s">
        <v>74</v>
      </c>
      <c r="AY84" s="200" t="s">
        <v>124</v>
      </c>
      <c r="BK84" s="202">
        <f>BK85+BK98+BK137</f>
        <v>0</v>
      </c>
    </row>
    <row r="85" s="12" customFormat="1" ht="22.8" customHeight="1">
      <c r="A85" s="12"/>
      <c r="B85" s="189"/>
      <c r="C85" s="190"/>
      <c r="D85" s="191" t="s">
        <v>73</v>
      </c>
      <c r="E85" s="203" t="s">
        <v>82</v>
      </c>
      <c r="F85" s="203" t="s">
        <v>125</v>
      </c>
      <c r="G85" s="190"/>
      <c r="H85" s="190"/>
      <c r="I85" s="193"/>
      <c r="J85" s="204">
        <f>BK85</f>
        <v>0</v>
      </c>
      <c r="K85" s="190"/>
      <c r="L85" s="195"/>
      <c r="M85" s="196"/>
      <c r="N85" s="197"/>
      <c r="O85" s="197"/>
      <c r="P85" s="198">
        <f>SUM(P86:P97)</f>
        <v>0</v>
      </c>
      <c r="Q85" s="197"/>
      <c r="R85" s="198">
        <f>SUM(R86:R97)</f>
        <v>0</v>
      </c>
      <c r="S85" s="197"/>
      <c r="T85" s="199">
        <f>SUM(T86:T97)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00" t="s">
        <v>82</v>
      </c>
      <c r="AT85" s="201" t="s">
        <v>73</v>
      </c>
      <c r="AU85" s="201" t="s">
        <v>82</v>
      </c>
      <c r="AY85" s="200" t="s">
        <v>124</v>
      </c>
      <c r="BK85" s="202">
        <f>SUM(BK86:BK97)</f>
        <v>0</v>
      </c>
    </row>
    <row r="86" s="2" customFormat="1" ht="33" customHeight="1">
      <c r="A86" s="39"/>
      <c r="B86" s="40"/>
      <c r="C86" s="205" t="s">
        <v>82</v>
      </c>
      <c r="D86" s="205" t="s">
        <v>126</v>
      </c>
      <c r="E86" s="206" t="s">
        <v>362</v>
      </c>
      <c r="F86" s="207" t="s">
        <v>363</v>
      </c>
      <c r="G86" s="208" t="s">
        <v>129</v>
      </c>
      <c r="H86" s="209">
        <v>602.39999999999998</v>
      </c>
      <c r="I86" s="210"/>
      <c r="J86" s="211">
        <f>ROUND(I86*H86,2)</f>
        <v>0</v>
      </c>
      <c r="K86" s="207" t="s">
        <v>130</v>
      </c>
      <c r="L86" s="45"/>
      <c r="M86" s="212" t="s">
        <v>19</v>
      </c>
      <c r="N86" s="213" t="s">
        <v>45</v>
      </c>
      <c r="O86" s="85"/>
      <c r="P86" s="214">
        <f>O86*H86</f>
        <v>0</v>
      </c>
      <c r="Q86" s="214">
        <v>0</v>
      </c>
      <c r="R86" s="214">
        <f>Q86*H86</f>
        <v>0</v>
      </c>
      <c r="S86" s="214">
        <v>0</v>
      </c>
      <c r="T86" s="215">
        <f>S86*H86</f>
        <v>0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R86" s="216" t="s">
        <v>131</v>
      </c>
      <c r="AT86" s="216" t="s">
        <v>126</v>
      </c>
      <c r="AU86" s="216" t="s">
        <v>84</v>
      </c>
      <c r="AY86" s="18" t="s">
        <v>124</v>
      </c>
      <c r="BE86" s="217">
        <f>IF(N86="základní",J86,0)</f>
        <v>0</v>
      </c>
      <c r="BF86" s="217">
        <f>IF(N86="snížená",J86,0)</f>
        <v>0</v>
      </c>
      <c r="BG86" s="217">
        <f>IF(N86="zákl. přenesená",J86,0)</f>
        <v>0</v>
      </c>
      <c r="BH86" s="217">
        <f>IF(N86="sníž. přenesená",J86,0)</f>
        <v>0</v>
      </c>
      <c r="BI86" s="217">
        <f>IF(N86="nulová",J86,0)</f>
        <v>0</v>
      </c>
      <c r="BJ86" s="18" t="s">
        <v>82</v>
      </c>
      <c r="BK86" s="217">
        <f>ROUND(I86*H86,2)</f>
        <v>0</v>
      </c>
      <c r="BL86" s="18" t="s">
        <v>131</v>
      </c>
      <c r="BM86" s="216" t="s">
        <v>84</v>
      </c>
    </row>
    <row r="87" s="13" customFormat="1">
      <c r="A87" s="13"/>
      <c r="B87" s="218"/>
      <c r="C87" s="219"/>
      <c r="D87" s="220" t="s">
        <v>132</v>
      </c>
      <c r="E87" s="221" t="s">
        <v>19</v>
      </c>
      <c r="F87" s="222" t="s">
        <v>364</v>
      </c>
      <c r="G87" s="219"/>
      <c r="H87" s="221" t="s">
        <v>19</v>
      </c>
      <c r="I87" s="223"/>
      <c r="J87" s="219"/>
      <c r="K87" s="219"/>
      <c r="L87" s="224"/>
      <c r="M87" s="225"/>
      <c r="N87" s="226"/>
      <c r="O87" s="226"/>
      <c r="P87" s="226"/>
      <c r="Q87" s="226"/>
      <c r="R87" s="226"/>
      <c r="S87" s="226"/>
      <c r="T87" s="227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T87" s="228" t="s">
        <v>132</v>
      </c>
      <c r="AU87" s="228" t="s">
        <v>84</v>
      </c>
      <c r="AV87" s="13" t="s">
        <v>82</v>
      </c>
      <c r="AW87" s="13" t="s">
        <v>36</v>
      </c>
      <c r="AX87" s="13" t="s">
        <v>74</v>
      </c>
      <c r="AY87" s="228" t="s">
        <v>124</v>
      </c>
    </row>
    <row r="88" s="14" customFormat="1">
      <c r="A88" s="14"/>
      <c r="B88" s="229"/>
      <c r="C88" s="230"/>
      <c r="D88" s="220" t="s">
        <v>132</v>
      </c>
      <c r="E88" s="231" t="s">
        <v>19</v>
      </c>
      <c r="F88" s="232" t="s">
        <v>365</v>
      </c>
      <c r="G88" s="230"/>
      <c r="H88" s="233">
        <v>105.8</v>
      </c>
      <c r="I88" s="234"/>
      <c r="J88" s="230"/>
      <c r="K88" s="230"/>
      <c r="L88" s="235"/>
      <c r="M88" s="236"/>
      <c r="N88" s="237"/>
      <c r="O88" s="237"/>
      <c r="P88" s="237"/>
      <c r="Q88" s="237"/>
      <c r="R88" s="237"/>
      <c r="S88" s="237"/>
      <c r="T88" s="238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T88" s="239" t="s">
        <v>132</v>
      </c>
      <c r="AU88" s="239" t="s">
        <v>84</v>
      </c>
      <c r="AV88" s="14" t="s">
        <v>84</v>
      </c>
      <c r="AW88" s="14" t="s">
        <v>36</v>
      </c>
      <c r="AX88" s="14" t="s">
        <v>74</v>
      </c>
      <c r="AY88" s="239" t="s">
        <v>124</v>
      </c>
    </row>
    <row r="89" s="14" customFormat="1">
      <c r="A89" s="14"/>
      <c r="B89" s="229"/>
      <c r="C89" s="230"/>
      <c r="D89" s="220" t="s">
        <v>132</v>
      </c>
      <c r="E89" s="231" t="s">
        <v>19</v>
      </c>
      <c r="F89" s="232" t="s">
        <v>366</v>
      </c>
      <c r="G89" s="230"/>
      <c r="H89" s="233">
        <v>121</v>
      </c>
      <c r="I89" s="234"/>
      <c r="J89" s="230"/>
      <c r="K89" s="230"/>
      <c r="L89" s="235"/>
      <c r="M89" s="236"/>
      <c r="N89" s="237"/>
      <c r="O89" s="237"/>
      <c r="P89" s="237"/>
      <c r="Q89" s="237"/>
      <c r="R89" s="237"/>
      <c r="S89" s="237"/>
      <c r="T89" s="238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39" t="s">
        <v>132</v>
      </c>
      <c r="AU89" s="239" t="s">
        <v>84</v>
      </c>
      <c r="AV89" s="14" t="s">
        <v>84</v>
      </c>
      <c r="AW89" s="14" t="s">
        <v>36</v>
      </c>
      <c r="AX89" s="14" t="s">
        <v>74</v>
      </c>
      <c r="AY89" s="239" t="s">
        <v>124</v>
      </c>
    </row>
    <row r="90" s="14" customFormat="1">
      <c r="A90" s="14"/>
      <c r="B90" s="229"/>
      <c r="C90" s="230"/>
      <c r="D90" s="220" t="s">
        <v>132</v>
      </c>
      <c r="E90" s="231" t="s">
        <v>19</v>
      </c>
      <c r="F90" s="232" t="s">
        <v>367</v>
      </c>
      <c r="G90" s="230"/>
      <c r="H90" s="233">
        <v>121</v>
      </c>
      <c r="I90" s="234"/>
      <c r="J90" s="230"/>
      <c r="K90" s="230"/>
      <c r="L90" s="235"/>
      <c r="M90" s="236"/>
      <c r="N90" s="237"/>
      <c r="O90" s="237"/>
      <c r="P90" s="237"/>
      <c r="Q90" s="237"/>
      <c r="R90" s="237"/>
      <c r="S90" s="237"/>
      <c r="T90" s="238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T90" s="239" t="s">
        <v>132</v>
      </c>
      <c r="AU90" s="239" t="s">
        <v>84</v>
      </c>
      <c r="AV90" s="14" t="s">
        <v>84</v>
      </c>
      <c r="AW90" s="14" t="s">
        <v>36</v>
      </c>
      <c r="AX90" s="14" t="s">
        <v>74</v>
      </c>
      <c r="AY90" s="239" t="s">
        <v>124</v>
      </c>
    </row>
    <row r="91" s="14" customFormat="1">
      <c r="A91" s="14"/>
      <c r="B91" s="229"/>
      <c r="C91" s="230"/>
      <c r="D91" s="220" t="s">
        <v>132</v>
      </c>
      <c r="E91" s="231" t="s">
        <v>19</v>
      </c>
      <c r="F91" s="232" t="s">
        <v>368</v>
      </c>
      <c r="G91" s="230"/>
      <c r="H91" s="233">
        <v>127.3</v>
      </c>
      <c r="I91" s="234"/>
      <c r="J91" s="230"/>
      <c r="K91" s="230"/>
      <c r="L91" s="235"/>
      <c r="M91" s="236"/>
      <c r="N91" s="237"/>
      <c r="O91" s="237"/>
      <c r="P91" s="237"/>
      <c r="Q91" s="237"/>
      <c r="R91" s="237"/>
      <c r="S91" s="237"/>
      <c r="T91" s="238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T91" s="239" t="s">
        <v>132</v>
      </c>
      <c r="AU91" s="239" t="s">
        <v>84</v>
      </c>
      <c r="AV91" s="14" t="s">
        <v>84</v>
      </c>
      <c r="AW91" s="14" t="s">
        <v>36</v>
      </c>
      <c r="AX91" s="14" t="s">
        <v>74</v>
      </c>
      <c r="AY91" s="239" t="s">
        <v>124</v>
      </c>
    </row>
    <row r="92" s="14" customFormat="1">
      <c r="A92" s="14"/>
      <c r="B92" s="229"/>
      <c r="C92" s="230"/>
      <c r="D92" s="220" t="s">
        <v>132</v>
      </c>
      <c r="E92" s="231" t="s">
        <v>19</v>
      </c>
      <c r="F92" s="232" t="s">
        <v>369</v>
      </c>
      <c r="G92" s="230"/>
      <c r="H92" s="233">
        <v>127.3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39" t="s">
        <v>132</v>
      </c>
      <c r="AU92" s="239" t="s">
        <v>84</v>
      </c>
      <c r="AV92" s="14" t="s">
        <v>84</v>
      </c>
      <c r="AW92" s="14" t="s">
        <v>36</v>
      </c>
      <c r="AX92" s="14" t="s">
        <v>74</v>
      </c>
      <c r="AY92" s="239" t="s">
        <v>124</v>
      </c>
    </row>
    <row r="93" s="15" customFormat="1">
      <c r="A93" s="15"/>
      <c r="B93" s="240"/>
      <c r="C93" s="241"/>
      <c r="D93" s="220" t="s">
        <v>132</v>
      </c>
      <c r="E93" s="242" t="s">
        <v>19</v>
      </c>
      <c r="F93" s="243" t="s">
        <v>137</v>
      </c>
      <c r="G93" s="241"/>
      <c r="H93" s="244">
        <v>602.39999999999998</v>
      </c>
      <c r="I93" s="245"/>
      <c r="J93" s="241"/>
      <c r="K93" s="241"/>
      <c r="L93" s="246"/>
      <c r="M93" s="247"/>
      <c r="N93" s="248"/>
      <c r="O93" s="248"/>
      <c r="P93" s="248"/>
      <c r="Q93" s="248"/>
      <c r="R93" s="248"/>
      <c r="S93" s="248"/>
      <c r="T93" s="249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0" t="s">
        <v>132</v>
      </c>
      <c r="AU93" s="250" t="s">
        <v>84</v>
      </c>
      <c r="AV93" s="15" t="s">
        <v>131</v>
      </c>
      <c r="AW93" s="15" t="s">
        <v>36</v>
      </c>
      <c r="AX93" s="15" t="s">
        <v>82</v>
      </c>
      <c r="AY93" s="250" t="s">
        <v>124</v>
      </c>
    </row>
    <row r="94" s="2" customFormat="1">
      <c r="A94" s="39"/>
      <c r="B94" s="40"/>
      <c r="C94" s="205" t="s">
        <v>84</v>
      </c>
      <c r="D94" s="205" t="s">
        <v>126</v>
      </c>
      <c r="E94" s="206" t="s">
        <v>138</v>
      </c>
      <c r="F94" s="207" t="s">
        <v>139</v>
      </c>
      <c r="G94" s="208" t="s">
        <v>129</v>
      </c>
      <c r="H94" s="209">
        <v>602.39999999999998</v>
      </c>
      <c r="I94" s="210"/>
      <c r="J94" s="211">
        <f>ROUND(I94*H94,2)</f>
        <v>0</v>
      </c>
      <c r="K94" s="207" t="s">
        <v>130</v>
      </c>
      <c r="L94" s="45"/>
      <c r="M94" s="212" t="s">
        <v>19</v>
      </c>
      <c r="N94" s="213" t="s">
        <v>45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131</v>
      </c>
      <c r="AT94" s="216" t="s">
        <v>126</v>
      </c>
      <c r="AU94" s="216" t="s">
        <v>84</v>
      </c>
      <c r="AY94" s="18" t="s">
        <v>124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82</v>
      </c>
      <c r="BK94" s="217">
        <f>ROUND(I94*H94,2)</f>
        <v>0</v>
      </c>
      <c r="BL94" s="18" t="s">
        <v>131</v>
      </c>
      <c r="BM94" s="216" t="s">
        <v>131</v>
      </c>
    </row>
    <row r="95" s="2" customFormat="1">
      <c r="A95" s="39"/>
      <c r="B95" s="40"/>
      <c r="C95" s="205" t="s">
        <v>140</v>
      </c>
      <c r="D95" s="205" t="s">
        <v>126</v>
      </c>
      <c r="E95" s="206" t="s">
        <v>332</v>
      </c>
      <c r="F95" s="207" t="s">
        <v>333</v>
      </c>
      <c r="G95" s="208" t="s">
        <v>129</v>
      </c>
      <c r="H95" s="209">
        <v>602.39999999999998</v>
      </c>
      <c r="I95" s="210"/>
      <c r="J95" s="211">
        <f>ROUND(I95*H95,2)</f>
        <v>0</v>
      </c>
      <c r="K95" s="207" t="s">
        <v>130</v>
      </c>
      <c r="L95" s="45"/>
      <c r="M95" s="212" t="s">
        <v>19</v>
      </c>
      <c r="N95" s="213" t="s">
        <v>45</v>
      </c>
      <c r="O95" s="85"/>
      <c r="P95" s="214">
        <f>O95*H95</f>
        <v>0</v>
      </c>
      <c r="Q95" s="214">
        <v>0</v>
      </c>
      <c r="R95" s="214">
        <f>Q95*H95</f>
        <v>0</v>
      </c>
      <c r="S95" s="214">
        <v>0</v>
      </c>
      <c r="T95" s="215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16" t="s">
        <v>131</v>
      </c>
      <c r="AT95" s="216" t="s">
        <v>126</v>
      </c>
      <c r="AU95" s="216" t="s">
        <v>84</v>
      </c>
      <c r="AY95" s="18" t="s">
        <v>124</v>
      </c>
      <c r="BE95" s="217">
        <f>IF(N95="základní",J95,0)</f>
        <v>0</v>
      </c>
      <c r="BF95" s="217">
        <f>IF(N95="snížená",J95,0)</f>
        <v>0</v>
      </c>
      <c r="BG95" s="217">
        <f>IF(N95="zákl. přenesená",J95,0)</f>
        <v>0</v>
      </c>
      <c r="BH95" s="217">
        <f>IF(N95="sníž. přenesená",J95,0)</f>
        <v>0</v>
      </c>
      <c r="BI95" s="217">
        <f>IF(N95="nulová",J95,0)</f>
        <v>0</v>
      </c>
      <c r="BJ95" s="18" t="s">
        <v>82</v>
      </c>
      <c r="BK95" s="217">
        <f>ROUND(I95*H95,2)</f>
        <v>0</v>
      </c>
      <c r="BL95" s="18" t="s">
        <v>131</v>
      </c>
      <c r="BM95" s="216" t="s">
        <v>143</v>
      </c>
    </row>
    <row r="96" s="2" customFormat="1" ht="16.5" customHeight="1">
      <c r="A96" s="39"/>
      <c r="B96" s="40"/>
      <c r="C96" s="205" t="s">
        <v>131</v>
      </c>
      <c r="D96" s="205" t="s">
        <v>126</v>
      </c>
      <c r="E96" s="206" t="s">
        <v>370</v>
      </c>
      <c r="F96" s="207" t="s">
        <v>170</v>
      </c>
      <c r="G96" s="208" t="s">
        <v>129</v>
      </c>
      <c r="H96" s="209">
        <v>602.39999999999998</v>
      </c>
      <c r="I96" s="210"/>
      <c r="J96" s="211">
        <f>ROUND(I96*H96,2)</f>
        <v>0</v>
      </c>
      <c r="K96" s="207" t="s">
        <v>19</v>
      </c>
      <c r="L96" s="45"/>
      <c r="M96" s="212" t="s">
        <v>19</v>
      </c>
      <c r="N96" s="213" t="s">
        <v>45</v>
      </c>
      <c r="O96" s="85"/>
      <c r="P96" s="214">
        <f>O96*H96</f>
        <v>0</v>
      </c>
      <c r="Q96" s="214">
        <v>0</v>
      </c>
      <c r="R96" s="214">
        <f>Q96*H96</f>
        <v>0</v>
      </c>
      <c r="S96" s="214">
        <v>0</v>
      </c>
      <c r="T96" s="21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16" t="s">
        <v>131</v>
      </c>
      <c r="AT96" s="216" t="s">
        <v>126</v>
      </c>
      <c r="AU96" s="216" t="s">
        <v>84</v>
      </c>
      <c r="AY96" s="18" t="s">
        <v>124</v>
      </c>
      <c r="BE96" s="217">
        <f>IF(N96="základní",J96,0)</f>
        <v>0</v>
      </c>
      <c r="BF96" s="217">
        <f>IF(N96="snížená",J96,0)</f>
        <v>0</v>
      </c>
      <c r="BG96" s="217">
        <f>IF(N96="zákl. přenesená",J96,0)</f>
        <v>0</v>
      </c>
      <c r="BH96" s="217">
        <f>IF(N96="sníž. přenesená",J96,0)</f>
        <v>0</v>
      </c>
      <c r="BI96" s="217">
        <f>IF(N96="nulová",J96,0)</f>
        <v>0</v>
      </c>
      <c r="BJ96" s="18" t="s">
        <v>82</v>
      </c>
      <c r="BK96" s="217">
        <f>ROUND(I96*H96,2)</f>
        <v>0</v>
      </c>
      <c r="BL96" s="18" t="s">
        <v>131</v>
      </c>
      <c r="BM96" s="216" t="s">
        <v>146</v>
      </c>
    </row>
    <row r="97" s="2" customFormat="1">
      <c r="A97" s="39"/>
      <c r="B97" s="40"/>
      <c r="C97" s="41"/>
      <c r="D97" s="220" t="s">
        <v>172</v>
      </c>
      <c r="E97" s="41"/>
      <c r="F97" s="261" t="s">
        <v>173</v>
      </c>
      <c r="G97" s="41"/>
      <c r="H97" s="41"/>
      <c r="I97" s="262"/>
      <c r="J97" s="41"/>
      <c r="K97" s="41"/>
      <c r="L97" s="45"/>
      <c r="M97" s="263"/>
      <c r="N97" s="264"/>
      <c r="O97" s="85"/>
      <c r="P97" s="85"/>
      <c r="Q97" s="85"/>
      <c r="R97" s="85"/>
      <c r="S97" s="85"/>
      <c r="T97" s="86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T97" s="18" t="s">
        <v>172</v>
      </c>
      <c r="AU97" s="18" t="s">
        <v>84</v>
      </c>
    </row>
    <row r="98" s="12" customFormat="1" ht="22.8" customHeight="1">
      <c r="A98" s="12"/>
      <c r="B98" s="189"/>
      <c r="C98" s="190"/>
      <c r="D98" s="191" t="s">
        <v>73</v>
      </c>
      <c r="E98" s="203" t="s">
        <v>131</v>
      </c>
      <c r="F98" s="203" t="s">
        <v>252</v>
      </c>
      <c r="G98" s="190"/>
      <c r="H98" s="190"/>
      <c r="I98" s="193"/>
      <c r="J98" s="204">
        <f>BK98</f>
        <v>0</v>
      </c>
      <c r="K98" s="190"/>
      <c r="L98" s="195"/>
      <c r="M98" s="196"/>
      <c r="N98" s="197"/>
      <c r="O98" s="197"/>
      <c r="P98" s="198">
        <f>SUM(P99:P136)</f>
        <v>0</v>
      </c>
      <c r="Q98" s="197"/>
      <c r="R98" s="198">
        <f>SUM(R99:R136)</f>
        <v>2388.5851199999997</v>
      </c>
      <c r="S98" s="197"/>
      <c r="T98" s="199">
        <f>SUM(T99:T136)</f>
        <v>0</v>
      </c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R98" s="200" t="s">
        <v>82</v>
      </c>
      <c r="AT98" s="201" t="s">
        <v>73</v>
      </c>
      <c r="AU98" s="201" t="s">
        <v>82</v>
      </c>
      <c r="AY98" s="200" t="s">
        <v>124</v>
      </c>
      <c r="BK98" s="202">
        <f>SUM(BK99:BK136)</f>
        <v>0</v>
      </c>
    </row>
    <row r="99" s="2" customFormat="1" ht="21.75" customHeight="1">
      <c r="A99" s="39"/>
      <c r="B99" s="40"/>
      <c r="C99" s="205" t="s">
        <v>150</v>
      </c>
      <c r="D99" s="205" t="s">
        <v>126</v>
      </c>
      <c r="E99" s="206" t="s">
        <v>371</v>
      </c>
      <c r="F99" s="207" t="s">
        <v>372</v>
      </c>
      <c r="G99" s="208" t="s">
        <v>129</v>
      </c>
      <c r="H99" s="209">
        <v>478</v>
      </c>
      <c r="I99" s="210"/>
      <c r="J99" s="211">
        <f>ROUND(I99*H99,2)</f>
        <v>0</v>
      </c>
      <c r="K99" s="207" t="s">
        <v>130</v>
      </c>
      <c r="L99" s="45"/>
      <c r="M99" s="212" t="s">
        <v>19</v>
      </c>
      <c r="N99" s="213" t="s">
        <v>45</v>
      </c>
      <c r="O99" s="85"/>
      <c r="P99" s="214">
        <f>O99*H99</f>
        <v>0</v>
      </c>
      <c r="Q99" s="214">
        <v>1.8899999999999999</v>
      </c>
      <c r="R99" s="214">
        <f>Q99*H99</f>
        <v>903.41999999999996</v>
      </c>
      <c r="S99" s="214">
        <v>0</v>
      </c>
      <c r="T99" s="215">
        <f>S99*H99</f>
        <v>0</v>
      </c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R99" s="216" t="s">
        <v>131</v>
      </c>
      <c r="AT99" s="216" t="s">
        <v>126</v>
      </c>
      <c r="AU99" s="216" t="s">
        <v>84</v>
      </c>
      <c r="AY99" s="18" t="s">
        <v>124</v>
      </c>
      <c r="BE99" s="217">
        <f>IF(N99="základní",J99,0)</f>
        <v>0</v>
      </c>
      <c r="BF99" s="217">
        <f>IF(N99="snížená",J99,0)</f>
        <v>0</v>
      </c>
      <c r="BG99" s="217">
        <f>IF(N99="zákl. přenesená",J99,0)</f>
        <v>0</v>
      </c>
      <c r="BH99" s="217">
        <f>IF(N99="sníž. přenesená",J99,0)</f>
        <v>0</v>
      </c>
      <c r="BI99" s="217">
        <f>IF(N99="nulová",J99,0)</f>
        <v>0</v>
      </c>
      <c r="BJ99" s="18" t="s">
        <v>82</v>
      </c>
      <c r="BK99" s="217">
        <f>ROUND(I99*H99,2)</f>
        <v>0</v>
      </c>
      <c r="BL99" s="18" t="s">
        <v>131</v>
      </c>
      <c r="BM99" s="216" t="s">
        <v>154</v>
      </c>
    </row>
    <row r="100" s="13" customFormat="1">
      <c r="A100" s="13"/>
      <c r="B100" s="218"/>
      <c r="C100" s="219"/>
      <c r="D100" s="220" t="s">
        <v>132</v>
      </c>
      <c r="E100" s="221" t="s">
        <v>19</v>
      </c>
      <c r="F100" s="222" t="s">
        <v>373</v>
      </c>
      <c r="G100" s="219"/>
      <c r="H100" s="221" t="s">
        <v>19</v>
      </c>
      <c r="I100" s="223"/>
      <c r="J100" s="219"/>
      <c r="K100" s="219"/>
      <c r="L100" s="224"/>
      <c r="M100" s="225"/>
      <c r="N100" s="226"/>
      <c r="O100" s="226"/>
      <c r="P100" s="226"/>
      <c r="Q100" s="226"/>
      <c r="R100" s="226"/>
      <c r="S100" s="226"/>
      <c r="T100" s="227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8" t="s">
        <v>132</v>
      </c>
      <c r="AU100" s="228" t="s">
        <v>84</v>
      </c>
      <c r="AV100" s="13" t="s">
        <v>82</v>
      </c>
      <c r="AW100" s="13" t="s">
        <v>36</v>
      </c>
      <c r="AX100" s="13" t="s">
        <v>74</v>
      </c>
      <c r="AY100" s="228" t="s">
        <v>124</v>
      </c>
    </row>
    <row r="101" s="14" customFormat="1">
      <c r="A101" s="14"/>
      <c r="B101" s="229"/>
      <c r="C101" s="230"/>
      <c r="D101" s="220" t="s">
        <v>132</v>
      </c>
      <c r="E101" s="231" t="s">
        <v>19</v>
      </c>
      <c r="F101" s="232" t="s">
        <v>374</v>
      </c>
      <c r="G101" s="230"/>
      <c r="H101" s="233">
        <v>84</v>
      </c>
      <c r="I101" s="234"/>
      <c r="J101" s="230"/>
      <c r="K101" s="230"/>
      <c r="L101" s="235"/>
      <c r="M101" s="236"/>
      <c r="N101" s="237"/>
      <c r="O101" s="237"/>
      <c r="P101" s="237"/>
      <c r="Q101" s="237"/>
      <c r="R101" s="237"/>
      <c r="S101" s="237"/>
      <c r="T101" s="238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39" t="s">
        <v>132</v>
      </c>
      <c r="AU101" s="239" t="s">
        <v>84</v>
      </c>
      <c r="AV101" s="14" t="s">
        <v>84</v>
      </c>
      <c r="AW101" s="14" t="s">
        <v>36</v>
      </c>
      <c r="AX101" s="14" t="s">
        <v>74</v>
      </c>
      <c r="AY101" s="239" t="s">
        <v>124</v>
      </c>
    </row>
    <row r="102" s="14" customFormat="1">
      <c r="A102" s="14"/>
      <c r="B102" s="229"/>
      <c r="C102" s="230"/>
      <c r="D102" s="220" t="s">
        <v>132</v>
      </c>
      <c r="E102" s="231" t="s">
        <v>19</v>
      </c>
      <c r="F102" s="232" t="s">
        <v>375</v>
      </c>
      <c r="G102" s="230"/>
      <c r="H102" s="233">
        <v>96</v>
      </c>
      <c r="I102" s="234"/>
      <c r="J102" s="230"/>
      <c r="K102" s="230"/>
      <c r="L102" s="235"/>
      <c r="M102" s="236"/>
      <c r="N102" s="237"/>
      <c r="O102" s="237"/>
      <c r="P102" s="237"/>
      <c r="Q102" s="237"/>
      <c r="R102" s="237"/>
      <c r="S102" s="237"/>
      <c r="T102" s="238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39" t="s">
        <v>132</v>
      </c>
      <c r="AU102" s="239" t="s">
        <v>84</v>
      </c>
      <c r="AV102" s="14" t="s">
        <v>84</v>
      </c>
      <c r="AW102" s="14" t="s">
        <v>36</v>
      </c>
      <c r="AX102" s="14" t="s">
        <v>74</v>
      </c>
      <c r="AY102" s="239" t="s">
        <v>124</v>
      </c>
    </row>
    <row r="103" s="14" customFormat="1">
      <c r="A103" s="14"/>
      <c r="B103" s="229"/>
      <c r="C103" s="230"/>
      <c r="D103" s="220" t="s">
        <v>132</v>
      </c>
      <c r="E103" s="231" t="s">
        <v>19</v>
      </c>
      <c r="F103" s="232" t="s">
        <v>376</v>
      </c>
      <c r="G103" s="230"/>
      <c r="H103" s="233">
        <v>96</v>
      </c>
      <c r="I103" s="234"/>
      <c r="J103" s="230"/>
      <c r="K103" s="230"/>
      <c r="L103" s="235"/>
      <c r="M103" s="236"/>
      <c r="N103" s="237"/>
      <c r="O103" s="237"/>
      <c r="P103" s="237"/>
      <c r="Q103" s="237"/>
      <c r="R103" s="237"/>
      <c r="S103" s="237"/>
      <c r="T103" s="238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39" t="s">
        <v>132</v>
      </c>
      <c r="AU103" s="239" t="s">
        <v>84</v>
      </c>
      <c r="AV103" s="14" t="s">
        <v>84</v>
      </c>
      <c r="AW103" s="14" t="s">
        <v>36</v>
      </c>
      <c r="AX103" s="14" t="s">
        <v>74</v>
      </c>
      <c r="AY103" s="239" t="s">
        <v>124</v>
      </c>
    </row>
    <row r="104" s="14" customFormat="1">
      <c r="A104" s="14"/>
      <c r="B104" s="229"/>
      <c r="C104" s="230"/>
      <c r="D104" s="220" t="s">
        <v>132</v>
      </c>
      <c r="E104" s="231" t="s">
        <v>19</v>
      </c>
      <c r="F104" s="232" t="s">
        <v>377</v>
      </c>
      <c r="G104" s="230"/>
      <c r="H104" s="233">
        <v>101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9" t="s">
        <v>132</v>
      </c>
      <c r="AU104" s="239" t="s">
        <v>84</v>
      </c>
      <c r="AV104" s="14" t="s">
        <v>84</v>
      </c>
      <c r="AW104" s="14" t="s">
        <v>36</v>
      </c>
      <c r="AX104" s="14" t="s">
        <v>74</v>
      </c>
      <c r="AY104" s="239" t="s">
        <v>124</v>
      </c>
    </row>
    <row r="105" s="14" customFormat="1">
      <c r="A105" s="14"/>
      <c r="B105" s="229"/>
      <c r="C105" s="230"/>
      <c r="D105" s="220" t="s">
        <v>132</v>
      </c>
      <c r="E105" s="231" t="s">
        <v>19</v>
      </c>
      <c r="F105" s="232" t="s">
        <v>378</v>
      </c>
      <c r="G105" s="230"/>
      <c r="H105" s="233">
        <v>101</v>
      </c>
      <c r="I105" s="234"/>
      <c r="J105" s="230"/>
      <c r="K105" s="230"/>
      <c r="L105" s="235"/>
      <c r="M105" s="236"/>
      <c r="N105" s="237"/>
      <c r="O105" s="237"/>
      <c r="P105" s="237"/>
      <c r="Q105" s="237"/>
      <c r="R105" s="237"/>
      <c r="S105" s="237"/>
      <c r="T105" s="238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39" t="s">
        <v>132</v>
      </c>
      <c r="AU105" s="239" t="s">
        <v>84</v>
      </c>
      <c r="AV105" s="14" t="s">
        <v>84</v>
      </c>
      <c r="AW105" s="14" t="s">
        <v>36</v>
      </c>
      <c r="AX105" s="14" t="s">
        <v>74</v>
      </c>
      <c r="AY105" s="239" t="s">
        <v>124</v>
      </c>
    </row>
    <row r="106" s="15" customFormat="1">
      <c r="A106" s="15"/>
      <c r="B106" s="240"/>
      <c r="C106" s="241"/>
      <c r="D106" s="220" t="s">
        <v>132</v>
      </c>
      <c r="E106" s="242" t="s">
        <v>19</v>
      </c>
      <c r="F106" s="243" t="s">
        <v>137</v>
      </c>
      <c r="G106" s="241"/>
      <c r="H106" s="244">
        <v>478</v>
      </c>
      <c r="I106" s="245"/>
      <c r="J106" s="241"/>
      <c r="K106" s="241"/>
      <c r="L106" s="246"/>
      <c r="M106" s="247"/>
      <c r="N106" s="248"/>
      <c r="O106" s="248"/>
      <c r="P106" s="248"/>
      <c r="Q106" s="248"/>
      <c r="R106" s="248"/>
      <c r="S106" s="248"/>
      <c r="T106" s="249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0" t="s">
        <v>132</v>
      </c>
      <c r="AU106" s="250" t="s">
        <v>84</v>
      </c>
      <c r="AV106" s="15" t="s">
        <v>131</v>
      </c>
      <c r="AW106" s="15" t="s">
        <v>36</v>
      </c>
      <c r="AX106" s="15" t="s">
        <v>82</v>
      </c>
      <c r="AY106" s="250" t="s">
        <v>124</v>
      </c>
    </row>
    <row r="107" s="2" customFormat="1" ht="21.75" customHeight="1">
      <c r="A107" s="39"/>
      <c r="B107" s="40"/>
      <c r="C107" s="205" t="s">
        <v>143</v>
      </c>
      <c r="D107" s="205" t="s">
        <v>126</v>
      </c>
      <c r="E107" s="206" t="s">
        <v>379</v>
      </c>
      <c r="F107" s="207" t="s">
        <v>380</v>
      </c>
      <c r="G107" s="208" t="s">
        <v>129</v>
      </c>
      <c r="H107" s="209">
        <v>478</v>
      </c>
      <c r="I107" s="210"/>
      <c r="J107" s="211">
        <f>ROUND(I107*H107,2)</f>
        <v>0</v>
      </c>
      <c r="K107" s="207" t="s">
        <v>130</v>
      </c>
      <c r="L107" s="45"/>
      <c r="M107" s="212" t="s">
        <v>19</v>
      </c>
      <c r="N107" s="213" t="s">
        <v>45</v>
      </c>
      <c r="O107" s="85"/>
      <c r="P107" s="214">
        <f>O107*H107</f>
        <v>0</v>
      </c>
      <c r="Q107" s="214">
        <v>1.8899999999999999</v>
      </c>
      <c r="R107" s="214">
        <f>Q107*H107</f>
        <v>903.41999999999996</v>
      </c>
      <c r="S107" s="214">
        <v>0</v>
      </c>
      <c r="T107" s="21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16" t="s">
        <v>131</v>
      </c>
      <c r="AT107" s="216" t="s">
        <v>126</v>
      </c>
      <c r="AU107" s="216" t="s">
        <v>84</v>
      </c>
      <c r="AY107" s="18" t="s">
        <v>124</v>
      </c>
      <c r="BE107" s="217">
        <f>IF(N107="základní",J107,0)</f>
        <v>0</v>
      </c>
      <c r="BF107" s="217">
        <f>IF(N107="snížená",J107,0)</f>
        <v>0</v>
      </c>
      <c r="BG107" s="217">
        <f>IF(N107="zákl. přenesená",J107,0)</f>
        <v>0</v>
      </c>
      <c r="BH107" s="217">
        <f>IF(N107="sníž. přenesená",J107,0)</f>
        <v>0</v>
      </c>
      <c r="BI107" s="217">
        <f>IF(N107="nulová",J107,0)</f>
        <v>0</v>
      </c>
      <c r="BJ107" s="18" t="s">
        <v>82</v>
      </c>
      <c r="BK107" s="217">
        <f>ROUND(I107*H107,2)</f>
        <v>0</v>
      </c>
      <c r="BL107" s="18" t="s">
        <v>131</v>
      </c>
      <c r="BM107" s="216" t="s">
        <v>163</v>
      </c>
    </row>
    <row r="108" s="13" customFormat="1">
      <c r="A108" s="13"/>
      <c r="B108" s="218"/>
      <c r="C108" s="219"/>
      <c r="D108" s="220" t="s">
        <v>132</v>
      </c>
      <c r="E108" s="221" t="s">
        <v>19</v>
      </c>
      <c r="F108" s="222" t="s">
        <v>381</v>
      </c>
      <c r="G108" s="219"/>
      <c r="H108" s="221" t="s">
        <v>19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132</v>
      </c>
      <c r="AU108" s="228" t="s">
        <v>84</v>
      </c>
      <c r="AV108" s="13" t="s">
        <v>82</v>
      </c>
      <c r="AW108" s="13" t="s">
        <v>36</v>
      </c>
      <c r="AX108" s="13" t="s">
        <v>74</v>
      </c>
      <c r="AY108" s="228" t="s">
        <v>124</v>
      </c>
    </row>
    <row r="109" s="14" customFormat="1">
      <c r="A109" s="14"/>
      <c r="B109" s="229"/>
      <c r="C109" s="230"/>
      <c r="D109" s="220" t="s">
        <v>132</v>
      </c>
      <c r="E109" s="231" t="s">
        <v>19</v>
      </c>
      <c r="F109" s="232" t="s">
        <v>374</v>
      </c>
      <c r="G109" s="230"/>
      <c r="H109" s="233">
        <v>84</v>
      </c>
      <c r="I109" s="234"/>
      <c r="J109" s="230"/>
      <c r="K109" s="230"/>
      <c r="L109" s="235"/>
      <c r="M109" s="236"/>
      <c r="N109" s="237"/>
      <c r="O109" s="237"/>
      <c r="P109" s="237"/>
      <c r="Q109" s="237"/>
      <c r="R109" s="237"/>
      <c r="S109" s="237"/>
      <c r="T109" s="23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9" t="s">
        <v>132</v>
      </c>
      <c r="AU109" s="239" t="s">
        <v>84</v>
      </c>
      <c r="AV109" s="14" t="s">
        <v>84</v>
      </c>
      <c r="AW109" s="14" t="s">
        <v>36</v>
      </c>
      <c r="AX109" s="14" t="s">
        <v>74</v>
      </c>
      <c r="AY109" s="239" t="s">
        <v>124</v>
      </c>
    </row>
    <row r="110" s="14" customFormat="1">
      <c r="A110" s="14"/>
      <c r="B110" s="229"/>
      <c r="C110" s="230"/>
      <c r="D110" s="220" t="s">
        <v>132</v>
      </c>
      <c r="E110" s="231" t="s">
        <v>19</v>
      </c>
      <c r="F110" s="232" t="s">
        <v>375</v>
      </c>
      <c r="G110" s="230"/>
      <c r="H110" s="233">
        <v>96</v>
      </c>
      <c r="I110" s="234"/>
      <c r="J110" s="230"/>
      <c r="K110" s="230"/>
      <c r="L110" s="235"/>
      <c r="M110" s="236"/>
      <c r="N110" s="237"/>
      <c r="O110" s="237"/>
      <c r="P110" s="237"/>
      <c r="Q110" s="237"/>
      <c r="R110" s="237"/>
      <c r="S110" s="237"/>
      <c r="T110" s="238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T110" s="239" t="s">
        <v>132</v>
      </c>
      <c r="AU110" s="239" t="s">
        <v>84</v>
      </c>
      <c r="AV110" s="14" t="s">
        <v>84</v>
      </c>
      <c r="AW110" s="14" t="s">
        <v>36</v>
      </c>
      <c r="AX110" s="14" t="s">
        <v>74</v>
      </c>
      <c r="AY110" s="239" t="s">
        <v>124</v>
      </c>
    </row>
    <row r="111" s="14" customFormat="1">
      <c r="A111" s="14"/>
      <c r="B111" s="229"/>
      <c r="C111" s="230"/>
      <c r="D111" s="220" t="s">
        <v>132</v>
      </c>
      <c r="E111" s="231" t="s">
        <v>19</v>
      </c>
      <c r="F111" s="232" t="s">
        <v>376</v>
      </c>
      <c r="G111" s="230"/>
      <c r="H111" s="233">
        <v>96</v>
      </c>
      <c r="I111" s="234"/>
      <c r="J111" s="230"/>
      <c r="K111" s="230"/>
      <c r="L111" s="235"/>
      <c r="M111" s="236"/>
      <c r="N111" s="237"/>
      <c r="O111" s="237"/>
      <c r="P111" s="237"/>
      <c r="Q111" s="237"/>
      <c r="R111" s="237"/>
      <c r="S111" s="237"/>
      <c r="T111" s="238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T111" s="239" t="s">
        <v>132</v>
      </c>
      <c r="AU111" s="239" t="s">
        <v>84</v>
      </c>
      <c r="AV111" s="14" t="s">
        <v>84</v>
      </c>
      <c r="AW111" s="14" t="s">
        <v>36</v>
      </c>
      <c r="AX111" s="14" t="s">
        <v>74</v>
      </c>
      <c r="AY111" s="239" t="s">
        <v>124</v>
      </c>
    </row>
    <row r="112" s="14" customFormat="1">
      <c r="A112" s="14"/>
      <c r="B112" s="229"/>
      <c r="C112" s="230"/>
      <c r="D112" s="220" t="s">
        <v>132</v>
      </c>
      <c r="E112" s="231" t="s">
        <v>19</v>
      </c>
      <c r="F112" s="232" t="s">
        <v>377</v>
      </c>
      <c r="G112" s="230"/>
      <c r="H112" s="233">
        <v>101</v>
      </c>
      <c r="I112" s="234"/>
      <c r="J112" s="230"/>
      <c r="K112" s="230"/>
      <c r="L112" s="235"/>
      <c r="M112" s="236"/>
      <c r="N112" s="237"/>
      <c r="O112" s="237"/>
      <c r="P112" s="237"/>
      <c r="Q112" s="237"/>
      <c r="R112" s="237"/>
      <c r="S112" s="237"/>
      <c r="T112" s="238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39" t="s">
        <v>132</v>
      </c>
      <c r="AU112" s="239" t="s">
        <v>84</v>
      </c>
      <c r="AV112" s="14" t="s">
        <v>84</v>
      </c>
      <c r="AW112" s="14" t="s">
        <v>36</v>
      </c>
      <c r="AX112" s="14" t="s">
        <v>74</v>
      </c>
      <c r="AY112" s="239" t="s">
        <v>124</v>
      </c>
    </row>
    <row r="113" s="14" customFormat="1">
      <c r="A113" s="14"/>
      <c r="B113" s="229"/>
      <c r="C113" s="230"/>
      <c r="D113" s="220" t="s">
        <v>132</v>
      </c>
      <c r="E113" s="231" t="s">
        <v>19</v>
      </c>
      <c r="F113" s="232" t="s">
        <v>378</v>
      </c>
      <c r="G113" s="230"/>
      <c r="H113" s="233">
        <v>101</v>
      </c>
      <c r="I113" s="234"/>
      <c r="J113" s="230"/>
      <c r="K113" s="230"/>
      <c r="L113" s="235"/>
      <c r="M113" s="236"/>
      <c r="N113" s="237"/>
      <c r="O113" s="237"/>
      <c r="P113" s="237"/>
      <c r="Q113" s="237"/>
      <c r="R113" s="237"/>
      <c r="S113" s="237"/>
      <c r="T113" s="238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T113" s="239" t="s">
        <v>132</v>
      </c>
      <c r="AU113" s="239" t="s">
        <v>84</v>
      </c>
      <c r="AV113" s="14" t="s">
        <v>84</v>
      </c>
      <c r="AW113" s="14" t="s">
        <v>36</v>
      </c>
      <c r="AX113" s="14" t="s">
        <v>74</v>
      </c>
      <c r="AY113" s="239" t="s">
        <v>124</v>
      </c>
    </row>
    <row r="114" s="15" customFormat="1">
      <c r="A114" s="15"/>
      <c r="B114" s="240"/>
      <c r="C114" s="241"/>
      <c r="D114" s="220" t="s">
        <v>132</v>
      </c>
      <c r="E114" s="242" t="s">
        <v>19</v>
      </c>
      <c r="F114" s="243" t="s">
        <v>137</v>
      </c>
      <c r="G114" s="241"/>
      <c r="H114" s="244">
        <v>478</v>
      </c>
      <c r="I114" s="245"/>
      <c r="J114" s="241"/>
      <c r="K114" s="241"/>
      <c r="L114" s="246"/>
      <c r="M114" s="247"/>
      <c r="N114" s="248"/>
      <c r="O114" s="248"/>
      <c r="P114" s="248"/>
      <c r="Q114" s="248"/>
      <c r="R114" s="248"/>
      <c r="S114" s="248"/>
      <c r="T114" s="249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0" t="s">
        <v>132</v>
      </c>
      <c r="AU114" s="250" t="s">
        <v>84</v>
      </c>
      <c r="AV114" s="15" t="s">
        <v>131</v>
      </c>
      <c r="AW114" s="15" t="s">
        <v>36</v>
      </c>
      <c r="AX114" s="15" t="s">
        <v>82</v>
      </c>
      <c r="AY114" s="250" t="s">
        <v>124</v>
      </c>
    </row>
    <row r="115" s="2" customFormat="1">
      <c r="A115" s="39"/>
      <c r="B115" s="40"/>
      <c r="C115" s="205" t="s">
        <v>165</v>
      </c>
      <c r="D115" s="205" t="s">
        <v>126</v>
      </c>
      <c r="E115" s="206" t="s">
        <v>351</v>
      </c>
      <c r="F115" s="207" t="s">
        <v>352</v>
      </c>
      <c r="G115" s="208" t="s">
        <v>129</v>
      </c>
      <c r="H115" s="209">
        <v>239</v>
      </c>
      <c r="I115" s="210"/>
      <c r="J115" s="211">
        <f>ROUND(I115*H115,2)</f>
        <v>0</v>
      </c>
      <c r="K115" s="207" t="s">
        <v>130</v>
      </c>
      <c r="L115" s="45"/>
      <c r="M115" s="212" t="s">
        <v>19</v>
      </c>
      <c r="N115" s="213" t="s">
        <v>45</v>
      </c>
      <c r="O115" s="85"/>
      <c r="P115" s="214">
        <f>O115*H115</f>
        <v>0</v>
      </c>
      <c r="Q115" s="214">
        <v>2.4340799999999998</v>
      </c>
      <c r="R115" s="214">
        <f>Q115*H115</f>
        <v>581.74511999999993</v>
      </c>
      <c r="S115" s="214">
        <v>0</v>
      </c>
      <c r="T115" s="21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16" t="s">
        <v>131</v>
      </c>
      <c r="AT115" s="216" t="s">
        <v>126</v>
      </c>
      <c r="AU115" s="216" t="s">
        <v>84</v>
      </c>
      <c r="AY115" s="18" t="s">
        <v>124</v>
      </c>
      <c r="BE115" s="217">
        <f>IF(N115="základní",J115,0)</f>
        <v>0</v>
      </c>
      <c r="BF115" s="217">
        <f>IF(N115="snížená",J115,0)</f>
        <v>0</v>
      </c>
      <c r="BG115" s="217">
        <f>IF(N115="zákl. přenesená",J115,0)</f>
        <v>0</v>
      </c>
      <c r="BH115" s="217">
        <f>IF(N115="sníž. přenesená",J115,0)</f>
        <v>0</v>
      </c>
      <c r="BI115" s="217">
        <f>IF(N115="nulová",J115,0)</f>
        <v>0</v>
      </c>
      <c r="BJ115" s="18" t="s">
        <v>82</v>
      </c>
      <c r="BK115" s="217">
        <f>ROUND(I115*H115,2)</f>
        <v>0</v>
      </c>
      <c r="BL115" s="18" t="s">
        <v>131</v>
      </c>
      <c r="BM115" s="216" t="s">
        <v>168</v>
      </c>
    </row>
    <row r="116" s="13" customFormat="1">
      <c r="A116" s="13"/>
      <c r="B116" s="218"/>
      <c r="C116" s="219"/>
      <c r="D116" s="220" t="s">
        <v>132</v>
      </c>
      <c r="E116" s="221" t="s">
        <v>19</v>
      </c>
      <c r="F116" s="222" t="s">
        <v>382</v>
      </c>
      <c r="G116" s="219"/>
      <c r="H116" s="221" t="s">
        <v>19</v>
      </c>
      <c r="I116" s="223"/>
      <c r="J116" s="219"/>
      <c r="K116" s="219"/>
      <c r="L116" s="224"/>
      <c r="M116" s="225"/>
      <c r="N116" s="226"/>
      <c r="O116" s="226"/>
      <c r="P116" s="226"/>
      <c r="Q116" s="226"/>
      <c r="R116" s="226"/>
      <c r="S116" s="226"/>
      <c r="T116" s="227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8" t="s">
        <v>132</v>
      </c>
      <c r="AU116" s="228" t="s">
        <v>84</v>
      </c>
      <c r="AV116" s="13" t="s">
        <v>82</v>
      </c>
      <c r="AW116" s="13" t="s">
        <v>36</v>
      </c>
      <c r="AX116" s="13" t="s">
        <v>74</v>
      </c>
      <c r="AY116" s="228" t="s">
        <v>124</v>
      </c>
    </row>
    <row r="117" s="14" customFormat="1">
      <c r="A117" s="14"/>
      <c r="B117" s="229"/>
      <c r="C117" s="230"/>
      <c r="D117" s="220" t="s">
        <v>132</v>
      </c>
      <c r="E117" s="231" t="s">
        <v>19</v>
      </c>
      <c r="F117" s="232" t="s">
        <v>383</v>
      </c>
      <c r="G117" s="230"/>
      <c r="H117" s="233">
        <v>42</v>
      </c>
      <c r="I117" s="234"/>
      <c r="J117" s="230"/>
      <c r="K117" s="230"/>
      <c r="L117" s="235"/>
      <c r="M117" s="236"/>
      <c r="N117" s="237"/>
      <c r="O117" s="237"/>
      <c r="P117" s="237"/>
      <c r="Q117" s="237"/>
      <c r="R117" s="237"/>
      <c r="S117" s="237"/>
      <c r="T117" s="238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T117" s="239" t="s">
        <v>132</v>
      </c>
      <c r="AU117" s="239" t="s">
        <v>84</v>
      </c>
      <c r="AV117" s="14" t="s">
        <v>84</v>
      </c>
      <c r="AW117" s="14" t="s">
        <v>36</v>
      </c>
      <c r="AX117" s="14" t="s">
        <v>74</v>
      </c>
      <c r="AY117" s="239" t="s">
        <v>124</v>
      </c>
    </row>
    <row r="118" s="14" customFormat="1">
      <c r="A118" s="14"/>
      <c r="B118" s="229"/>
      <c r="C118" s="230"/>
      <c r="D118" s="220" t="s">
        <v>132</v>
      </c>
      <c r="E118" s="231" t="s">
        <v>19</v>
      </c>
      <c r="F118" s="232" t="s">
        <v>384</v>
      </c>
      <c r="G118" s="230"/>
      <c r="H118" s="233">
        <v>48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132</v>
      </c>
      <c r="AU118" s="239" t="s">
        <v>84</v>
      </c>
      <c r="AV118" s="14" t="s">
        <v>84</v>
      </c>
      <c r="AW118" s="14" t="s">
        <v>36</v>
      </c>
      <c r="AX118" s="14" t="s">
        <v>74</v>
      </c>
      <c r="AY118" s="239" t="s">
        <v>124</v>
      </c>
    </row>
    <row r="119" s="14" customFormat="1">
      <c r="A119" s="14"/>
      <c r="B119" s="229"/>
      <c r="C119" s="230"/>
      <c r="D119" s="220" t="s">
        <v>132</v>
      </c>
      <c r="E119" s="231" t="s">
        <v>19</v>
      </c>
      <c r="F119" s="232" t="s">
        <v>385</v>
      </c>
      <c r="G119" s="230"/>
      <c r="H119" s="233">
        <v>48</v>
      </c>
      <c r="I119" s="234"/>
      <c r="J119" s="230"/>
      <c r="K119" s="230"/>
      <c r="L119" s="235"/>
      <c r="M119" s="236"/>
      <c r="N119" s="237"/>
      <c r="O119" s="237"/>
      <c r="P119" s="237"/>
      <c r="Q119" s="237"/>
      <c r="R119" s="237"/>
      <c r="S119" s="237"/>
      <c r="T119" s="238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39" t="s">
        <v>132</v>
      </c>
      <c r="AU119" s="239" t="s">
        <v>84</v>
      </c>
      <c r="AV119" s="14" t="s">
        <v>84</v>
      </c>
      <c r="AW119" s="14" t="s">
        <v>36</v>
      </c>
      <c r="AX119" s="14" t="s">
        <v>74</v>
      </c>
      <c r="AY119" s="239" t="s">
        <v>124</v>
      </c>
    </row>
    <row r="120" s="14" customFormat="1">
      <c r="A120" s="14"/>
      <c r="B120" s="229"/>
      <c r="C120" s="230"/>
      <c r="D120" s="220" t="s">
        <v>132</v>
      </c>
      <c r="E120" s="231" t="s">
        <v>19</v>
      </c>
      <c r="F120" s="232" t="s">
        <v>386</v>
      </c>
      <c r="G120" s="230"/>
      <c r="H120" s="233">
        <v>50.5</v>
      </c>
      <c r="I120" s="234"/>
      <c r="J120" s="230"/>
      <c r="K120" s="230"/>
      <c r="L120" s="235"/>
      <c r="M120" s="236"/>
      <c r="N120" s="237"/>
      <c r="O120" s="237"/>
      <c r="P120" s="237"/>
      <c r="Q120" s="237"/>
      <c r="R120" s="237"/>
      <c r="S120" s="237"/>
      <c r="T120" s="238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39" t="s">
        <v>132</v>
      </c>
      <c r="AU120" s="239" t="s">
        <v>84</v>
      </c>
      <c r="AV120" s="14" t="s">
        <v>84</v>
      </c>
      <c r="AW120" s="14" t="s">
        <v>36</v>
      </c>
      <c r="AX120" s="14" t="s">
        <v>74</v>
      </c>
      <c r="AY120" s="239" t="s">
        <v>124</v>
      </c>
    </row>
    <row r="121" s="14" customFormat="1">
      <c r="A121" s="14"/>
      <c r="B121" s="229"/>
      <c r="C121" s="230"/>
      <c r="D121" s="220" t="s">
        <v>132</v>
      </c>
      <c r="E121" s="231" t="s">
        <v>19</v>
      </c>
      <c r="F121" s="232" t="s">
        <v>387</v>
      </c>
      <c r="G121" s="230"/>
      <c r="H121" s="233">
        <v>50.5</v>
      </c>
      <c r="I121" s="234"/>
      <c r="J121" s="230"/>
      <c r="K121" s="230"/>
      <c r="L121" s="235"/>
      <c r="M121" s="236"/>
      <c r="N121" s="237"/>
      <c r="O121" s="237"/>
      <c r="P121" s="237"/>
      <c r="Q121" s="237"/>
      <c r="R121" s="237"/>
      <c r="S121" s="237"/>
      <c r="T121" s="238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39" t="s">
        <v>132</v>
      </c>
      <c r="AU121" s="239" t="s">
        <v>84</v>
      </c>
      <c r="AV121" s="14" t="s">
        <v>84</v>
      </c>
      <c r="AW121" s="14" t="s">
        <v>36</v>
      </c>
      <c r="AX121" s="14" t="s">
        <v>74</v>
      </c>
      <c r="AY121" s="239" t="s">
        <v>124</v>
      </c>
    </row>
    <row r="122" s="15" customFormat="1">
      <c r="A122" s="15"/>
      <c r="B122" s="240"/>
      <c r="C122" s="241"/>
      <c r="D122" s="220" t="s">
        <v>132</v>
      </c>
      <c r="E122" s="242" t="s">
        <v>19</v>
      </c>
      <c r="F122" s="243" t="s">
        <v>137</v>
      </c>
      <c r="G122" s="241"/>
      <c r="H122" s="244">
        <v>239</v>
      </c>
      <c r="I122" s="245"/>
      <c r="J122" s="241"/>
      <c r="K122" s="241"/>
      <c r="L122" s="246"/>
      <c r="M122" s="247"/>
      <c r="N122" s="248"/>
      <c r="O122" s="248"/>
      <c r="P122" s="248"/>
      <c r="Q122" s="248"/>
      <c r="R122" s="248"/>
      <c r="S122" s="248"/>
      <c r="T122" s="249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50" t="s">
        <v>132</v>
      </c>
      <c r="AU122" s="250" t="s">
        <v>84</v>
      </c>
      <c r="AV122" s="15" t="s">
        <v>131</v>
      </c>
      <c r="AW122" s="15" t="s">
        <v>36</v>
      </c>
      <c r="AX122" s="15" t="s">
        <v>82</v>
      </c>
      <c r="AY122" s="250" t="s">
        <v>124</v>
      </c>
    </row>
    <row r="123" s="2" customFormat="1" ht="33" customHeight="1">
      <c r="A123" s="39"/>
      <c r="B123" s="40"/>
      <c r="C123" s="205" t="s">
        <v>146</v>
      </c>
      <c r="D123" s="205" t="s">
        <v>126</v>
      </c>
      <c r="E123" s="206" t="s">
        <v>388</v>
      </c>
      <c r="F123" s="207" t="s">
        <v>389</v>
      </c>
      <c r="G123" s="208" t="s">
        <v>129</v>
      </c>
      <c r="H123" s="209">
        <v>239</v>
      </c>
      <c r="I123" s="210"/>
      <c r="J123" s="211">
        <f>ROUND(I123*H123,2)</f>
        <v>0</v>
      </c>
      <c r="K123" s="207" t="s">
        <v>19</v>
      </c>
      <c r="L123" s="45"/>
      <c r="M123" s="212" t="s">
        <v>19</v>
      </c>
      <c r="N123" s="213" t="s">
        <v>45</v>
      </c>
      <c r="O123" s="85"/>
      <c r="P123" s="214">
        <f>O123*H123</f>
        <v>0</v>
      </c>
      <c r="Q123" s="214">
        <v>0</v>
      </c>
      <c r="R123" s="214">
        <f>Q123*H123</f>
        <v>0</v>
      </c>
      <c r="S123" s="214">
        <v>0</v>
      </c>
      <c r="T123" s="215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16" t="s">
        <v>131</v>
      </c>
      <c r="AT123" s="216" t="s">
        <v>126</v>
      </c>
      <c r="AU123" s="216" t="s">
        <v>84</v>
      </c>
      <c r="AY123" s="18" t="s">
        <v>124</v>
      </c>
      <c r="BE123" s="217">
        <f>IF(N123="základní",J123,0)</f>
        <v>0</v>
      </c>
      <c r="BF123" s="217">
        <f>IF(N123="snížená",J123,0)</f>
        <v>0</v>
      </c>
      <c r="BG123" s="217">
        <f>IF(N123="zákl. přenesená",J123,0)</f>
        <v>0</v>
      </c>
      <c r="BH123" s="217">
        <f>IF(N123="sníž. přenesená",J123,0)</f>
        <v>0</v>
      </c>
      <c r="BI123" s="217">
        <f>IF(N123="nulová",J123,0)</f>
        <v>0</v>
      </c>
      <c r="BJ123" s="18" t="s">
        <v>82</v>
      </c>
      <c r="BK123" s="217">
        <f>ROUND(I123*H123,2)</f>
        <v>0</v>
      </c>
      <c r="BL123" s="18" t="s">
        <v>131</v>
      </c>
      <c r="BM123" s="216" t="s">
        <v>171</v>
      </c>
    </row>
    <row r="124" s="2" customFormat="1">
      <c r="A124" s="39"/>
      <c r="B124" s="40"/>
      <c r="C124" s="41"/>
      <c r="D124" s="220" t="s">
        <v>172</v>
      </c>
      <c r="E124" s="41"/>
      <c r="F124" s="261" t="s">
        <v>390</v>
      </c>
      <c r="G124" s="41"/>
      <c r="H124" s="41"/>
      <c r="I124" s="262"/>
      <c r="J124" s="41"/>
      <c r="K124" s="41"/>
      <c r="L124" s="45"/>
      <c r="M124" s="263"/>
      <c r="N124" s="264"/>
      <c r="O124" s="85"/>
      <c r="P124" s="85"/>
      <c r="Q124" s="85"/>
      <c r="R124" s="85"/>
      <c r="S124" s="85"/>
      <c r="T124" s="86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T124" s="18" t="s">
        <v>172</v>
      </c>
      <c r="AU124" s="18" t="s">
        <v>84</v>
      </c>
    </row>
    <row r="125" s="13" customFormat="1">
      <c r="A125" s="13"/>
      <c r="B125" s="218"/>
      <c r="C125" s="219"/>
      <c r="D125" s="220" t="s">
        <v>132</v>
      </c>
      <c r="E125" s="221" t="s">
        <v>19</v>
      </c>
      <c r="F125" s="222" t="s">
        <v>391</v>
      </c>
      <c r="G125" s="219"/>
      <c r="H125" s="221" t="s">
        <v>19</v>
      </c>
      <c r="I125" s="223"/>
      <c r="J125" s="219"/>
      <c r="K125" s="219"/>
      <c r="L125" s="224"/>
      <c r="M125" s="225"/>
      <c r="N125" s="226"/>
      <c r="O125" s="226"/>
      <c r="P125" s="226"/>
      <c r="Q125" s="226"/>
      <c r="R125" s="226"/>
      <c r="S125" s="226"/>
      <c r="T125" s="227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8" t="s">
        <v>132</v>
      </c>
      <c r="AU125" s="228" t="s">
        <v>84</v>
      </c>
      <c r="AV125" s="13" t="s">
        <v>82</v>
      </c>
      <c r="AW125" s="13" t="s">
        <v>36</v>
      </c>
      <c r="AX125" s="13" t="s">
        <v>74</v>
      </c>
      <c r="AY125" s="228" t="s">
        <v>124</v>
      </c>
    </row>
    <row r="126" s="14" customFormat="1">
      <c r="A126" s="14"/>
      <c r="B126" s="229"/>
      <c r="C126" s="230"/>
      <c r="D126" s="220" t="s">
        <v>132</v>
      </c>
      <c r="E126" s="231" t="s">
        <v>19</v>
      </c>
      <c r="F126" s="232" t="s">
        <v>383</v>
      </c>
      <c r="G126" s="230"/>
      <c r="H126" s="233">
        <v>42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9" t="s">
        <v>132</v>
      </c>
      <c r="AU126" s="239" t="s">
        <v>84</v>
      </c>
      <c r="AV126" s="14" t="s">
        <v>84</v>
      </c>
      <c r="AW126" s="14" t="s">
        <v>36</v>
      </c>
      <c r="AX126" s="14" t="s">
        <v>74</v>
      </c>
      <c r="AY126" s="239" t="s">
        <v>124</v>
      </c>
    </row>
    <row r="127" s="14" customFormat="1">
      <c r="A127" s="14"/>
      <c r="B127" s="229"/>
      <c r="C127" s="230"/>
      <c r="D127" s="220" t="s">
        <v>132</v>
      </c>
      <c r="E127" s="231" t="s">
        <v>19</v>
      </c>
      <c r="F127" s="232" t="s">
        <v>384</v>
      </c>
      <c r="G127" s="230"/>
      <c r="H127" s="233">
        <v>48</v>
      </c>
      <c r="I127" s="234"/>
      <c r="J127" s="230"/>
      <c r="K127" s="230"/>
      <c r="L127" s="235"/>
      <c r="M127" s="236"/>
      <c r="N127" s="237"/>
      <c r="O127" s="237"/>
      <c r="P127" s="237"/>
      <c r="Q127" s="237"/>
      <c r="R127" s="237"/>
      <c r="S127" s="237"/>
      <c r="T127" s="238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39" t="s">
        <v>132</v>
      </c>
      <c r="AU127" s="239" t="s">
        <v>84</v>
      </c>
      <c r="AV127" s="14" t="s">
        <v>84</v>
      </c>
      <c r="AW127" s="14" t="s">
        <v>36</v>
      </c>
      <c r="AX127" s="14" t="s">
        <v>74</v>
      </c>
      <c r="AY127" s="239" t="s">
        <v>124</v>
      </c>
    </row>
    <row r="128" s="14" customFormat="1">
      <c r="A128" s="14"/>
      <c r="B128" s="229"/>
      <c r="C128" s="230"/>
      <c r="D128" s="220" t="s">
        <v>132</v>
      </c>
      <c r="E128" s="231" t="s">
        <v>19</v>
      </c>
      <c r="F128" s="232" t="s">
        <v>385</v>
      </c>
      <c r="G128" s="230"/>
      <c r="H128" s="233">
        <v>48</v>
      </c>
      <c r="I128" s="234"/>
      <c r="J128" s="230"/>
      <c r="K128" s="230"/>
      <c r="L128" s="235"/>
      <c r="M128" s="236"/>
      <c r="N128" s="237"/>
      <c r="O128" s="237"/>
      <c r="P128" s="237"/>
      <c r="Q128" s="237"/>
      <c r="R128" s="237"/>
      <c r="S128" s="237"/>
      <c r="T128" s="238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39" t="s">
        <v>132</v>
      </c>
      <c r="AU128" s="239" t="s">
        <v>84</v>
      </c>
      <c r="AV128" s="14" t="s">
        <v>84</v>
      </c>
      <c r="AW128" s="14" t="s">
        <v>36</v>
      </c>
      <c r="AX128" s="14" t="s">
        <v>74</v>
      </c>
      <c r="AY128" s="239" t="s">
        <v>124</v>
      </c>
    </row>
    <row r="129" s="14" customFormat="1">
      <c r="A129" s="14"/>
      <c r="B129" s="229"/>
      <c r="C129" s="230"/>
      <c r="D129" s="220" t="s">
        <v>132</v>
      </c>
      <c r="E129" s="231" t="s">
        <v>19</v>
      </c>
      <c r="F129" s="232" t="s">
        <v>386</v>
      </c>
      <c r="G129" s="230"/>
      <c r="H129" s="233">
        <v>50.5</v>
      </c>
      <c r="I129" s="234"/>
      <c r="J129" s="230"/>
      <c r="K129" s="230"/>
      <c r="L129" s="235"/>
      <c r="M129" s="236"/>
      <c r="N129" s="237"/>
      <c r="O129" s="237"/>
      <c r="P129" s="237"/>
      <c r="Q129" s="237"/>
      <c r="R129" s="237"/>
      <c r="S129" s="237"/>
      <c r="T129" s="238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39" t="s">
        <v>132</v>
      </c>
      <c r="AU129" s="239" t="s">
        <v>84</v>
      </c>
      <c r="AV129" s="14" t="s">
        <v>84</v>
      </c>
      <c r="AW129" s="14" t="s">
        <v>36</v>
      </c>
      <c r="AX129" s="14" t="s">
        <v>74</v>
      </c>
      <c r="AY129" s="239" t="s">
        <v>124</v>
      </c>
    </row>
    <row r="130" s="14" customFormat="1">
      <c r="A130" s="14"/>
      <c r="B130" s="229"/>
      <c r="C130" s="230"/>
      <c r="D130" s="220" t="s">
        <v>132</v>
      </c>
      <c r="E130" s="231" t="s">
        <v>19</v>
      </c>
      <c r="F130" s="232" t="s">
        <v>387</v>
      </c>
      <c r="G130" s="230"/>
      <c r="H130" s="233">
        <v>50.5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9" t="s">
        <v>132</v>
      </c>
      <c r="AU130" s="239" t="s">
        <v>84</v>
      </c>
      <c r="AV130" s="14" t="s">
        <v>84</v>
      </c>
      <c r="AW130" s="14" t="s">
        <v>36</v>
      </c>
      <c r="AX130" s="14" t="s">
        <v>74</v>
      </c>
      <c r="AY130" s="239" t="s">
        <v>124</v>
      </c>
    </row>
    <row r="131" s="15" customFormat="1">
      <c r="A131" s="15"/>
      <c r="B131" s="240"/>
      <c r="C131" s="241"/>
      <c r="D131" s="220" t="s">
        <v>132</v>
      </c>
      <c r="E131" s="242" t="s">
        <v>19</v>
      </c>
      <c r="F131" s="243" t="s">
        <v>137</v>
      </c>
      <c r="G131" s="241"/>
      <c r="H131" s="244">
        <v>239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0" t="s">
        <v>132</v>
      </c>
      <c r="AU131" s="250" t="s">
        <v>84</v>
      </c>
      <c r="AV131" s="15" t="s">
        <v>131</v>
      </c>
      <c r="AW131" s="15" t="s">
        <v>36</v>
      </c>
      <c r="AX131" s="15" t="s">
        <v>82</v>
      </c>
      <c r="AY131" s="250" t="s">
        <v>124</v>
      </c>
    </row>
    <row r="132" s="2" customFormat="1">
      <c r="A132" s="39"/>
      <c r="B132" s="40"/>
      <c r="C132" s="205" t="s">
        <v>175</v>
      </c>
      <c r="D132" s="205" t="s">
        <v>126</v>
      </c>
      <c r="E132" s="206" t="s">
        <v>392</v>
      </c>
      <c r="F132" s="207" t="s">
        <v>261</v>
      </c>
      <c r="G132" s="208" t="s">
        <v>211</v>
      </c>
      <c r="H132" s="209">
        <v>100</v>
      </c>
      <c r="I132" s="210"/>
      <c r="J132" s="211">
        <f>ROUND(I132*H132,2)</f>
        <v>0</v>
      </c>
      <c r="K132" s="207" t="s">
        <v>19</v>
      </c>
      <c r="L132" s="45"/>
      <c r="M132" s="212" t="s">
        <v>19</v>
      </c>
      <c r="N132" s="213" t="s">
        <v>45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131</v>
      </c>
      <c r="AT132" s="216" t="s">
        <v>126</v>
      </c>
      <c r="AU132" s="216" t="s">
        <v>84</v>
      </c>
      <c r="AY132" s="18" t="s">
        <v>124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82</v>
      </c>
      <c r="BK132" s="217">
        <f>ROUND(I132*H132,2)</f>
        <v>0</v>
      </c>
      <c r="BL132" s="18" t="s">
        <v>131</v>
      </c>
      <c r="BM132" s="216" t="s">
        <v>179</v>
      </c>
    </row>
    <row r="133" s="2" customFormat="1">
      <c r="A133" s="39"/>
      <c r="B133" s="40"/>
      <c r="C133" s="41"/>
      <c r="D133" s="220" t="s">
        <v>172</v>
      </c>
      <c r="E133" s="41"/>
      <c r="F133" s="261" t="s">
        <v>263</v>
      </c>
      <c r="G133" s="41"/>
      <c r="H133" s="41"/>
      <c r="I133" s="262"/>
      <c r="J133" s="41"/>
      <c r="K133" s="41"/>
      <c r="L133" s="45"/>
      <c r="M133" s="263"/>
      <c r="N133" s="264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172</v>
      </c>
      <c r="AU133" s="18" t="s">
        <v>84</v>
      </c>
    </row>
    <row r="134" s="13" customFormat="1">
      <c r="A134" s="13"/>
      <c r="B134" s="218"/>
      <c r="C134" s="219"/>
      <c r="D134" s="220" t="s">
        <v>132</v>
      </c>
      <c r="E134" s="221" t="s">
        <v>19</v>
      </c>
      <c r="F134" s="222" t="s">
        <v>393</v>
      </c>
      <c r="G134" s="219"/>
      <c r="H134" s="221" t="s">
        <v>19</v>
      </c>
      <c r="I134" s="223"/>
      <c r="J134" s="219"/>
      <c r="K134" s="219"/>
      <c r="L134" s="224"/>
      <c r="M134" s="225"/>
      <c r="N134" s="226"/>
      <c r="O134" s="226"/>
      <c r="P134" s="226"/>
      <c r="Q134" s="226"/>
      <c r="R134" s="226"/>
      <c r="S134" s="226"/>
      <c r="T134" s="227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28" t="s">
        <v>132</v>
      </c>
      <c r="AU134" s="228" t="s">
        <v>84</v>
      </c>
      <c r="AV134" s="13" t="s">
        <v>82</v>
      </c>
      <c r="AW134" s="13" t="s">
        <v>36</v>
      </c>
      <c r="AX134" s="13" t="s">
        <v>74</v>
      </c>
      <c r="AY134" s="228" t="s">
        <v>124</v>
      </c>
    </row>
    <row r="135" s="14" customFormat="1">
      <c r="A135" s="14"/>
      <c r="B135" s="229"/>
      <c r="C135" s="230"/>
      <c r="D135" s="220" t="s">
        <v>132</v>
      </c>
      <c r="E135" s="231" t="s">
        <v>19</v>
      </c>
      <c r="F135" s="232" t="s">
        <v>394</v>
      </c>
      <c r="G135" s="230"/>
      <c r="H135" s="233">
        <v>100</v>
      </c>
      <c r="I135" s="234"/>
      <c r="J135" s="230"/>
      <c r="K135" s="230"/>
      <c r="L135" s="235"/>
      <c r="M135" s="236"/>
      <c r="N135" s="237"/>
      <c r="O135" s="237"/>
      <c r="P135" s="237"/>
      <c r="Q135" s="237"/>
      <c r="R135" s="237"/>
      <c r="S135" s="237"/>
      <c r="T135" s="238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39" t="s">
        <v>132</v>
      </c>
      <c r="AU135" s="239" t="s">
        <v>84</v>
      </c>
      <c r="AV135" s="14" t="s">
        <v>84</v>
      </c>
      <c r="AW135" s="14" t="s">
        <v>36</v>
      </c>
      <c r="AX135" s="14" t="s">
        <v>74</v>
      </c>
      <c r="AY135" s="239" t="s">
        <v>124</v>
      </c>
    </row>
    <row r="136" s="15" customFormat="1">
      <c r="A136" s="15"/>
      <c r="B136" s="240"/>
      <c r="C136" s="241"/>
      <c r="D136" s="220" t="s">
        <v>132</v>
      </c>
      <c r="E136" s="242" t="s">
        <v>19</v>
      </c>
      <c r="F136" s="243" t="s">
        <v>137</v>
      </c>
      <c r="G136" s="241"/>
      <c r="H136" s="244">
        <v>100</v>
      </c>
      <c r="I136" s="245"/>
      <c r="J136" s="241"/>
      <c r="K136" s="241"/>
      <c r="L136" s="246"/>
      <c r="M136" s="247"/>
      <c r="N136" s="248"/>
      <c r="O136" s="248"/>
      <c r="P136" s="248"/>
      <c r="Q136" s="248"/>
      <c r="R136" s="248"/>
      <c r="S136" s="248"/>
      <c r="T136" s="249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0" t="s">
        <v>132</v>
      </c>
      <c r="AU136" s="250" t="s">
        <v>84</v>
      </c>
      <c r="AV136" s="15" t="s">
        <v>131</v>
      </c>
      <c r="AW136" s="15" t="s">
        <v>36</v>
      </c>
      <c r="AX136" s="15" t="s">
        <v>82</v>
      </c>
      <c r="AY136" s="250" t="s">
        <v>124</v>
      </c>
    </row>
    <row r="137" s="12" customFormat="1" ht="22.8" customHeight="1">
      <c r="A137" s="12"/>
      <c r="B137" s="189"/>
      <c r="C137" s="190"/>
      <c r="D137" s="191" t="s">
        <v>73</v>
      </c>
      <c r="E137" s="203" t="s">
        <v>295</v>
      </c>
      <c r="F137" s="203" t="s">
        <v>296</v>
      </c>
      <c r="G137" s="190"/>
      <c r="H137" s="190"/>
      <c r="I137" s="193"/>
      <c r="J137" s="204">
        <f>BK137</f>
        <v>0</v>
      </c>
      <c r="K137" s="190"/>
      <c r="L137" s="195"/>
      <c r="M137" s="196"/>
      <c r="N137" s="197"/>
      <c r="O137" s="197"/>
      <c r="P137" s="198">
        <f>P138</f>
        <v>0</v>
      </c>
      <c r="Q137" s="197"/>
      <c r="R137" s="198">
        <f>R138</f>
        <v>0</v>
      </c>
      <c r="S137" s="197"/>
      <c r="T137" s="199">
        <f>T138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00" t="s">
        <v>82</v>
      </c>
      <c r="AT137" s="201" t="s">
        <v>73</v>
      </c>
      <c r="AU137" s="201" t="s">
        <v>82</v>
      </c>
      <c r="AY137" s="200" t="s">
        <v>124</v>
      </c>
      <c r="BK137" s="202">
        <f>BK138</f>
        <v>0</v>
      </c>
    </row>
    <row r="138" s="2" customFormat="1" ht="21.75" customHeight="1">
      <c r="A138" s="39"/>
      <c r="B138" s="40"/>
      <c r="C138" s="205" t="s">
        <v>154</v>
      </c>
      <c r="D138" s="205" t="s">
        <v>126</v>
      </c>
      <c r="E138" s="206" t="s">
        <v>297</v>
      </c>
      <c r="F138" s="207" t="s">
        <v>298</v>
      </c>
      <c r="G138" s="208" t="s">
        <v>205</v>
      </c>
      <c r="H138" s="209">
        <v>2388.585</v>
      </c>
      <c r="I138" s="210"/>
      <c r="J138" s="211">
        <f>ROUND(I138*H138,2)</f>
        <v>0</v>
      </c>
      <c r="K138" s="207" t="s">
        <v>130</v>
      </c>
      <c r="L138" s="45"/>
      <c r="M138" s="268" t="s">
        <v>19</v>
      </c>
      <c r="N138" s="269" t="s">
        <v>45</v>
      </c>
      <c r="O138" s="270"/>
      <c r="P138" s="271">
        <f>O138*H138</f>
        <v>0</v>
      </c>
      <c r="Q138" s="271">
        <v>0</v>
      </c>
      <c r="R138" s="271">
        <f>Q138*H138</f>
        <v>0</v>
      </c>
      <c r="S138" s="271">
        <v>0</v>
      </c>
      <c r="T138" s="272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16" t="s">
        <v>131</v>
      </c>
      <c r="AT138" s="216" t="s">
        <v>126</v>
      </c>
      <c r="AU138" s="216" t="s">
        <v>84</v>
      </c>
      <c r="AY138" s="18" t="s">
        <v>124</v>
      </c>
      <c r="BE138" s="217">
        <f>IF(N138="základní",J138,0)</f>
        <v>0</v>
      </c>
      <c r="BF138" s="217">
        <f>IF(N138="snížená",J138,0)</f>
        <v>0</v>
      </c>
      <c r="BG138" s="217">
        <f>IF(N138="zákl. přenesená",J138,0)</f>
        <v>0</v>
      </c>
      <c r="BH138" s="217">
        <f>IF(N138="sníž. přenesená",J138,0)</f>
        <v>0</v>
      </c>
      <c r="BI138" s="217">
        <f>IF(N138="nulová",J138,0)</f>
        <v>0</v>
      </c>
      <c r="BJ138" s="18" t="s">
        <v>82</v>
      </c>
      <c r="BK138" s="217">
        <f>ROUND(I138*H138,2)</f>
        <v>0</v>
      </c>
      <c r="BL138" s="18" t="s">
        <v>131</v>
      </c>
      <c r="BM138" s="216" t="s">
        <v>185</v>
      </c>
    </row>
    <row r="139" s="2" customFormat="1" ht="6.96" customHeight="1">
      <c r="A139" s="39"/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45"/>
      <c r="M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</row>
  </sheetData>
  <sheetProtection sheet="1" autoFilter="0" formatColumns="0" formatRows="0" objects="1" scenarios="1" spinCount="100000" saltValue="P3yk3STqDrxEO35BSBLx1Tv3WV4GsO2w5WMJ3niBXEumi3HBYvLl1slQTKRcJbd5jRYpmEZEzf10NknWRBiN8g==" hashValue="EfHOjCeG2GRBmUkaHvNradEM0msnqZVI+Hem6Qt20j+ArdvdT92ICwAs9ZdJGE43rFmrT0EYzGj357yEWz/mYw==" algorithmName="SHA-512" password="92E9"/>
  <autoFilter ref="C82:K138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100.832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93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21"/>
      <c r="AT3" s="18" t="s">
        <v>84</v>
      </c>
    </row>
    <row r="4" s="1" customFormat="1" ht="24.96" customHeight="1">
      <c r="B4" s="21"/>
      <c r="D4" s="131" t="s">
        <v>94</v>
      </c>
      <c r="L4" s="21"/>
      <c r="M4" s="132" t="s">
        <v>10</v>
      </c>
      <c r="AT4" s="18" t="s">
        <v>4</v>
      </c>
    </row>
    <row r="5" s="1" customFormat="1" ht="6.96" customHeight="1">
      <c r="B5" s="21"/>
      <c r="L5" s="21"/>
    </row>
    <row r="6" s="1" customFormat="1" ht="12" customHeight="1">
      <c r="B6" s="21"/>
      <c r="D6" s="133" t="s">
        <v>16</v>
      </c>
      <c r="L6" s="21"/>
    </row>
    <row r="7" s="1" customFormat="1" ht="16.5" customHeight="1">
      <c r="B7" s="21"/>
      <c r="E7" s="134" t="str">
        <f>'Rekapitulace stavby'!K6</f>
        <v>Vidnávka, Hukovice, ř.km 6,190-10,150_změna stavby před dokončením</v>
      </c>
      <c r="F7" s="133"/>
      <c r="G7" s="133"/>
      <c r="H7" s="133"/>
      <c r="L7" s="21"/>
    </row>
    <row r="8" s="2" customFormat="1" ht="12" customHeight="1">
      <c r="A8" s="39"/>
      <c r="B8" s="45"/>
      <c r="C8" s="39"/>
      <c r="D8" s="133" t="s">
        <v>95</v>
      </c>
      <c r="E8" s="39"/>
      <c r="F8" s="39"/>
      <c r="G8" s="39"/>
      <c r="H8" s="39"/>
      <c r="I8" s="39"/>
      <c r="J8" s="39"/>
      <c r="K8" s="39"/>
      <c r="L8" s="135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6" t="s">
        <v>395</v>
      </c>
      <c r="F9" s="39"/>
      <c r="G9" s="39"/>
      <c r="H9" s="39"/>
      <c r="I9" s="39"/>
      <c r="J9" s="39"/>
      <c r="K9" s="39"/>
      <c r="L9" s="135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135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3" t="s">
        <v>18</v>
      </c>
      <c r="E11" s="39"/>
      <c r="F11" s="137" t="s">
        <v>19</v>
      </c>
      <c r="G11" s="39"/>
      <c r="H11" s="39"/>
      <c r="I11" s="133" t="s">
        <v>20</v>
      </c>
      <c r="J11" s="137" t="s">
        <v>19</v>
      </c>
      <c r="K11" s="39"/>
      <c r="L11" s="135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3" t="s">
        <v>22</v>
      </c>
      <c r="E12" s="39"/>
      <c r="F12" s="137" t="s">
        <v>35</v>
      </c>
      <c r="G12" s="39"/>
      <c r="H12" s="39"/>
      <c r="I12" s="133" t="s">
        <v>24</v>
      </c>
      <c r="J12" s="138" t="str">
        <f>'Rekapitulace stavby'!AN8</f>
        <v>29. 11. 2021</v>
      </c>
      <c r="K12" s="39"/>
      <c r="L12" s="135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135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3" t="s">
        <v>26</v>
      </c>
      <c r="E14" s="39"/>
      <c r="F14" s="39"/>
      <c r="G14" s="39"/>
      <c r="H14" s="39"/>
      <c r="I14" s="133" t="s">
        <v>27</v>
      </c>
      <c r="J14" s="137" t="str">
        <f>IF('Rekapitulace stavby'!AN10="","",'Rekapitulace stavby'!AN10)</f>
        <v>70890021</v>
      </c>
      <c r="K14" s="39"/>
      <c r="L14" s="135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37" t="str">
        <f>IF('Rekapitulace stavby'!E11="","",'Rekapitulace stavby'!E11)</f>
        <v>Povodí Odry, státní podnik</v>
      </c>
      <c r="F15" s="39"/>
      <c r="G15" s="39"/>
      <c r="H15" s="39"/>
      <c r="I15" s="133" t="s">
        <v>30</v>
      </c>
      <c r="J15" s="137" t="str">
        <f>IF('Rekapitulace stavby'!AN11="","",'Rekapitulace stavby'!AN11)</f>
        <v>CZ70890021</v>
      </c>
      <c r="K15" s="39"/>
      <c r="L15" s="135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135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3" t="s">
        <v>32</v>
      </c>
      <c r="E17" s="39"/>
      <c r="F17" s="39"/>
      <c r="G17" s="39"/>
      <c r="H17" s="39"/>
      <c r="I17" s="133" t="s">
        <v>27</v>
      </c>
      <c r="J17" s="34" t="str">
        <f>'Rekapitulace stavby'!AN13</f>
        <v>Vyplň údaj</v>
      </c>
      <c r="K17" s="39"/>
      <c r="L17" s="135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7"/>
      <c r="G18" s="137"/>
      <c r="H18" s="137"/>
      <c r="I18" s="133" t="s">
        <v>30</v>
      </c>
      <c r="J18" s="34" t="str">
        <f>'Rekapitulace stavby'!AN14</f>
        <v>Vyplň údaj</v>
      </c>
      <c r="K18" s="39"/>
      <c r="L18" s="135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135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3" t="s">
        <v>34</v>
      </c>
      <c r="E20" s="39"/>
      <c r="F20" s="39"/>
      <c r="G20" s="39"/>
      <c r="H20" s="39"/>
      <c r="I20" s="133" t="s">
        <v>27</v>
      </c>
      <c r="J20" s="137" t="str">
        <f>IF('Rekapitulace stavby'!AN16="","",'Rekapitulace stavby'!AN16)</f>
        <v/>
      </c>
      <c r="K20" s="39"/>
      <c r="L20" s="135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37" t="str">
        <f>IF('Rekapitulace stavby'!E17="","",'Rekapitulace stavby'!E17)</f>
        <v xml:space="preserve"> </v>
      </c>
      <c r="F21" s="39"/>
      <c r="G21" s="39"/>
      <c r="H21" s="39"/>
      <c r="I21" s="133" t="s">
        <v>30</v>
      </c>
      <c r="J21" s="137" t="str">
        <f>IF('Rekapitulace stavby'!AN17="","",'Rekapitulace stavby'!AN17)</f>
        <v/>
      </c>
      <c r="K21" s="39"/>
      <c r="L21" s="135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135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3" t="s">
        <v>37</v>
      </c>
      <c r="E23" s="39"/>
      <c r="F23" s="39"/>
      <c r="G23" s="39"/>
      <c r="H23" s="39"/>
      <c r="I23" s="133" t="s">
        <v>27</v>
      </c>
      <c r="J23" s="137" t="str">
        <f>IF('Rekapitulace stavby'!AN19="","",'Rekapitulace stavby'!AN19)</f>
        <v/>
      </c>
      <c r="K23" s="39"/>
      <c r="L23" s="135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37" t="str">
        <f>IF('Rekapitulace stavby'!E20="","",'Rekapitulace stavby'!E20)</f>
        <v xml:space="preserve"> </v>
      </c>
      <c r="F24" s="39"/>
      <c r="G24" s="39"/>
      <c r="H24" s="39"/>
      <c r="I24" s="133" t="s">
        <v>30</v>
      </c>
      <c r="J24" s="137" t="str">
        <f>IF('Rekapitulace stavby'!AN20="","",'Rekapitulace stavby'!AN20)</f>
        <v/>
      </c>
      <c r="K24" s="39"/>
      <c r="L24" s="135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135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3" t="s">
        <v>38</v>
      </c>
      <c r="E26" s="39"/>
      <c r="F26" s="39"/>
      <c r="G26" s="39"/>
      <c r="H26" s="39"/>
      <c r="I26" s="39"/>
      <c r="J26" s="39"/>
      <c r="K26" s="39"/>
      <c r="L26" s="135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39"/>
      <c r="J27" s="139"/>
      <c r="K27" s="139"/>
      <c r="L27" s="142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135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3"/>
      <c r="E29" s="143"/>
      <c r="F29" s="143"/>
      <c r="G29" s="143"/>
      <c r="H29" s="143"/>
      <c r="I29" s="143"/>
      <c r="J29" s="143"/>
      <c r="K29" s="143"/>
      <c r="L29" s="135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44" t="s">
        <v>40</v>
      </c>
      <c r="E30" s="39"/>
      <c r="F30" s="39"/>
      <c r="G30" s="39"/>
      <c r="H30" s="39"/>
      <c r="I30" s="39"/>
      <c r="J30" s="145">
        <f>ROUND(J81, 2)</f>
        <v>0</v>
      </c>
      <c r="K30" s="39"/>
      <c r="L30" s="135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3"/>
      <c r="E31" s="143"/>
      <c r="F31" s="143"/>
      <c r="G31" s="143"/>
      <c r="H31" s="143"/>
      <c r="I31" s="143"/>
      <c r="J31" s="143"/>
      <c r="K31" s="143"/>
      <c r="L31" s="135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46" t="s">
        <v>42</v>
      </c>
      <c r="G32" s="39"/>
      <c r="H32" s="39"/>
      <c r="I32" s="146" t="s">
        <v>41</v>
      </c>
      <c r="J32" s="146" t="s">
        <v>43</v>
      </c>
      <c r="K32" s="39"/>
      <c r="L32" s="135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47" t="s">
        <v>44</v>
      </c>
      <c r="E33" s="133" t="s">
        <v>45</v>
      </c>
      <c r="F33" s="148">
        <f>ROUND((SUM(BE81:BE143)),  2)</f>
        <v>0</v>
      </c>
      <c r="G33" s="39"/>
      <c r="H33" s="39"/>
      <c r="I33" s="149">
        <v>0.20999999999999999</v>
      </c>
      <c r="J33" s="148">
        <f>ROUND(((SUM(BE81:BE143))*I33),  2)</f>
        <v>0</v>
      </c>
      <c r="K33" s="39"/>
      <c r="L33" s="135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3" t="s">
        <v>46</v>
      </c>
      <c r="F34" s="148">
        <f>ROUND((SUM(BF81:BF143)),  2)</f>
        <v>0</v>
      </c>
      <c r="G34" s="39"/>
      <c r="H34" s="39"/>
      <c r="I34" s="149">
        <v>0.14999999999999999</v>
      </c>
      <c r="J34" s="148">
        <f>ROUND(((SUM(BF81:BF143))*I34),  2)</f>
        <v>0</v>
      </c>
      <c r="K34" s="39"/>
      <c r="L34" s="135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3" t="s">
        <v>47</v>
      </c>
      <c r="F35" s="148">
        <f>ROUND((SUM(BG81:BG143)),  2)</f>
        <v>0</v>
      </c>
      <c r="G35" s="39"/>
      <c r="H35" s="39"/>
      <c r="I35" s="149">
        <v>0.20999999999999999</v>
      </c>
      <c r="J35" s="148">
        <f>0</f>
        <v>0</v>
      </c>
      <c r="K35" s="39"/>
      <c r="L35" s="135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3" t="s">
        <v>48</v>
      </c>
      <c r="F36" s="148">
        <f>ROUND((SUM(BH81:BH143)),  2)</f>
        <v>0</v>
      </c>
      <c r="G36" s="39"/>
      <c r="H36" s="39"/>
      <c r="I36" s="149">
        <v>0.14999999999999999</v>
      </c>
      <c r="J36" s="148">
        <f>0</f>
        <v>0</v>
      </c>
      <c r="K36" s="39"/>
      <c r="L36" s="135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3" t="s">
        <v>49</v>
      </c>
      <c r="F37" s="148">
        <f>ROUND((SUM(BI81:BI143)),  2)</f>
        <v>0</v>
      </c>
      <c r="G37" s="39"/>
      <c r="H37" s="39"/>
      <c r="I37" s="149">
        <v>0</v>
      </c>
      <c r="J37" s="148">
        <f>0</f>
        <v>0</v>
      </c>
      <c r="K37" s="39"/>
      <c r="L37" s="135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135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0"/>
      <c r="D39" s="151" t="s">
        <v>50</v>
      </c>
      <c r="E39" s="152"/>
      <c r="F39" s="152"/>
      <c r="G39" s="153" t="s">
        <v>51</v>
      </c>
      <c r="H39" s="154" t="s">
        <v>52</v>
      </c>
      <c r="I39" s="152"/>
      <c r="J39" s="155">
        <f>SUM(J30:J37)</f>
        <v>0</v>
      </c>
      <c r="K39" s="156"/>
      <c r="L39" s="135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57"/>
      <c r="C40" s="158"/>
      <c r="D40" s="158"/>
      <c r="E40" s="158"/>
      <c r="F40" s="158"/>
      <c r="G40" s="158"/>
      <c r="H40" s="158"/>
      <c r="I40" s="158"/>
      <c r="J40" s="158"/>
      <c r="K40" s="158"/>
      <c r="L40" s="135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59"/>
      <c r="C44" s="160"/>
      <c r="D44" s="160"/>
      <c r="E44" s="160"/>
      <c r="F44" s="160"/>
      <c r="G44" s="160"/>
      <c r="H44" s="160"/>
      <c r="I44" s="160"/>
      <c r="J44" s="160"/>
      <c r="K44" s="160"/>
      <c r="L44" s="135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97</v>
      </c>
      <c r="D45" s="41"/>
      <c r="E45" s="41"/>
      <c r="F45" s="41"/>
      <c r="G45" s="41"/>
      <c r="H45" s="41"/>
      <c r="I45" s="41"/>
      <c r="J45" s="41"/>
      <c r="K45" s="41"/>
      <c r="L45" s="135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135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41"/>
      <c r="J47" s="41"/>
      <c r="K47" s="41"/>
      <c r="L47" s="135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61" t="str">
        <f>E7</f>
        <v>Vidnávka, Hukovice, ř.km 6,190-10,150_změna stavby před dokončením</v>
      </c>
      <c r="F48" s="33"/>
      <c r="G48" s="33"/>
      <c r="H48" s="33"/>
      <c r="I48" s="41"/>
      <c r="J48" s="41"/>
      <c r="K48" s="41"/>
      <c r="L48" s="135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95</v>
      </c>
      <c r="D49" s="41"/>
      <c r="E49" s="41"/>
      <c r="F49" s="41"/>
      <c r="G49" s="41"/>
      <c r="H49" s="41"/>
      <c r="I49" s="41"/>
      <c r="J49" s="41"/>
      <c r="K49" s="41"/>
      <c r="L49" s="135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VRN - Vedlejší rozpočtové...</v>
      </c>
      <c r="F50" s="41"/>
      <c r="G50" s="41"/>
      <c r="H50" s="41"/>
      <c r="I50" s="41"/>
      <c r="J50" s="41"/>
      <c r="K50" s="41"/>
      <c r="L50" s="135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135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22</v>
      </c>
      <c r="D52" s="41"/>
      <c r="E52" s="41"/>
      <c r="F52" s="28" t="str">
        <f>F12</f>
        <v xml:space="preserve"> </v>
      </c>
      <c r="G52" s="41"/>
      <c r="H52" s="41"/>
      <c r="I52" s="33" t="s">
        <v>24</v>
      </c>
      <c r="J52" s="73" t="str">
        <f>IF(J12="","",J12)</f>
        <v>29. 11. 2021</v>
      </c>
      <c r="K52" s="41"/>
      <c r="L52" s="135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135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26</v>
      </c>
      <c r="D54" s="41"/>
      <c r="E54" s="41"/>
      <c r="F54" s="28" t="str">
        <f>E15</f>
        <v>Povodí Odry, státní podnik</v>
      </c>
      <c r="G54" s="41"/>
      <c r="H54" s="41"/>
      <c r="I54" s="33" t="s">
        <v>34</v>
      </c>
      <c r="J54" s="37" t="str">
        <f>E21</f>
        <v xml:space="preserve"> </v>
      </c>
      <c r="K54" s="41"/>
      <c r="L54" s="135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32</v>
      </c>
      <c r="D55" s="41"/>
      <c r="E55" s="41"/>
      <c r="F55" s="28" t="str">
        <f>IF(E18="","",E18)</f>
        <v>Vyplň údaj</v>
      </c>
      <c r="G55" s="41"/>
      <c r="H55" s="41"/>
      <c r="I55" s="33" t="s">
        <v>37</v>
      </c>
      <c r="J55" s="37" t="str">
        <f>E24</f>
        <v xml:space="preserve"> </v>
      </c>
      <c r="K55" s="41"/>
      <c r="L55" s="135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135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62" t="s">
        <v>98</v>
      </c>
      <c r="D57" s="163"/>
      <c r="E57" s="163"/>
      <c r="F57" s="163"/>
      <c r="G57" s="163"/>
      <c r="H57" s="163"/>
      <c r="I57" s="163"/>
      <c r="J57" s="164" t="s">
        <v>99</v>
      </c>
      <c r="K57" s="163"/>
      <c r="L57" s="135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135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65" t="s">
        <v>72</v>
      </c>
      <c r="D59" s="41"/>
      <c r="E59" s="41"/>
      <c r="F59" s="41"/>
      <c r="G59" s="41"/>
      <c r="H59" s="41"/>
      <c r="I59" s="41"/>
      <c r="J59" s="103">
        <f>J81</f>
        <v>0</v>
      </c>
      <c r="K59" s="41"/>
      <c r="L59" s="135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100</v>
      </c>
    </row>
    <row r="60" s="9" customFormat="1" ht="24.96" customHeight="1">
      <c r="A60" s="9"/>
      <c r="B60" s="166"/>
      <c r="C60" s="167"/>
      <c r="D60" s="168" t="s">
        <v>396</v>
      </c>
      <c r="E60" s="169"/>
      <c r="F60" s="169"/>
      <c r="G60" s="169"/>
      <c r="H60" s="169"/>
      <c r="I60" s="169"/>
      <c r="J60" s="170">
        <f>J82</f>
        <v>0</v>
      </c>
      <c r="K60" s="167"/>
      <c r="L60" s="17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72"/>
      <c r="C61" s="173"/>
      <c r="D61" s="174" t="s">
        <v>397</v>
      </c>
      <c r="E61" s="175"/>
      <c r="F61" s="175"/>
      <c r="G61" s="175"/>
      <c r="H61" s="175"/>
      <c r="I61" s="175"/>
      <c r="J61" s="176">
        <f>J111</f>
        <v>0</v>
      </c>
      <c r="K61" s="173"/>
      <c r="L61" s="177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2" customFormat="1" ht="21.84" customHeight="1">
      <c r="A62" s="39"/>
      <c r="B62" s="40"/>
      <c r="C62" s="41"/>
      <c r="D62" s="41"/>
      <c r="E62" s="41"/>
      <c r="F62" s="41"/>
      <c r="G62" s="41"/>
      <c r="H62" s="41"/>
      <c r="I62" s="41"/>
      <c r="J62" s="41"/>
      <c r="K62" s="41"/>
      <c r="L62" s="135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</row>
    <row r="63" s="2" customFormat="1" ht="6.96" customHeight="1">
      <c r="A63" s="39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35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</row>
    <row r="67" s="2" customFormat="1" ht="6.96" customHeight="1">
      <c r="A67" s="39"/>
      <c r="B67" s="62"/>
      <c r="C67" s="63"/>
      <c r="D67" s="63"/>
      <c r="E67" s="63"/>
      <c r="F67" s="63"/>
      <c r="G67" s="63"/>
      <c r="H67" s="63"/>
      <c r="I67" s="63"/>
      <c r="J67" s="63"/>
      <c r="K67" s="63"/>
      <c r="L67" s="135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24.96" customHeight="1">
      <c r="A68" s="39"/>
      <c r="B68" s="40"/>
      <c r="C68" s="24" t="s">
        <v>109</v>
      </c>
      <c r="D68" s="41"/>
      <c r="E68" s="41"/>
      <c r="F68" s="41"/>
      <c r="G68" s="41"/>
      <c r="H68" s="41"/>
      <c r="I68" s="41"/>
      <c r="J68" s="41"/>
      <c r="K68" s="41"/>
      <c r="L68" s="135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69" s="2" customFormat="1" ht="6.96" customHeight="1">
      <c r="A69" s="39"/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135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</row>
    <row r="70" s="2" customFormat="1" ht="12" customHeight="1">
      <c r="A70" s="39"/>
      <c r="B70" s="40"/>
      <c r="C70" s="33" t="s">
        <v>16</v>
      </c>
      <c r="D70" s="41"/>
      <c r="E70" s="41"/>
      <c r="F70" s="41"/>
      <c r="G70" s="41"/>
      <c r="H70" s="41"/>
      <c r="I70" s="41"/>
      <c r="J70" s="41"/>
      <c r="K70" s="41"/>
      <c r="L70" s="135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16.5" customHeight="1">
      <c r="A71" s="39"/>
      <c r="B71" s="40"/>
      <c r="C71" s="41"/>
      <c r="D71" s="41"/>
      <c r="E71" s="161" t="str">
        <f>E7</f>
        <v>Vidnávka, Hukovice, ř.km 6,190-10,150_změna stavby před dokončením</v>
      </c>
      <c r="F71" s="33"/>
      <c r="G71" s="33"/>
      <c r="H71" s="33"/>
      <c r="I71" s="41"/>
      <c r="J71" s="41"/>
      <c r="K71" s="41"/>
      <c r="L71" s="135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12" customHeight="1">
      <c r="A72" s="39"/>
      <c r="B72" s="40"/>
      <c r="C72" s="33" t="s">
        <v>95</v>
      </c>
      <c r="D72" s="41"/>
      <c r="E72" s="41"/>
      <c r="F72" s="41"/>
      <c r="G72" s="41"/>
      <c r="H72" s="41"/>
      <c r="I72" s="41"/>
      <c r="J72" s="41"/>
      <c r="K72" s="41"/>
      <c r="L72" s="135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6.5" customHeight="1">
      <c r="A73" s="39"/>
      <c r="B73" s="40"/>
      <c r="C73" s="41"/>
      <c r="D73" s="41"/>
      <c r="E73" s="70" t="str">
        <f>E9</f>
        <v>VRN - Vedlejší rozpočtové...</v>
      </c>
      <c r="F73" s="41"/>
      <c r="G73" s="41"/>
      <c r="H73" s="41"/>
      <c r="I73" s="41"/>
      <c r="J73" s="41"/>
      <c r="K73" s="41"/>
      <c r="L73" s="135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41"/>
      <c r="J74" s="41"/>
      <c r="K74" s="41"/>
      <c r="L74" s="135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22</v>
      </c>
      <c r="D75" s="41"/>
      <c r="E75" s="41"/>
      <c r="F75" s="28" t="str">
        <f>F12</f>
        <v xml:space="preserve"> </v>
      </c>
      <c r="G75" s="41"/>
      <c r="H75" s="41"/>
      <c r="I75" s="33" t="s">
        <v>24</v>
      </c>
      <c r="J75" s="73" t="str">
        <f>IF(J12="","",J12)</f>
        <v>29. 11. 2021</v>
      </c>
      <c r="K75" s="41"/>
      <c r="L75" s="135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6.96" customHeight="1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135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5.15" customHeight="1">
      <c r="A77" s="39"/>
      <c r="B77" s="40"/>
      <c r="C77" s="33" t="s">
        <v>26</v>
      </c>
      <c r="D77" s="41"/>
      <c r="E77" s="41"/>
      <c r="F77" s="28" t="str">
        <f>E15</f>
        <v>Povodí Odry, státní podnik</v>
      </c>
      <c r="G77" s="41"/>
      <c r="H77" s="41"/>
      <c r="I77" s="33" t="s">
        <v>34</v>
      </c>
      <c r="J77" s="37" t="str">
        <f>E21</f>
        <v xml:space="preserve"> </v>
      </c>
      <c r="K77" s="41"/>
      <c r="L77" s="135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5.15" customHeight="1">
      <c r="A78" s="39"/>
      <c r="B78" s="40"/>
      <c r="C78" s="33" t="s">
        <v>32</v>
      </c>
      <c r="D78" s="41"/>
      <c r="E78" s="41"/>
      <c r="F78" s="28" t="str">
        <f>IF(E18="","",E18)</f>
        <v>Vyplň údaj</v>
      </c>
      <c r="G78" s="41"/>
      <c r="H78" s="41"/>
      <c r="I78" s="33" t="s">
        <v>37</v>
      </c>
      <c r="J78" s="37" t="str">
        <f>E24</f>
        <v xml:space="preserve"> </v>
      </c>
      <c r="K78" s="41"/>
      <c r="L78" s="135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0.32" customHeight="1">
      <c r="A79" s="39"/>
      <c r="B79" s="40"/>
      <c r="C79" s="41"/>
      <c r="D79" s="41"/>
      <c r="E79" s="41"/>
      <c r="F79" s="41"/>
      <c r="G79" s="41"/>
      <c r="H79" s="41"/>
      <c r="I79" s="41"/>
      <c r="J79" s="41"/>
      <c r="K79" s="41"/>
      <c r="L79" s="135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11" customFormat="1" ht="29.28" customHeight="1">
      <c r="A80" s="178"/>
      <c r="B80" s="179"/>
      <c r="C80" s="180" t="s">
        <v>110</v>
      </c>
      <c r="D80" s="181" t="s">
        <v>59</v>
      </c>
      <c r="E80" s="181" t="s">
        <v>55</v>
      </c>
      <c r="F80" s="181" t="s">
        <v>56</v>
      </c>
      <c r="G80" s="181" t="s">
        <v>111</v>
      </c>
      <c r="H80" s="181" t="s">
        <v>112</v>
      </c>
      <c r="I80" s="181" t="s">
        <v>113</v>
      </c>
      <c r="J80" s="181" t="s">
        <v>99</v>
      </c>
      <c r="K80" s="182" t="s">
        <v>114</v>
      </c>
      <c r="L80" s="183"/>
      <c r="M80" s="93" t="s">
        <v>19</v>
      </c>
      <c r="N80" s="94" t="s">
        <v>44</v>
      </c>
      <c r="O80" s="94" t="s">
        <v>115</v>
      </c>
      <c r="P80" s="94" t="s">
        <v>116</v>
      </c>
      <c r="Q80" s="94" t="s">
        <v>117</v>
      </c>
      <c r="R80" s="94" t="s">
        <v>118</v>
      </c>
      <c r="S80" s="94" t="s">
        <v>119</v>
      </c>
      <c r="T80" s="95" t="s">
        <v>120</v>
      </c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</row>
    <row r="81" s="2" customFormat="1" ht="22.8" customHeight="1">
      <c r="A81" s="39"/>
      <c r="B81" s="40"/>
      <c r="C81" s="100" t="s">
        <v>121</v>
      </c>
      <c r="D81" s="41"/>
      <c r="E81" s="41"/>
      <c r="F81" s="41"/>
      <c r="G81" s="41"/>
      <c r="H81" s="41"/>
      <c r="I81" s="41"/>
      <c r="J81" s="184">
        <f>BK81</f>
        <v>0</v>
      </c>
      <c r="K81" s="41"/>
      <c r="L81" s="45"/>
      <c r="M81" s="96"/>
      <c r="N81" s="185"/>
      <c r="O81" s="97"/>
      <c r="P81" s="186">
        <f>P82</f>
        <v>0</v>
      </c>
      <c r="Q81" s="97"/>
      <c r="R81" s="186">
        <f>R82</f>
        <v>0</v>
      </c>
      <c r="S81" s="97"/>
      <c r="T81" s="187">
        <f>T82</f>
        <v>0</v>
      </c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T81" s="18" t="s">
        <v>73</v>
      </c>
      <c r="AU81" s="18" t="s">
        <v>100</v>
      </c>
      <c r="BK81" s="188">
        <f>BK82</f>
        <v>0</v>
      </c>
    </row>
    <row r="82" s="12" customFormat="1" ht="25.92" customHeight="1">
      <c r="A82" s="12"/>
      <c r="B82" s="189"/>
      <c r="C82" s="190"/>
      <c r="D82" s="191" t="s">
        <v>73</v>
      </c>
      <c r="E82" s="192" t="s">
        <v>91</v>
      </c>
      <c r="F82" s="192" t="s">
        <v>398</v>
      </c>
      <c r="G82" s="190"/>
      <c r="H82" s="190"/>
      <c r="I82" s="193"/>
      <c r="J82" s="194">
        <f>BK82</f>
        <v>0</v>
      </c>
      <c r="K82" s="190"/>
      <c r="L82" s="195"/>
      <c r="M82" s="196"/>
      <c r="N82" s="197"/>
      <c r="O82" s="197"/>
      <c r="P82" s="198">
        <f>P83+SUM(P84:P111)</f>
        <v>0</v>
      </c>
      <c r="Q82" s="197"/>
      <c r="R82" s="198">
        <f>R83+SUM(R84:R111)</f>
        <v>0</v>
      </c>
      <c r="S82" s="197"/>
      <c r="T82" s="199">
        <f>T83+SUM(T84:T111)</f>
        <v>0</v>
      </c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R82" s="200" t="s">
        <v>150</v>
      </c>
      <c r="AT82" s="201" t="s">
        <v>73</v>
      </c>
      <c r="AU82" s="201" t="s">
        <v>74</v>
      </c>
      <c r="AY82" s="200" t="s">
        <v>124</v>
      </c>
      <c r="BK82" s="202">
        <f>BK83+SUM(BK84:BK111)</f>
        <v>0</v>
      </c>
    </row>
    <row r="83" s="2" customFormat="1">
      <c r="A83" s="39"/>
      <c r="B83" s="40"/>
      <c r="C83" s="205" t="s">
        <v>82</v>
      </c>
      <c r="D83" s="205" t="s">
        <v>126</v>
      </c>
      <c r="E83" s="206" t="s">
        <v>399</v>
      </c>
      <c r="F83" s="207" t="s">
        <v>400</v>
      </c>
      <c r="G83" s="208" t="s">
        <v>401</v>
      </c>
      <c r="H83" s="209">
        <v>1</v>
      </c>
      <c r="I83" s="210"/>
      <c r="J83" s="211">
        <f>ROUND(I83*H83,2)</f>
        <v>0</v>
      </c>
      <c r="K83" s="207" t="s">
        <v>19</v>
      </c>
      <c r="L83" s="45"/>
      <c r="M83" s="212" t="s">
        <v>19</v>
      </c>
      <c r="N83" s="213" t="s">
        <v>45</v>
      </c>
      <c r="O83" s="85"/>
      <c r="P83" s="214">
        <f>O83*H83</f>
        <v>0</v>
      </c>
      <c r="Q83" s="214">
        <v>0</v>
      </c>
      <c r="R83" s="214">
        <f>Q83*H83</f>
        <v>0</v>
      </c>
      <c r="S83" s="214">
        <v>0</v>
      </c>
      <c r="T83" s="215">
        <f>S83*H83</f>
        <v>0</v>
      </c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R83" s="216" t="s">
        <v>131</v>
      </c>
      <c r="AT83" s="216" t="s">
        <v>126</v>
      </c>
      <c r="AU83" s="216" t="s">
        <v>82</v>
      </c>
      <c r="AY83" s="18" t="s">
        <v>124</v>
      </c>
      <c r="BE83" s="217">
        <f>IF(N83="základní",J83,0)</f>
        <v>0</v>
      </c>
      <c r="BF83" s="217">
        <f>IF(N83="snížená",J83,0)</f>
        <v>0</v>
      </c>
      <c r="BG83" s="217">
        <f>IF(N83="zákl. přenesená",J83,0)</f>
        <v>0</v>
      </c>
      <c r="BH83" s="217">
        <f>IF(N83="sníž. přenesená",J83,0)</f>
        <v>0</v>
      </c>
      <c r="BI83" s="217">
        <f>IF(N83="nulová",J83,0)</f>
        <v>0</v>
      </c>
      <c r="BJ83" s="18" t="s">
        <v>82</v>
      </c>
      <c r="BK83" s="217">
        <f>ROUND(I83*H83,2)</f>
        <v>0</v>
      </c>
      <c r="BL83" s="18" t="s">
        <v>131</v>
      </c>
      <c r="BM83" s="216" t="s">
        <v>84</v>
      </c>
    </row>
    <row r="84" s="2" customFormat="1">
      <c r="A84" s="39"/>
      <c r="B84" s="40"/>
      <c r="C84" s="41"/>
      <c r="D84" s="220" t="s">
        <v>172</v>
      </c>
      <c r="E84" s="41"/>
      <c r="F84" s="261" t="s">
        <v>402</v>
      </c>
      <c r="G84" s="41"/>
      <c r="H84" s="41"/>
      <c r="I84" s="262"/>
      <c r="J84" s="41"/>
      <c r="K84" s="41"/>
      <c r="L84" s="45"/>
      <c r="M84" s="263"/>
      <c r="N84" s="264"/>
      <c r="O84" s="85"/>
      <c r="P84" s="85"/>
      <c r="Q84" s="85"/>
      <c r="R84" s="85"/>
      <c r="S84" s="85"/>
      <c r="T84" s="86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172</v>
      </c>
      <c r="AU84" s="18" t="s">
        <v>82</v>
      </c>
    </row>
    <row r="85" s="14" customFormat="1">
      <c r="A85" s="14"/>
      <c r="B85" s="229"/>
      <c r="C85" s="230"/>
      <c r="D85" s="220" t="s">
        <v>132</v>
      </c>
      <c r="E85" s="231" t="s">
        <v>19</v>
      </c>
      <c r="F85" s="232" t="s">
        <v>82</v>
      </c>
      <c r="G85" s="230"/>
      <c r="H85" s="233">
        <v>1</v>
      </c>
      <c r="I85" s="234"/>
      <c r="J85" s="230"/>
      <c r="K85" s="230"/>
      <c r="L85" s="235"/>
      <c r="M85" s="236"/>
      <c r="N85" s="237"/>
      <c r="O85" s="237"/>
      <c r="P85" s="237"/>
      <c r="Q85" s="237"/>
      <c r="R85" s="237"/>
      <c r="S85" s="237"/>
      <c r="T85" s="238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T85" s="239" t="s">
        <v>132</v>
      </c>
      <c r="AU85" s="239" t="s">
        <v>82</v>
      </c>
      <c r="AV85" s="14" t="s">
        <v>84</v>
      </c>
      <c r="AW85" s="14" t="s">
        <v>36</v>
      </c>
      <c r="AX85" s="14" t="s">
        <v>74</v>
      </c>
      <c r="AY85" s="239" t="s">
        <v>124</v>
      </c>
    </row>
    <row r="86" s="15" customFormat="1">
      <c r="A86" s="15"/>
      <c r="B86" s="240"/>
      <c r="C86" s="241"/>
      <c r="D86" s="220" t="s">
        <v>132</v>
      </c>
      <c r="E86" s="242" t="s">
        <v>19</v>
      </c>
      <c r="F86" s="243" t="s">
        <v>137</v>
      </c>
      <c r="G86" s="241"/>
      <c r="H86" s="244">
        <v>1</v>
      </c>
      <c r="I86" s="245"/>
      <c r="J86" s="241"/>
      <c r="K86" s="241"/>
      <c r="L86" s="246"/>
      <c r="M86" s="247"/>
      <c r="N86" s="248"/>
      <c r="O86" s="248"/>
      <c r="P86" s="248"/>
      <c r="Q86" s="248"/>
      <c r="R86" s="248"/>
      <c r="S86" s="248"/>
      <c r="T86" s="249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T86" s="250" t="s">
        <v>132</v>
      </c>
      <c r="AU86" s="250" t="s">
        <v>82</v>
      </c>
      <c r="AV86" s="15" t="s">
        <v>131</v>
      </c>
      <c r="AW86" s="15" t="s">
        <v>36</v>
      </c>
      <c r="AX86" s="15" t="s">
        <v>82</v>
      </c>
      <c r="AY86" s="250" t="s">
        <v>124</v>
      </c>
    </row>
    <row r="87" s="2" customFormat="1" ht="21.75" customHeight="1">
      <c r="A87" s="39"/>
      <c r="B87" s="40"/>
      <c r="C87" s="205" t="s">
        <v>84</v>
      </c>
      <c r="D87" s="205" t="s">
        <v>126</v>
      </c>
      <c r="E87" s="206" t="s">
        <v>403</v>
      </c>
      <c r="F87" s="207" t="s">
        <v>404</v>
      </c>
      <c r="G87" s="208" t="s">
        <v>401</v>
      </c>
      <c r="H87" s="209">
        <v>1</v>
      </c>
      <c r="I87" s="210"/>
      <c r="J87" s="211">
        <f>ROUND(I87*H87,2)</f>
        <v>0</v>
      </c>
      <c r="K87" s="207" t="s">
        <v>19</v>
      </c>
      <c r="L87" s="45"/>
      <c r="M87" s="212" t="s">
        <v>19</v>
      </c>
      <c r="N87" s="213" t="s">
        <v>45</v>
      </c>
      <c r="O87" s="85"/>
      <c r="P87" s="214">
        <f>O87*H87</f>
        <v>0</v>
      </c>
      <c r="Q87" s="214">
        <v>0</v>
      </c>
      <c r="R87" s="214">
        <f>Q87*H87</f>
        <v>0</v>
      </c>
      <c r="S87" s="214">
        <v>0</v>
      </c>
      <c r="T87" s="215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16" t="s">
        <v>131</v>
      </c>
      <c r="AT87" s="216" t="s">
        <v>126</v>
      </c>
      <c r="AU87" s="216" t="s">
        <v>82</v>
      </c>
      <c r="AY87" s="18" t="s">
        <v>124</v>
      </c>
      <c r="BE87" s="217">
        <f>IF(N87="základní",J87,0)</f>
        <v>0</v>
      </c>
      <c r="BF87" s="217">
        <f>IF(N87="snížená",J87,0)</f>
        <v>0</v>
      </c>
      <c r="BG87" s="217">
        <f>IF(N87="zákl. přenesená",J87,0)</f>
        <v>0</v>
      </c>
      <c r="BH87" s="217">
        <f>IF(N87="sníž. přenesená",J87,0)</f>
        <v>0</v>
      </c>
      <c r="BI87" s="217">
        <f>IF(N87="nulová",J87,0)</f>
        <v>0</v>
      </c>
      <c r="BJ87" s="18" t="s">
        <v>82</v>
      </c>
      <c r="BK87" s="217">
        <f>ROUND(I87*H87,2)</f>
        <v>0</v>
      </c>
      <c r="BL87" s="18" t="s">
        <v>131</v>
      </c>
      <c r="BM87" s="216" t="s">
        <v>131</v>
      </c>
    </row>
    <row r="88" s="2" customFormat="1">
      <c r="A88" s="39"/>
      <c r="B88" s="40"/>
      <c r="C88" s="41"/>
      <c r="D88" s="220" t="s">
        <v>172</v>
      </c>
      <c r="E88" s="41"/>
      <c r="F88" s="261" t="s">
        <v>405</v>
      </c>
      <c r="G88" s="41"/>
      <c r="H88" s="41"/>
      <c r="I88" s="262"/>
      <c r="J88" s="41"/>
      <c r="K88" s="41"/>
      <c r="L88" s="45"/>
      <c r="M88" s="263"/>
      <c r="N88" s="264"/>
      <c r="O88" s="85"/>
      <c r="P88" s="85"/>
      <c r="Q88" s="85"/>
      <c r="R88" s="85"/>
      <c r="S88" s="85"/>
      <c r="T88" s="86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T88" s="18" t="s">
        <v>172</v>
      </c>
      <c r="AU88" s="18" t="s">
        <v>82</v>
      </c>
    </row>
    <row r="89" s="14" customFormat="1">
      <c r="A89" s="14"/>
      <c r="B89" s="229"/>
      <c r="C89" s="230"/>
      <c r="D89" s="220" t="s">
        <v>132</v>
      </c>
      <c r="E89" s="231" t="s">
        <v>19</v>
      </c>
      <c r="F89" s="232" t="s">
        <v>82</v>
      </c>
      <c r="G89" s="230"/>
      <c r="H89" s="233">
        <v>1</v>
      </c>
      <c r="I89" s="234"/>
      <c r="J89" s="230"/>
      <c r="K89" s="230"/>
      <c r="L89" s="235"/>
      <c r="M89" s="236"/>
      <c r="N89" s="237"/>
      <c r="O89" s="237"/>
      <c r="P89" s="237"/>
      <c r="Q89" s="237"/>
      <c r="R89" s="237"/>
      <c r="S89" s="237"/>
      <c r="T89" s="238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T89" s="239" t="s">
        <v>132</v>
      </c>
      <c r="AU89" s="239" t="s">
        <v>82</v>
      </c>
      <c r="AV89" s="14" t="s">
        <v>84</v>
      </c>
      <c r="AW89" s="14" t="s">
        <v>36</v>
      </c>
      <c r="AX89" s="14" t="s">
        <v>74</v>
      </c>
      <c r="AY89" s="239" t="s">
        <v>124</v>
      </c>
    </row>
    <row r="90" s="15" customFormat="1">
      <c r="A90" s="15"/>
      <c r="B90" s="240"/>
      <c r="C90" s="241"/>
      <c r="D90" s="220" t="s">
        <v>132</v>
      </c>
      <c r="E90" s="242" t="s">
        <v>19</v>
      </c>
      <c r="F90" s="243" t="s">
        <v>137</v>
      </c>
      <c r="G90" s="241"/>
      <c r="H90" s="244">
        <v>1</v>
      </c>
      <c r="I90" s="245"/>
      <c r="J90" s="241"/>
      <c r="K90" s="241"/>
      <c r="L90" s="246"/>
      <c r="M90" s="247"/>
      <c r="N90" s="248"/>
      <c r="O90" s="248"/>
      <c r="P90" s="248"/>
      <c r="Q90" s="248"/>
      <c r="R90" s="248"/>
      <c r="S90" s="248"/>
      <c r="T90" s="249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0" t="s">
        <v>132</v>
      </c>
      <c r="AU90" s="250" t="s">
        <v>82</v>
      </c>
      <c r="AV90" s="15" t="s">
        <v>131</v>
      </c>
      <c r="AW90" s="15" t="s">
        <v>36</v>
      </c>
      <c r="AX90" s="15" t="s">
        <v>82</v>
      </c>
      <c r="AY90" s="250" t="s">
        <v>124</v>
      </c>
    </row>
    <row r="91" s="2" customFormat="1" ht="21.75" customHeight="1">
      <c r="A91" s="39"/>
      <c r="B91" s="40"/>
      <c r="C91" s="205" t="s">
        <v>140</v>
      </c>
      <c r="D91" s="205" t="s">
        <v>126</v>
      </c>
      <c r="E91" s="206" t="s">
        <v>406</v>
      </c>
      <c r="F91" s="207" t="s">
        <v>407</v>
      </c>
      <c r="G91" s="208" t="s">
        <v>401</v>
      </c>
      <c r="H91" s="209">
        <v>1</v>
      </c>
      <c r="I91" s="210"/>
      <c r="J91" s="211">
        <f>ROUND(I91*H91,2)</f>
        <v>0</v>
      </c>
      <c r="K91" s="207" t="s">
        <v>19</v>
      </c>
      <c r="L91" s="45"/>
      <c r="M91" s="212" t="s">
        <v>19</v>
      </c>
      <c r="N91" s="213" t="s">
        <v>45</v>
      </c>
      <c r="O91" s="85"/>
      <c r="P91" s="214">
        <f>O91*H91</f>
        <v>0</v>
      </c>
      <c r="Q91" s="214">
        <v>0</v>
      </c>
      <c r="R91" s="214">
        <f>Q91*H91</f>
        <v>0</v>
      </c>
      <c r="S91" s="214">
        <v>0</v>
      </c>
      <c r="T91" s="215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16" t="s">
        <v>131</v>
      </c>
      <c r="AT91" s="216" t="s">
        <v>126</v>
      </c>
      <c r="AU91" s="216" t="s">
        <v>82</v>
      </c>
      <c r="AY91" s="18" t="s">
        <v>124</v>
      </c>
      <c r="BE91" s="217">
        <f>IF(N91="základní",J91,0)</f>
        <v>0</v>
      </c>
      <c r="BF91" s="217">
        <f>IF(N91="snížená",J91,0)</f>
        <v>0</v>
      </c>
      <c r="BG91" s="217">
        <f>IF(N91="zákl. přenesená",J91,0)</f>
        <v>0</v>
      </c>
      <c r="BH91" s="217">
        <f>IF(N91="sníž. přenesená",J91,0)</f>
        <v>0</v>
      </c>
      <c r="BI91" s="217">
        <f>IF(N91="nulová",J91,0)</f>
        <v>0</v>
      </c>
      <c r="BJ91" s="18" t="s">
        <v>82</v>
      </c>
      <c r="BK91" s="217">
        <f>ROUND(I91*H91,2)</f>
        <v>0</v>
      </c>
      <c r="BL91" s="18" t="s">
        <v>131</v>
      </c>
      <c r="BM91" s="216" t="s">
        <v>143</v>
      </c>
    </row>
    <row r="92" s="14" customFormat="1">
      <c r="A92" s="14"/>
      <c r="B92" s="229"/>
      <c r="C92" s="230"/>
      <c r="D92" s="220" t="s">
        <v>132</v>
      </c>
      <c r="E92" s="231" t="s">
        <v>19</v>
      </c>
      <c r="F92" s="232" t="s">
        <v>82</v>
      </c>
      <c r="G92" s="230"/>
      <c r="H92" s="233">
        <v>1</v>
      </c>
      <c r="I92" s="234"/>
      <c r="J92" s="230"/>
      <c r="K92" s="230"/>
      <c r="L92" s="235"/>
      <c r="M92" s="236"/>
      <c r="N92" s="237"/>
      <c r="O92" s="237"/>
      <c r="P92" s="237"/>
      <c r="Q92" s="237"/>
      <c r="R92" s="237"/>
      <c r="S92" s="237"/>
      <c r="T92" s="238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39" t="s">
        <v>132</v>
      </c>
      <c r="AU92" s="239" t="s">
        <v>82</v>
      </c>
      <c r="AV92" s="14" t="s">
        <v>84</v>
      </c>
      <c r="AW92" s="14" t="s">
        <v>36</v>
      </c>
      <c r="AX92" s="14" t="s">
        <v>74</v>
      </c>
      <c r="AY92" s="239" t="s">
        <v>124</v>
      </c>
    </row>
    <row r="93" s="15" customFormat="1">
      <c r="A93" s="15"/>
      <c r="B93" s="240"/>
      <c r="C93" s="241"/>
      <c r="D93" s="220" t="s">
        <v>132</v>
      </c>
      <c r="E93" s="242" t="s">
        <v>19</v>
      </c>
      <c r="F93" s="243" t="s">
        <v>137</v>
      </c>
      <c r="G93" s="241"/>
      <c r="H93" s="244">
        <v>1</v>
      </c>
      <c r="I93" s="245"/>
      <c r="J93" s="241"/>
      <c r="K93" s="241"/>
      <c r="L93" s="246"/>
      <c r="M93" s="247"/>
      <c r="N93" s="248"/>
      <c r="O93" s="248"/>
      <c r="P93" s="248"/>
      <c r="Q93" s="248"/>
      <c r="R93" s="248"/>
      <c r="S93" s="248"/>
      <c r="T93" s="249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T93" s="250" t="s">
        <v>132</v>
      </c>
      <c r="AU93" s="250" t="s">
        <v>82</v>
      </c>
      <c r="AV93" s="15" t="s">
        <v>131</v>
      </c>
      <c r="AW93" s="15" t="s">
        <v>36</v>
      </c>
      <c r="AX93" s="15" t="s">
        <v>82</v>
      </c>
      <c r="AY93" s="250" t="s">
        <v>124</v>
      </c>
    </row>
    <row r="94" s="2" customFormat="1">
      <c r="A94" s="39"/>
      <c r="B94" s="40"/>
      <c r="C94" s="205" t="s">
        <v>131</v>
      </c>
      <c r="D94" s="205" t="s">
        <v>126</v>
      </c>
      <c r="E94" s="206" t="s">
        <v>408</v>
      </c>
      <c r="F94" s="207" t="s">
        <v>409</v>
      </c>
      <c r="G94" s="208" t="s">
        <v>401</v>
      </c>
      <c r="H94" s="209">
        <v>1</v>
      </c>
      <c r="I94" s="210"/>
      <c r="J94" s="211">
        <f>ROUND(I94*H94,2)</f>
        <v>0</v>
      </c>
      <c r="K94" s="207" t="s">
        <v>19</v>
      </c>
      <c r="L94" s="45"/>
      <c r="M94" s="212" t="s">
        <v>19</v>
      </c>
      <c r="N94" s="213" t="s">
        <v>45</v>
      </c>
      <c r="O94" s="85"/>
      <c r="P94" s="214">
        <f>O94*H94</f>
        <v>0</v>
      </c>
      <c r="Q94" s="214">
        <v>0</v>
      </c>
      <c r="R94" s="214">
        <f>Q94*H94</f>
        <v>0</v>
      </c>
      <c r="S94" s="214">
        <v>0</v>
      </c>
      <c r="T94" s="21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16" t="s">
        <v>131</v>
      </c>
      <c r="AT94" s="216" t="s">
        <v>126</v>
      </c>
      <c r="AU94" s="216" t="s">
        <v>82</v>
      </c>
      <c r="AY94" s="18" t="s">
        <v>124</v>
      </c>
      <c r="BE94" s="217">
        <f>IF(N94="základní",J94,0)</f>
        <v>0</v>
      </c>
      <c r="BF94" s="217">
        <f>IF(N94="snížená",J94,0)</f>
        <v>0</v>
      </c>
      <c r="BG94" s="217">
        <f>IF(N94="zákl. přenesená",J94,0)</f>
        <v>0</v>
      </c>
      <c r="BH94" s="217">
        <f>IF(N94="sníž. přenesená",J94,0)</f>
        <v>0</v>
      </c>
      <c r="BI94" s="217">
        <f>IF(N94="nulová",J94,0)</f>
        <v>0</v>
      </c>
      <c r="BJ94" s="18" t="s">
        <v>82</v>
      </c>
      <c r="BK94" s="217">
        <f>ROUND(I94*H94,2)</f>
        <v>0</v>
      </c>
      <c r="BL94" s="18" t="s">
        <v>131</v>
      </c>
      <c r="BM94" s="216" t="s">
        <v>146</v>
      </c>
    </row>
    <row r="95" s="2" customFormat="1">
      <c r="A95" s="39"/>
      <c r="B95" s="40"/>
      <c r="C95" s="41"/>
      <c r="D95" s="220" t="s">
        <v>172</v>
      </c>
      <c r="E95" s="41"/>
      <c r="F95" s="261" t="s">
        <v>410</v>
      </c>
      <c r="G95" s="41"/>
      <c r="H95" s="41"/>
      <c r="I95" s="262"/>
      <c r="J95" s="41"/>
      <c r="K95" s="41"/>
      <c r="L95" s="45"/>
      <c r="M95" s="263"/>
      <c r="N95" s="264"/>
      <c r="O95" s="85"/>
      <c r="P95" s="85"/>
      <c r="Q95" s="85"/>
      <c r="R95" s="85"/>
      <c r="S95" s="85"/>
      <c r="T95" s="86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T95" s="18" t="s">
        <v>172</v>
      </c>
      <c r="AU95" s="18" t="s">
        <v>82</v>
      </c>
    </row>
    <row r="96" s="14" customFormat="1">
      <c r="A96" s="14"/>
      <c r="B96" s="229"/>
      <c r="C96" s="230"/>
      <c r="D96" s="220" t="s">
        <v>132</v>
      </c>
      <c r="E96" s="231" t="s">
        <v>19</v>
      </c>
      <c r="F96" s="232" t="s">
        <v>82</v>
      </c>
      <c r="G96" s="230"/>
      <c r="H96" s="233">
        <v>1</v>
      </c>
      <c r="I96" s="234"/>
      <c r="J96" s="230"/>
      <c r="K96" s="230"/>
      <c r="L96" s="235"/>
      <c r="M96" s="236"/>
      <c r="N96" s="237"/>
      <c r="O96" s="237"/>
      <c r="P96" s="237"/>
      <c r="Q96" s="237"/>
      <c r="R96" s="237"/>
      <c r="S96" s="237"/>
      <c r="T96" s="238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T96" s="239" t="s">
        <v>132</v>
      </c>
      <c r="AU96" s="239" t="s">
        <v>82</v>
      </c>
      <c r="AV96" s="14" t="s">
        <v>84</v>
      </c>
      <c r="AW96" s="14" t="s">
        <v>36</v>
      </c>
      <c r="AX96" s="14" t="s">
        <v>74</v>
      </c>
      <c r="AY96" s="239" t="s">
        <v>124</v>
      </c>
    </row>
    <row r="97" s="15" customFormat="1">
      <c r="A97" s="15"/>
      <c r="B97" s="240"/>
      <c r="C97" s="241"/>
      <c r="D97" s="220" t="s">
        <v>132</v>
      </c>
      <c r="E97" s="242" t="s">
        <v>19</v>
      </c>
      <c r="F97" s="243" t="s">
        <v>137</v>
      </c>
      <c r="G97" s="241"/>
      <c r="H97" s="244">
        <v>1</v>
      </c>
      <c r="I97" s="245"/>
      <c r="J97" s="241"/>
      <c r="K97" s="241"/>
      <c r="L97" s="246"/>
      <c r="M97" s="247"/>
      <c r="N97" s="248"/>
      <c r="O97" s="248"/>
      <c r="P97" s="248"/>
      <c r="Q97" s="248"/>
      <c r="R97" s="248"/>
      <c r="S97" s="248"/>
      <c r="T97" s="249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T97" s="250" t="s">
        <v>132</v>
      </c>
      <c r="AU97" s="250" t="s">
        <v>82</v>
      </c>
      <c r="AV97" s="15" t="s">
        <v>131</v>
      </c>
      <c r="AW97" s="15" t="s">
        <v>36</v>
      </c>
      <c r="AX97" s="15" t="s">
        <v>82</v>
      </c>
      <c r="AY97" s="250" t="s">
        <v>124</v>
      </c>
    </row>
    <row r="98" s="2" customFormat="1" ht="21.75" customHeight="1">
      <c r="A98" s="39"/>
      <c r="B98" s="40"/>
      <c r="C98" s="205" t="s">
        <v>150</v>
      </c>
      <c r="D98" s="205" t="s">
        <v>126</v>
      </c>
      <c r="E98" s="206" t="s">
        <v>411</v>
      </c>
      <c r="F98" s="207" t="s">
        <v>412</v>
      </c>
      <c r="G98" s="208" t="s">
        <v>401</v>
      </c>
      <c r="H98" s="209">
        <v>1</v>
      </c>
      <c r="I98" s="210"/>
      <c r="J98" s="211">
        <f>ROUND(I98*H98,2)</f>
        <v>0</v>
      </c>
      <c r="K98" s="207" t="s">
        <v>19</v>
      </c>
      <c r="L98" s="45"/>
      <c r="M98" s="212" t="s">
        <v>19</v>
      </c>
      <c r="N98" s="213" t="s">
        <v>45</v>
      </c>
      <c r="O98" s="85"/>
      <c r="P98" s="214">
        <f>O98*H98</f>
        <v>0</v>
      </c>
      <c r="Q98" s="214">
        <v>0</v>
      </c>
      <c r="R98" s="214">
        <f>Q98*H98</f>
        <v>0</v>
      </c>
      <c r="S98" s="214">
        <v>0</v>
      </c>
      <c r="T98" s="21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16" t="s">
        <v>131</v>
      </c>
      <c r="AT98" s="216" t="s">
        <v>126</v>
      </c>
      <c r="AU98" s="216" t="s">
        <v>82</v>
      </c>
      <c r="AY98" s="18" t="s">
        <v>124</v>
      </c>
      <c r="BE98" s="217">
        <f>IF(N98="základní",J98,0)</f>
        <v>0</v>
      </c>
      <c r="BF98" s="217">
        <f>IF(N98="snížená",J98,0)</f>
        <v>0</v>
      </c>
      <c r="BG98" s="217">
        <f>IF(N98="zákl. přenesená",J98,0)</f>
        <v>0</v>
      </c>
      <c r="BH98" s="217">
        <f>IF(N98="sníž. přenesená",J98,0)</f>
        <v>0</v>
      </c>
      <c r="BI98" s="217">
        <f>IF(N98="nulová",J98,0)</f>
        <v>0</v>
      </c>
      <c r="BJ98" s="18" t="s">
        <v>82</v>
      </c>
      <c r="BK98" s="217">
        <f>ROUND(I98*H98,2)</f>
        <v>0</v>
      </c>
      <c r="BL98" s="18" t="s">
        <v>131</v>
      </c>
      <c r="BM98" s="216" t="s">
        <v>154</v>
      </c>
    </row>
    <row r="99" s="2" customFormat="1">
      <c r="A99" s="39"/>
      <c r="B99" s="40"/>
      <c r="C99" s="41"/>
      <c r="D99" s="220" t="s">
        <v>172</v>
      </c>
      <c r="E99" s="41"/>
      <c r="F99" s="261" t="s">
        <v>413</v>
      </c>
      <c r="G99" s="41"/>
      <c r="H99" s="41"/>
      <c r="I99" s="262"/>
      <c r="J99" s="41"/>
      <c r="K99" s="41"/>
      <c r="L99" s="45"/>
      <c r="M99" s="263"/>
      <c r="N99" s="264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172</v>
      </c>
      <c r="AU99" s="18" t="s">
        <v>82</v>
      </c>
    </row>
    <row r="100" s="14" customFormat="1">
      <c r="A100" s="14"/>
      <c r="B100" s="229"/>
      <c r="C100" s="230"/>
      <c r="D100" s="220" t="s">
        <v>132</v>
      </c>
      <c r="E100" s="231" t="s">
        <v>19</v>
      </c>
      <c r="F100" s="232" t="s">
        <v>82</v>
      </c>
      <c r="G100" s="230"/>
      <c r="H100" s="233">
        <v>1</v>
      </c>
      <c r="I100" s="234"/>
      <c r="J100" s="230"/>
      <c r="K100" s="230"/>
      <c r="L100" s="235"/>
      <c r="M100" s="236"/>
      <c r="N100" s="237"/>
      <c r="O100" s="237"/>
      <c r="P100" s="237"/>
      <c r="Q100" s="237"/>
      <c r="R100" s="237"/>
      <c r="S100" s="237"/>
      <c r="T100" s="238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39" t="s">
        <v>132</v>
      </c>
      <c r="AU100" s="239" t="s">
        <v>82</v>
      </c>
      <c r="AV100" s="14" t="s">
        <v>84</v>
      </c>
      <c r="AW100" s="14" t="s">
        <v>36</v>
      </c>
      <c r="AX100" s="14" t="s">
        <v>74</v>
      </c>
      <c r="AY100" s="239" t="s">
        <v>124</v>
      </c>
    </row>
    <row r="101" s="15" customFormat="1">
      <c r="A101" s="15"/>
      <c r="B101" s="240"/>
      <c r="C101" s="241"/>
      <c r="D101" s="220" t="s">
        <v>132</v>
      </c>
      <c r="E101" s="242" t="s">
        <v>19</v>
      </c>
      <c r="F101" s="243" t="s">
        <v>137</v>
      </c>
      <c r="G101" s="241"/>
      <c r="H101" s="244">
        <v>1</v>
      </c>
      <c r="I101" s="245"/>
      <c r="J101" s="241"/>
      <c r="K101" s="241"/>
      <c r="L101" s="246"/>
      <c r="M101" s="247"/>
      <c r="N101" s="248"/>
      <c r="O101" s="248"/>
      <c r="P101" s="248"/>
      <c r="Q101" s="248"/>
      <c r="R101" s="248"/>
      <c r="S101" s="248"/>
      <c r="T101" s="249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T101" s="250" t="s">
        <v>132</v>
      </c>
      <c r="AU101" s="250" t="s">
        <v>82</v>
      </c>
      <c r="AV101" s="15" t="s">
        <v>131</v>
      </c>
      <c r="AW101" s="15" t="s">
        <v>36</v>
      </c>
      <c r="AX101" s="15" t="s">
        <v>82</v>
      </c>
      <c r="AY101" s="250" t="s">
        <v>124</v>
      </c>
    </row>
    <row r="102" s="2" customFormat="1">
      <c r="A102" s="39"/>
      <c r="B102" s="40"/>
      <c r="C102" s="205" t="s">
        <v>143</v>
      </c>
      <c r="D102" s="205" t="s">
        <v>126</v>
      </c>
      <c r="E102" s="206" t="s">
        <v>414</v>
      </c>
      <c r="F102" s="207" t="s">
        <v>415</v>
      </c>
      <c r="G102" s="208" t="s">
        <v>401</v>
      </c>
      <c r="H102" s="209">
        <v>1</v>
      </c>
      <c r="I102" s="210"/>
      <c r="J102" s="211">
        <f>ROUND(I102*H102,2)</f>
        <v>0</v>
      </c>
      <c r="K102" s="207" t="s">
        <v>19</v>
      </c>
      <c r="L102" s="45"/>
      <c r="M102" s="212" t="s">
        <v>19</v>
      </c>
      <c r="N102" s="213" t="s">
        <v>45</v>
      </c>
      <c r="O102" s="85"/>
      <c r="P102" s="214">
        <f>O102*H102</f>
        <v>0</v>
      </c>
      <c r="Q102" s="214">
        <v>0</v>
      </c>
      <c r="R102" s="214">
        <f>Q102*H102</f>
        <v>0</v>
      </c>
      <c r="S102" s="214">
        <v>0</v>
      </c>
      <c r="T102" s="215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16" t="s">
        <v>131</v>
      </c>
      <c r="AT102" s="216" t="s">
        <v>126</v>
      </c>
      <c r="AU102" s="216" t="s">
        <v>82</v>
      </c>
      <c r="AY102" s="18" t="s">
        <v>124</v>
      </c>
      <c r="BE102" s="217">
        <f>IF(N102="základní",J102,0)</f>
        <v>0</v>
      </c>
      <c r="BF102" s="217">
        <f>IF(N102="snížená",J102,0)</f>
        <v>0</v>
      </c>
      <c r="BG102" s="217">
        <f>IF(N102="zákl. přenesená",J102,0)</f>
        <v>0</v>
      </c>
      <c r="BH102" s="217">
        <f>IF(N102="sníž. přenesená",J102,0)</f>
        <v>0</v>
      </c>
      <c r="BI102" s="217">
        <f>IF(N102="nulová",J102,0)</f>
        <v>0</v>
      </c>
      <c r="BJ102" s="18" t="s">
        <v>82</v>
      </c>
      <c r="BK102" s="217">
        <f>ROUND(I102*H102,2)</f>
        <v>0</v>
      </c>
      <c r="BL102" s="18" t="s">
        <v>131</v>
      </c>
      <c r="BM102" s="216" t="s">
        <v>163</v>
      </c>
    </row>
    <row r="103" s="2" customFormat="1">
      <c r="A103" s="39"/>
      <c r="B103" s="40"/>
      <c r="C103" s="41"/>
      <c r="D103" s="220" t="s">
        <v>172</v>
      </c>
      <c r="E103" s="41"/>
      <c r="F103" s="261" t="s">
        <v>416</v>
      </c>
      <c r="G103" s="41"/>
      <c r="H103" s="41"/>
      <c r="I103" s="262"/>
      <c r="J103" s="41"/>
      <c r="K103" s="41"/>
      <c r="L103" s="45"/>
      <c r="M103" s="263"/>
      <c r="N103" s="264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172</v>
      </c>
      <c r="AU103" s="18" t="s">
        <v>82</v>
      </c>
    </row>
    <row r="104" s="14" customFormat="1">
      <c r="A104" s="14"/>
      <c r="B104" s="229"/>
      <c r="C104" s="230"/>
      <c r="D104" s="220" t="s">
        <v>132</v>
      </c>
      <c r="E104" s="231" t="s">
        <v>19</v>
      </c>
      <c r="F104" s="232" t="s">
        <v>82</v>
      </c>
      <c r="G104" s="230"/>
      <c r="H104" s="233">
        <v>1</v>
      </c>
      <c r="I104" s="234"/>
      <c r="J104" s="230"/>
      <c r="K104" s="230"/>
      <c r="L104" s="235"/>
      <c r="M104" s="236"/>
      <c r="N104" s="237"/>
      <c r="O104" s="237"/>
      <c r="P104" s="237"/>
      <c r="Q104" s="237"/>
      <c r="R104" s="237"/>
      <c r="S104" s="237"/>
      <c r="T104" s="238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39" t="s">
        <v>132</v>
      </c>
      <c r="AU104" s="239" t="s">
        <v>82</v>
      </c>
      <c r="AV104" s="14" t="s">
        <v>84</v>
      </c>
      <c r="AW104" s="14" t="s">
        <v>36</v>
      </c>
      <c r="AX104" s="14" t="s">
        <v>74</v>
      </c>
      <c r="AY104" s="239" t="s">
        <v>124</v>
      </c>
    </row>
    <row r="105" s="15" customFormat="1">
      <c r="A105" s="15"/>
      <c r="B105" s="240"/>
      <c r="C105" s="241"/>
      <c r="D105" s="220" t="s">
        <v>132</v>
      </c>
      <c r="E105" s="242" t="s">
        <v>19</v>
      </c>
      <c r="F105" s="243" t="s">
        <v>137</v>
      </c>
      <c r="G105" s="241"/>
      <c r="H105" s="244">
        <v>1</v>
      </c>
      <c r="I105" s="245"/>
      <c r="J105" s="241"/>
      <c r="K105" s="241"/>
      <c r="L105" s="246"/>
      <c r="M105" s="247"/>
      <c r="N105" s="248"/>
      <c r="O105" s="248"/>
      <c r="P105" s="248"/>
      <c r="Q105" s="248"/>
      <c r="R105" s="248"/>
      <c r="S105" s="248"/>
      <c r="T105" s="249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T105" s="250" t="s">
        <v>132</v>
      </c>
      <c r="AU105" s="250" t="s">
        <v>82</v>
      </c>
      <c r="AV105" s="15" t="s">
        <v>131</v>
      </c>
      <c r="AW105" s="15" t="s">
        <v>36</v>
      </c>
      <c r="AX105" s="15" t="s">
        <v>82</v>
      </c>
      <c r="AY105" s="250" t="s">
        <v>124</v>
      </c>
    </row>
    <row r="106" s="2" customFormat="1">
      <c r="A106" s="39"/>
      <c r="B106" s="40"/>
      <c r="C106" s="205" t="s">
        <v>165</v>
      </c>
      <c r="D106" s="205" t="s">
        <v>126</v>
      </c>
      <c r="E106" s="206" t="s">
        <v>417</v>
      </c>
      <c r="F106" s="207" t="s">
        <v>418</v>
      </c>
      <c r="G106" s="208" t="s">
        <v>401</v>
      </c>
      <c r="H106" s="209">
        <v>1</v>
      </c>
      <c r="I106" s="210"/>
      <c r="J106" s="211">
        <f>ROUND(I106*H106,2)</f>
        <v>0</v>
      </c>
      <c r="K106" s="207" t="s">
        <v>19</v>
      </c>
      <c r="L106" s="45"/>
      <c r="M106" s="212" t="s">
        <v>19</v>
      </c>
      <c r="N106" s="213" t="s">
        <v>45</v>
      </c>
      <c r="O106" s="85"/>
      <c r="P106" s="214">
        <f>O106*H106</f>
        <v>0</v>
      </c>
      <c r="Q106" s="214">
        <v>0</v>
      </c>
      <c r="R106" s="214">
        <f>Q106*H106</f>
        <v>0</v>
      </c>
      <c r="S106" s="214">
        <v>0</v>
      </c>
      <c r="T106" s="215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16" t="s">
        <v>131</v>
      </c>
      <c r="AT106" s="216" t="s">
        <v>126</v>
      </c>
      <c r="AU106" s="216" t="s">
        <v>82</v>
      </c>
      <c r="AY106" s="18" t="s">
        <v>124</v>
      </c>
      <c r="BE106" s="217">
        <f>IF(N106="základní",J106,0)</f>
        <v>0</v>
      </c>
      <c r="BF106" s="217">
        <f>IF(N106="snížená",J106,0)</f>
        <v>0</v>
      </c>
      <c r="BG106" s="217">
        <f>IF(N106="zákl. přenesená",J106,0)</f>
        <v>0</v>
      </c>
      <c r="BH106" s="217">
        <f>IF(N106="sníž. přenesená",J106,0)</f>
        <v>0</v>
      </c>
      <c r="BI106" s="217">
        <f>IF(N106="nulová",J106,0)</f>
        <v>0</v>
      </c>
      <c r="BJ106" s="18" t="s">
        <v>82</v>
      </c>
      <c r="BK106" s="217">
        <f>ROUND(I106*H106,2)</f>
        <v>0</v>
      </c>
      <c r="BL106" s="18" t="s">
        <v>131</v>
      </c>
      <c r="BM106" s="216" t="s">
        <v>168</v>
      </c>
    </row>
    <row r="107" s="2" customFormat="1">
      <c r="A107" s="39"/>
      <c r="B107" s="40"/>
      <c r="C107" s="41"/>
      <c r="D107" s="220" t="s">
        <v>172</v>
      </c>
      <c r="E107" s="41"/>
      <c r="F107" s="261" t="s">
        <v>419</v>
      </c>
      <c r="G107" s="41"/>
      <c r="H107" s="41"/>
      <c r="I107" s="262"/>
      <c r="J107" s="41"/>
      <c r="K107" s="41"/>
      <c r="L107" s="45"/>
      <c r="M107" s="263"/>
      <c r="N107" s="264"/>
      <c r="O107" s="85"/>
      <c r="P107" s="85"/>
      <c r="Q107" s="85"/>
      <c r="R107" s="85"/>
      <c r="S107" s="85"/>
      <c r="T107" s="86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172</v>
      </c>
      <c r="AU107" s="18" t="s">
        <v>82</v>
      </c>
    </row>
    <row r="108" s="13" customFormat="1">
      <c r="A108" s="13"/>
      <c r="B108" s="218"/>
      <c r="C108" s="219"/>
      <c r="D108" s="220" t="s">
        <v>132</v>
      </c>
      <c r="E108" s="221" t="s">
        <v>19</v>
      </c>
      <c r="F108" s="222" t="s">
        <v>420</v>
      </c>
      <c r="G108" s="219"/>
      <c r="H108" s="221" t="s">
        <v>19</v>
      </c>
      <c r="I108" s="223"/>
      <c r="J108" s="219"/>
      <c r="K108" s="219"/>
      <c r="L108" s="224"/>
      <c r="M108" s="225"/>
      <c r="N108" s="226"/>
      <c r="O108" s="226"/>
      <c r="P108" s="226"/>
      <c r="Q108" s="226"/>
      <c r="R108" s="226"/>
      <c r="S108" s="226"/>
      <c r="T108" s="22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28" t="s">
        <v>132</v>
      </c>
      <c r="AU108" s="228" t="s">
        <v>82</v>
      </c>
      <c r="AV108" s="13" t="s">
        <v>82</v>
      </c>
      <c r="AW108" s="13" t="s">
        <v>36</v>
      </c>
      <c r="AX108" s="13" t="s">
        <v>74</v>
      </c>
      <c r="AY108" s="228" t="s">
        <v>124</v>
      </c>
    </row>
    <row r="109" s="14" customFormat="1">
      <c r="A109" s="14"/>
      <c r="B109" s="229"/>
      <c r="C109" s="230"/>
      <c r="D109" s="220" t="s">
        <v>132</v>
      </c>
      <c r="E109" s="231" t="s">
        <v>19</v>
      </c>
      <c r="F109" s="232" t="s">
        <v>82</v>
      </c>
      <c r="G109" s="230"/>
      <c r="H109" s="233">
        <v>1</v>
      </c>
      <c r="I109" s="234"/>
      <c r="J109" s="230"/>
      <c r="K109" s="230"/>
      <c r="L109" s="235"/>
      <c r="M109" s="236"/>
      <c r="N109" s="237"/>
      <c r="O109" s="237"/>
      <c r="P109" s="237"/>
      <c r="Q109" s="237"/>
      <c r="R109" s="237"/>
      <c r="S109" s="237"/>
      <c r="T109" s="238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39" t="s">
        <v>132</v>
      </c>
      <c r="AU109" s="239" t="s">
        <v>82</v>
      </c>
      <c r="AV109" s="14" t="s">
        <v>84</v>
      </c>
      <c r="AW109" s="14" t="s">
        <v>36</v>
      </c>
      <c r="AX109" s="14" t="s">
        <v>74</v>
      </c>
      <c r="AY109" s="239" t="s">
        <v>124</v>
      </c>
    </row>
    <row r="110" s="15" customFormat="1">
      <c r="A110" s="15"/>
      <c r="B110" s="240"/>
      <c r="C110" s="241"/>
      <c r="D110" s="220" t="s">
        <v>132</v>
      </c>
      <c r="E110" s="242" t="s">
        <v>19</v>
      </c>
      <c r="F110" s="243" t="s">
        <v>137</v>
      </c>
      <c r="G110" s="241"/>
      <c r="H110" s="244">
        <v>1</v>
      </c>
      <c r="I110" s="245"/>
      <c r="J110" s="241"/>
      <c r="K110" s="241"/>
      <c r="L110" s="246"/>
      <c r="M110" s="247"/>
      <c r="N110" s="248"/>
      <c r="O110" s="248"/>
      <c r="P110" s="248"/>
      <c r="Q110" s="248"/>
      <c r="R110" s="248"/>
      <c r="S110" s="248"/>
      <c r="T110" s="249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50" t="s">
        <v>132</v>
      </c>
      <c r="AU110" s="250" t="s">
        <v>82</v>
      </c>
      <c r="AV110" s="15" t="s">
        <v>131</v>
      </c>
      <c r="AW110" s="15" t="s">
        <v>36</v>
      </c>
      <c r="AX110" s="15" t="s">
        <v>82</v>
      </c>
      <c r="AY110" s="250" t="s">
        <v>124</v>
      </c>
    </row>
    <row r="111" s="12" customFormat="1" ht="22.8" customHeight="1">
      <c r="A111" s="12"/>
      <c r="B111" s="189"/>
      <c r="C111" s="190"/>
      <c r="D111" s="191" t="s">
        <v>73</v>
      </c>
      <c r="E111" s="203" t="s">
        <v>421</v>
      </c>
      <c r="F111" s="203" t="s">
        <v>422</v>
      </c>
      <c r="G111" s="190"/>
      <c r="H111" s="190"/>
      <c r="I111" s="193"/>
      <c r="J111" s="204">
        <f>BK111</f>
        <v>0</v>
      </c>
      <c r="K111" s="190"/>
      <c r="L111" s="195"/>
      <c r="M111" s="196"/>
      <c r="N111" s="197"/>
      <c r="O111" s="197"/>
      <c r="P111" s="198">
        <f>SUM(P112:P143)</f>
        <v>0</v>
      </c>
      <c r="Q111" s="197"/>
      <c r="R111" s="198">
        <f>SUM(R112:R143)</f>
        <v>0</v>
      </c>
      <c r="S111" s="197"/>
      <c r="T111" s="199">
        <f>SUM(T112:T143)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00" t="s">
        <v>150</v>
      </c>
      <c r="AT111" s="201" t="s">
        <v>73</v>
      </c>
      <c r="AU111" s="201" t="s">
        <v>82</v>
      </c>
      <c r="AY111" s="200" t="s">
        <v>124</v>
      </c>
      <c r="BK111" s="202">
        <f>SUM(BK112:BK143)</f>
        <v>0</v>
      </c>
    </row>
    <row r="112" s="2" customFormat="1" ht="16.5" customHeight="1">
      <c r="A112" s="39"/>
      <c r="B112" s="40"/>
      <c r="C112" s="205" t="s">
        <v>146</v>
      </c>
      <c r="D112" s="205" t="s">
        <v>126</v>
      </c>
      <c r="E112" s="206" t="s">
        <v>423</v>
      </c>
      <c r="F112" s="207" t="s">
        <v>424</v>
      </c>
      <c r="G112" s="208" t="s">
        <v>401</v>
      </c>
      <c r="H112" s="209">
        <v>1</v>
      </c>
      <c r="I112" s="210"/>
      <c r="J112" s="211">
        <f>ROUND(I112*H112,2)</f>
        <v>0</v>
      </c>
      <c r="K112" s="207" t="s">
        <v>19</v>
      </c>
      <c r="L112" s="45"/>
      <c r="M112" s="212" t="s">
        <v>19</v>
      </c>
      <c r="N112" s="213" t="s">
        <v>45</v>
      </c>
      <c r="O112" s="85"/>
      <c r="P112" s="214">
        <f>O112*H112</f>
        <v>0</v>
      </c>
      <c r="Q112" s="214">
        <v>0</v>
      </c>
      <c r="R112" s="214">
        <f>Q112*H112</f>
        <v>0</v>
      </c>
      <c r="S112" s="214">
        <v>0</v>
      </c>
      <c r="T112" s="21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16" t="s">
        <v>131</v>
      </c>
      <c r="AT112" s="216" t="s">
        <v>126</v>
      </c>
      <c r="AU112" s="216" t="s">
        <v>84</v>
      </c>
      <c r="AY112" s="18" t="s">
        <v>124</v>
      </c>
      <c r="BE112" s="217">
        <f>IF(N112="základní",J112,0)</f>
        <v>0</v>
      </c>
      <c r="BF112" s="217">
        <f>IF(N112="snížená",J112,0)</f>
        <v>0</v>
      </c>
      <c r="BG112" s="217">
        <f>IF(N112="zákl. přenesená",J112,0)</f>
        <v>0</v>
      </c>
      <c r="BH112" s="217">
        <f>IF(N112="sníž. přenesená",J112,0)</f>
        <v>0</v>
      </c>
      <c r="BI112" s="217">
        <f>IF(N112="nulová",J112,0)</f>
        <v>0</v>
      </c>
      <c r="BJ112" s="18" t="s">
        <v>82</v>
      </c>
      <c r="BK112" s="217">
        <f>ROUND(I112*H112,2)</f>
        <v>0</v>
      </c>
      <c r="BL112" s="18" t="s">
        <v>131</v>
      </c>
      <c r="BM112" s="216" t="s">
        <v>171</v>
      </c>
    </row>
    <row r="113" s="2" customFormat="1">
      <c r="A113" s="39"/>
      <c r="B113" s="40"/>
      <c r="C113" s="41"/>
      <c r="D113" s="220" t="s">
        <v>172</v>
      </c>
      <c r="E113" s="41"/>
      <c r="F113" s="261" t="s">
        <v>425</v>
      </c>
      <c r="G113" s="41"/>
      <c r="H113" s="41"/>
      <c r="I113" s="262"/>
      <c r="J113" s="41"/>
      <c r="K113" s="41"/>
      <c r="L113" s="45"/>
      <c r="M113" s="263"/>
      <c r="N113" s="264"/>
      <c r="O113" s="85"/>
      <c r="P113" s="85"/>
      <c r="Q113" s="85"/>
      <c r="R113" s="85"/>
      <c r="S113" s="85"/>
      <c r="T113" s="86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T113" s="18" t="s">
        <v>172</v>
      </c>
      <c r="AU113" s="18" t="s">
        <v>84</v>
      </c>
    </row>
    <row r="114" s="14" customFormat="1">
      <c r="A114" s="14"/>
      <c r="B114" s="229"/>
      <c r="C114" s="230"/>
      <c r="D114" s="220" t="s">
        <v>132</v>
      </c>
      <c r="E114" s="231" t="s">
        <v>19</v>
      </c>
      <c r="F114" s="232" t="s">
        <v>82</v>
      </c>
      <c r="G114" s="230"/>
      <c r="H114" s="233">
        <v>1</v>
      </c>
      <c r="I114" s="234"/>
      <c r="J114" s="230"/>
      <c r="K114" s="230"/>
      <c r="L114" s="235"/>
      <c r="M114" s="236"/>
      <c r="N114" s="237"/>
      <c r="O114" s="237"/>
      <c r="P114" s="237"/>
      <c r="Q114" s="237"/>
      <c r="R114" s="237"/>
      <c r="S114" s="237"/>
      <c r="T114" s="238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39" t="s">
        <v>132</v>
      </c>
      <c r="AU114" s="239" t="s">
        <v>84</v>
      </c>
      <c r="AV114" s="14" t="s">
        <v>84</v>
      </c>
      <c r="AW114" s="14" t="s">
        <v>36</v>
      </c>
      <c r="AX114" s="14" t="s">
        <v>74</v>
      </c>
      <c r="AY114" s="239" t="s">
        <v>124</v>
      </c>
    </row>
    <row r="115" s="15" customFormat="1">
      <c r="A115" s="15"/>
      <c r="B115" s="240"/>
      <c r="C115" s="241"/>
      <c r="D115" s="220" t="s">
        <v>132</v>
      </c>
      <c r="E115" s="242" t="s">
        <v>19</v>
      </c>
      <c r="F115" s="243" t="s">
        <v>137</v>
      </c>
      <c r="G115" s="241"/>
      <c r="H115" s="244">
        <v>1</v>
      </c>
      <c r="I115" s="245"/>
      <c r="J115" s="241"/>
      <c r="K115" s="241"/>
      <c r="L115" s="246"/>
      <c r="M115" s="247"/>
      <c r="N115" s="248"/>
      <c r="O115" s="248"/>
      <c r="P115" s="248"/>
      <c r="Q115" s="248"/>
      <c r="R115" s="248"/>
      <c r="S115" s="248"/>
      <c r="T115" s="249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0" t="s">
        <v>132</v>
      </c>
      <c r="AU115" s="250" t="s">
        <v>84</v>
      </c>
      <c r="AV115" s="15" t="s">
        <v>131</v>
      </c>
      <c r="AW115" s="15" t="s">
        <v>36</v>
      </c>
      <c r="AX115" s="15" t="s">
        <v>82</v>
      </c>
      <c r="AY115" s="250" t="s">
        <v>124</v>
      </c>
    </row>
    <row r="116" s="2" customFormat="1" ht="16.5" customHeight="1">
      <c r="A116" s="39"/>
      <c r="B116" s="40"/>
      <c r="C116" s="205" t="s">
        <v>175</v>
      </c>
      <c r="D116" s="205" t="s">
        <v>126</v>
      </c>
      <c r="E116" s="206" t="s">
        <v>426</v>
      </c>
      <c r="F116" s="207" t="s">
        <v>427</v>
      </c>
      <c r="G116" s="208" t="s">
        <v>401</v>
      </c>
      <c r="H116" s="209">
        <v>1</v>
      </c>
      <c r="I116" s="210"/>
      <c r="J116" s="211">
        <f>ROUND(I116*H116,2)</f>
        <v>0</v>
      </c>
      <c r="K116" s="207" t="s">
        <v>19</v>
      </c>
      <c r="L116" s="45"/>
      <c r="M116" s="212" t="s">
        <v>19</v>
      </c>
      <c r="N116" s="213" t="s">
        <v>45</v>
      </c>
      <c r="O116" s="85"/>
      <c r="P116" s="214">
        <f>O116*H116</f>
        <v>0</v>
      </c>
      <c r="Q116" s="214">
        <v>0</v>
      </c>
      <c r="R116" s="214">
        <f>Q116*H116</f>
        <v>0</v>
      </c>
      <c r="S116" s="214">
        <v>0</v>
      </c>
      <c r="T116" s="21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16" t="s">
        <v>131</v>
      </c>
      <c r="AT116" s="216" t="s">
        <v>126</v>
      </c>
      <c r="AU116" s="216" t="s">
        <v>84</v>
      </c>
      <c r="AY116" s="18" t="s">
        <v>124</v>
      </c>
      <c r="BE116" s="217">
        <f>IF(N116="základní",J116,0)</f>
        <v>0</v>
      </c>
      <c r="BF116" s="217">
        <f>IF(N116="snížená",J116,0)</f>
        <v>0</v>
      </c>
      <c r="BG116" s="217">
        <f>IF(N116="zákl. přenesená",J116,0)</f>
        <v>0</v>
      </c>
      <c r="BH116" s="217">
        <f>IF(N116="sníž. přenesená",J116,0)</f>
        <v>0</v>
      </c>
      <c r="BI116" s="217">
        <f>IF(N116="nulová",J116,0)</f>
        <v>0</v>
      </c>
      <c r="BJ116" s="18" t="s">
        <v>82</v>
      </c>
      <c r="BK116" s="217">
        <f>ROUND(I116*H116,2)</f>
        <v>0</v>
      </c>
      <c r="BL116" s="18" t="s">
        <v>131</v>
      </c>
      <c r="BM116" s="216" t="s">
        <v>179</v>
      </c>
    </row>
    <row r="117" s="2" customFormat="1">
      <c r="A117" s="39"/>
      <c r="B117" s="40"/>
      <c r="C117" s="41"/>
      <c r="D117" s="220" t="s">
        <v>172</v>
      </c>
      <c r="E117" s="41"/>
      <c r="F117" s="261" t="s">
        <v>428</v>
      </c>
      <c r="G117" s="41"/>
      <c r="H117" s="41"/>
      <c r="I117" s="262"/>
      <c r="J117" s="41"/>
      <c r="K117" s="41"/>
      <c r="L117" s="45"/>
      <c r="M117" s="263"/>
      <c r="N117" s="264"/>
      <c r="O117" s="85"/>
      <c r="P117" s="85"/>
      <c r="Q117" s="85"/>
      <c r="R117" s="85"/>
      <c r="S117" s="85"/>
      <c r="T117" s="86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T117" s="18" t="s">
        <v>172</v>
      </c>
      <c r="AU117" s="18" t="s">
        <v>84</v>
      </c>
    </row>
    <row r="118" s="14" customFormat="1">
      <c r="A118" s="14"/>
      <c r="B118" s="229"/>
      <c r="C118" s="230"/>
      <c r="D118" s="220" t="s">
        <v>132</v>
      </c>
      <c r="E118" s="231" t="s">
        <v>19</v>
      </c>
      <c r="F118" s="232" t="s">
        <v>82</v>
      </c>
      <c r="G118" s="230"/>
      <c r="H118" s="233">
        <v>1</v>
      </c>
      <c r="I118" s="234"/>
      <c r="J118" s="230"/>
      <c r="K118" s="230"/>
      <c r="L118" s="235"/>
      <c r="M118" s="236"/>
      <c r="N118" s="237"/>
      <c r="O118" s="237"/>
      <c r="P118" s="237"/>
      <c r="Q118" s="237"/>
      <c r="R118" s="237"/>
      <c r="S118" s="237"/>
      <c r="T118" s="238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T118" s="239" t="s">
        <v>132</v>
      </c>
      <c r="AU118" s="239" t="s">
        <v>84</v>
      </c>
      <c r="AV118" s="14" t="s">
        <v>84</v>
      </c>
      <c r="AW118" s="14" t="s">
        <v>36</v>
      </c>
      <c r="AX118" s="14" t="s">
        <v>74</v>
      </c>
      <c r="AY118" s="239" t="s">
        <v>124</v>
      </c>
    </row>
    <row r="119" s="15" customFormat="1">
      <c r="A119" s="15"/>
      <c r="B119" s="240"/>
      <c r="C119" s="241"/>
      <c r="D119" s="220" t="s">
        <v>132</v>
      </c>
      <c r="E119" s="242" t="s">
        <v>19</v>
      </c>
      <c r="F119" s="243" t="s">
        <v>137</v>
      </c>
      <c r="G119" s="241"/>
      <c r="H119" s="244">
        <v>1</v>
      </c>
      <c r="I119" s="245"/>
      <c r="J119" s="241"/>
      <c r="K119" s="241"/>
      <c r="L119" s="246"/>
      <c r="M119" s="247"/>
      <c r="N119" s="248"/>
      <c r="O119" s="248"/>
      <c r="P119" s="248"/>
      <c r="Q119" s="248"/>
      <c r="R119" s="248"/>
      <c r="S119" s="248"/>
      <c r="T119" s="249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T119" s="250" t="s">
        <v>132</v>
      </c>
      <c r="AU119" s="250" t="s">
        <v>84</v>
      </c>
      <c r="AV119" s="15" t="s">
        <v>131</v>
      </c>
      <c r="AW119" s="15" t="s">
        <v>36</v>
      </c>
      <c r="AX119" s="15" t="s">
        <v>82</v>
      </c>
      <c r="AY119" s="250" t="s">
        <v>124</v>
      </c>
    </row>
    <row r="120" s="2" customFormat="1" ht="16.5" customHeight="1">
      <c r="A120" s="39"/>
      <c r="B120" s="40"/>
      <c r="C120" s="205" t="s">
        <v>154</v>
      </c>
      <c r="D120" s="205" t="s">
        <v>126</v>
      </c>
      <c r="E120" s="206" t="s">
        <v>429</v>
      </c>
      <c r="F120" s="207" t="s">
        <v>430</v>
      </c>
      <c r="G120" s="208" t="s">
        <v>401</v>
      </c>
      <c r="H120" s="209">
        <v>1</v>
      </c>
      <c r="I120" s="210"/>
      <c r="J120" s="211">
        <f>ROUND(I120*H120,2)</f>
        <v>0</v>
      </c>
      <c r="K120" s="207" t="s">
        <v>19</v>
      </c>
      <c r="L120" s="45"/>
      <c r="M120" s="212" t="s">
        <v>19</v>
      </c>
      <c r="N120" s="213" t="s">
        <v>45</v>
      </c>
      <c r="O120" s="85"/>
      <c r="P120" s="214">
        <f>O120*H120</f>
        <v>0</v>
      </c>
      <c r="Q120" s="214">
        <v>0</v>
      </c>
      <c r="R120" s="214">
        <f>Q120*H120</f>
        <v>0</v>
      </c>
      <c r="S120" s="214">
        <v>0</v>
      </c>
      <c r="T120" s="215">
        <f>S120*H120</f>
        <v>0</v>
      </c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R120" s="216" t="s">
        <v>131</v>
      </c>
      <c r="AT120" s="216" t="s">
        <v>126</v>
      </c>
      <c r="AU120" s="216" t="s">
        <v>84</v>
      </c>
      <c r="AY120" s="18" t="s">
        <v>124</v>
      </c>
      <c r="BE120" s="217">
        <f>IF(N120="základní",J120,0)</f>
        <v>0</v>
      </c>
      <c r="BF120" s="217">
        <f>IF(N120="snížená",J120,0)</f>
        <v>0</v>
      </c>
      <c r="BG120" s="217">
        <f>IF(N120="zákl. přenesená",J120,0)</f>
        <v>0</v>
      </c>
      <c r="BH120" s="217">
        <f>IF(N120="sníž. přenesená",J120,0)</f>
        <v>0</v>
      </c>
      <c r="BI120" s="217">
        <f>IF(N120="nulová",J120,0)</f>
        <v>0</v>
      </c>
      <c r="BJ120" s="18" t="s">
        <v>82</v>
      </c>
      <c r="BK120" s="217">
        <f>ROUND(I120*H120,2)</f>
        <v>0</v>
      </c>
      <c r="BL120" s="18" t="s">
        <v>131</v>
      </c>
      <c r="BM120" s="216" t="s">
        <v>185</v>
      </c>
    </row>
    <row r="121" s="2" customFormat="1">
      <c r="A121" s="39"/>
      <c r="B121" s="40"/>
      <c r="C121" s="41"/>
      <c r="D121" s="220" t="s">
        <v>172</v>
      </c>
      <c r="E121" s="41"/>
      <c r="F121" s="261" t="s">
        <v>431</v>
      </c>
      <c r="G121" s="41"/>
      <c r="H121" s="41"/>
      <c r="I121" s="262"/>
      <c r="J121" s="41"/>
      <c r="K121" s="41"/>
      <c r="L121" s="45"/>
      <c r="M121" s="263"/>
      <c r="N121" s="264"/>
      <c r="O121" s="85"/>
      <c r="P121" s="85"/>
      <c r="Q121" s="85"/>
      <c r="R121" s="85"/>
      <c r="S121" s="85"/>
      <c r="T121" s="86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T121" s="18" t="s">
        <v>172</v>
      </c>
      <c r="AU121" s="18" t="s">
        <v>84</v>
      </c>
    </row>
    <row r="122" s="14" customFormat="1">
      <c r="A122" s="14"/>
      <c r="B122" s="229"/>
      <c r="C122" s="230"/>
      <c r="D122" s="220" t="s">
        <v>132</v>
      </c>
      <c r="E122" s="231" t="s">
        <v>19</v>
      </c>
      <c r="F122" s="232" t="s">
        <v>82</v>
      </c>
      <c r="G122" s="230"/>
      <c r="H122" s="233">
        <v>1</v>
      </c>
      <c r="I122" s="234"/>
      <c r="J122" s="230"/>
      <c r="K122" s="230"/>
      <c r="L122" s="235"/>
      <c r="M122" s="236"/>
      <c r="N122" s="237"/>
      <c r="O122" s="237"/>
      <c r="P122" s="237"/>
      <c r="Q122" s="237"/>
      <c r="R122" s="237"/>
      <c r="S122" s="237"/>
      <c r="T122" s="238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39" t="s">
        <v>132</v>
      </c>
      <c r="AU122" s="239" t="s">
        <v>84</v>
      </c>
      <c r="AV122" s="14" t="s">
        <v>84</v>
      </c>
      <c r="AW122" s="14" t="s">
        <v>36</v>
      </c>
      <c r="AX122" s="14" t="s">
        <v>74</v>
      </c>
      <c r="AY122" s="239" t="s">
        <v>124</v>
      </c>
    </row>
    <row r="123" s="15" customFormat="1">
      <c r="A123" s="15"/>
      <c r="B123" s="240"/>
      <c r="C123" s="241"/>
      <c r="D123" s="220" t="s">
        <v>132</v>
      </c>
      <c r="E123" s="242" t="s">
        <v>19</v>
      </c>
      <c r="F123" s="243" t="s">
        <v>137</v>
      </c>
      <c r="G123" s="241"/>
      <c r="H123" s="244">
        <v>1</v>
      </c>
      <c r="I123" s="245"/>
      <c r="J123" s="241"/>
      <c r="K123" s="241"/>
      <c r="L123" s="246"/>
      <c r="M123" s="247"/>
      <c r="N123" s="248"/>
      <c r="O123" s="248"/>
      <c r="P123" s="248"/>
      <c r="Q123" s="248"/>
      <c r="R123" s="248"/>
      <c r="S123" s="248"/>
      <c r="T123" s="249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50" t="s">
        <v>132</v>
      </c>
      <c r="AU123" s="250" t="s">
        <v>84</v>
      </c>
      <c r="AV123" s="15" t="s">
        <v>131</v>
      </c>
      <c r="AW123" s="15" t="s">
        <v>36</v>
      </c>
      <c r="AX123" s="15" t="s">
        <v>82</v>
      </c>
      <c r="AY123" s="250" t="s">
        <v>124</v>
      </c>
    </row>
    <row r="124" s="2" customFormat="1" ht="16.5" customHeight="1">
      <c r="A124" s="39"/>
      <c r="B124" s="40"/>
      <c r="C124" s="205" t="s">
        <v>187</v>
      </c>
      <c r="D124" s="205" t="s">
        <v>126</v>
      </c>
      <c r="E124" s="206" t="s">
        <v>432</v>
      </c>
      <c r="F124" s="207" t="s">
        <v>433</v>
      </c>
      <c r="G124" s="208" t="s">
        <v>401</v>
      </c>
      <c r="H124" s="209">
        <v>1</v>
      </c>
      <c r="I124" s="210"/>
      <c r="J124" s="211">
        <f>ROUND(I124*H124,2)</f>
        <v>0</v>
      </c>
      <c r="K124" s="207" t="s">
        <v>19</v>
      </c>
      <c r="L124" s="45"/>
      <c r="M124" s="212" t="s">
        <v>19</v>
      </c>
      <c r="N124" s="213" t="s">
        <v>45</v>
      </c>
      <c r="O124" s="85"/>
      <c r="P124" s="214">
        <f>O124*H124</f>
        <v>0</v>
      </c>
      <c r="Q124" s="214">
        <v>0</v>
      </c>
      <c r="R124" s="214">
        <f>Q124*H124</f>
        <v>0</v>
      </c>
      <c r="S124" s="214">
        <v>0</v>
      </c>
      <c r="T124" s="215">
        <f>S124*H124</f>
        <v>0</v>
      </c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R124" s="216" t="s">
        <v>131</v>
      </c>
      <c r="AT124" s="216" t="s">
        <v>126</v>
      </c>
      <c r="AU124" s="216" t="s">
        <v>84</v>
      </c>
      <c r="AY124" s="18" t="s">
        <v>124</v>
      </c>
      <c r="BE124" s="217">
        <f>IF(N124="základní",J124,0)</f>
        <v>0</v>
      </c>
      <c r="BF124" s="217">
        <f>IF(N124="snížená",J124,0)</f>
        <v>0</v>
      </c>
      <c r="BG124" s="217">
        <f>IF(N124="zákl. přenesená",J124,0)</f>
        <v>0</v>
      </c>
      <c r="BH124" s="217">
        <f>IF(N124="sníž. přenesená",J124,0)</f>
        <v>0</v>
      </c>
      <c r="BI124" s="217">
        <f>IF(N124="nulová",J124,0)</f>
        <v>0</v>
      </c>
      <c r="BJ124" s="18" t="s">
        <v>82</v>
      </c>
      <c r="BK124" s="217">
        <f>ROUND(I124*H124,2)</f>
        <v>0</v>
      </c>
      <c r="BL124" s="18" t="s">
        <v>131</v>
      </c>
      <c r="BM124" s="216" t="s">
        <v>190</v>
      </c>
    </row>
    <row r="125" s="2" customFormat="1">
      <c r="A125" s="39"/>
      <c r="B125" s="40"/>
      <c r="C125" s="41"/>
      <c r="D125" s="220" t="s">
        <v>172</v>
      </c>
      <c r="E125" s="41"/>
      <c r="F125" s="261" t="s">
        <v>434</v>
      </c>
      <c r="G125" s="41"/>
      <c r="H125" s="41"/>
      <c r="I125" s="262"/>
      <c r="J125" s="41"/>
      <c r="K125" s="41"/>
      <c r="L125" s="45"/>
      <c r="M125" s="263"/>
      <c r="N125" s="264"/>
      <c r="O125" s="85"/>
      <c r="P125" s="85"/>
      <c r="Q125" s="85"/>
      <c r="R125" s="85"/>
      <c r="S125" s="85"/>
      <c r="T125" s="86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172</v>
      </c>
      <c r="AU125" s="18" t="s">
        <v>84</v>
      </c>
    </row>
    <row r="126" s="14" customFormat="1">
      <c r="A126" s="14"/>
      <c r="B126" s="229"/>
      <c r="C126" s="230"/>
      <c r="D126" s="220" t="s">
        <v>132</v>
      </c>
      <c r="E126" s="231" t="s">
        <v>19</v>
      </c>
      <c r="F126" s="232" t="s">
        <v>82</v>
      </c>
      <c r="G126" s="230"/>
      <c r="H126" s="233">
        <v>1</v>
      </c>
      <c r="I126" s="234"/>
      <c r="J126" s="230"/>
      <c r="K126" s="230"/>
      <c r="L126" s="235"/>
      <c r="M126" s="236"/>
      <c r="N126" s="237"/>
      <c r="O126" s="237"/>
      <c r="P126" s="237"/>
      <c r="Q126" s="237"/>
      <c r="R126" s="237"/>
      <c r="S126" s="237"/>
      <c r="T126" s="238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39" t="s">
        <v>132</v>
      </c>
      <c r="AU126" s="239" t="s">
        <v>84</v>
      </c>
      <c r="AV126" s="14" t="s">
        <v>84</v>
      </c>
      <c r="AW126" s="14" t="s">
        <v>36</v>
      </c>
      <c r="AX126" s="14" t="s">
        <v>74</v>
      </c>
      <c r="AY126" s="239" t="s">
        <v>124</v>
      </c>
    </row>
    <row r="127" s="15" customFormat="1">
      <c r="A127" s="15"/>
      <c r="B127" s="240"/>
      <c r="C127" s="241"/>
      <c r="D127" s="220" t="s">
        <v>132</v>
      </c>
      <c r="E127" s="242" t="s">
        <v>19</v>
      </c>
      <c r="F127" s="243" t="s">
        <v>137</v>
      </c>
      <c r="G127" s="241"/>
      <c r="H127" s="244">
        <v>1</v>
      </c>
      <c r="I127" s="245"/>
      <c r="J127" s="241"/>
      <c r="K127" s="241"/>
      <c r="L127" s="246"/>
      <c r="M127" s="247"/>
      <c r="N127" s="248"/>
      <c r="O127" s="248"/>
      <c r="P127" s="248"/>
      <c r="Q127" s="248"/>
      <c r="R127" s="248"/>
      <c r="S127" s="248"/>
      <c r="T127" s="249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T127" s="250" t="s">
        <v>132</v>
      </c>
      <c r="AU127" s="250" t="s">
        <v>84</v>
      </c>
      <c r="AV127" s="15" t="s">
        <v>131</v>
      </c>
      <c r="AW127" s="15" t="s">
        <v>36</v>
      </c>
      <c r="AX127" s="15" t="s">
        <v>82</v>
      </c>
      <c r="AY127" s="250" t="s">
        <v>124</v>
      </c>
    </row>
    <row r="128" s="2" customFormat="1" ht="16.5" customHeight="1">
      <c r="A128" s="39"/>
      <c r="B128" s="40"/>
      <c r="C128" s="205" t="s">
        <v>163</v>
      </c>
      <c r="D128" s="205" t="s">
        <v>126</v>
      </c>
      <c r="E128" s="206" t="s">
        <v>435</v>
      </c>
      <c r="F128" s="207" t="s">
        <v>436</v>
      </c>
      <c r="G128" s="208" t="s">
        <v>401</v>
      </c>
      <c r="H128" s="209">
        <v>1</v>
      </c>
      <c r="I128" s="210"/>
      <c r="J128" s="211">
        <f>ROUND(I128*H128,2)</f>
        <v>0</v>
      </c>
      <c r="K128" s="207" t="s">
        <v>19</v>
      </c>
      <c r="L128" s="45"/>
      <c r="M128" s="212" t="s">
        <v>19</v>
      </c>
      <c r="N128" s="213" t="s">
        <v>45</v>
      </c>
      <c r="O128" s="85"/>
      <c r="P128" s="214">
        <f>O128*H128</f>
        <v>0</v>
      </c>
      <c r="Q128" s="214">
        <v>0</v>
      </c>
      <c r="R128" s="214">
        <f>Q128*H128</f>
        <v>0</v>
      </c>
      <c r="S128" s="214">
        <v>0</v>
      </c>
      <c r="T128" s="215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16" t="s">
        <v>131</v>
      </c>
      <c r="AT128" s="216" t="s">
        <v>126</v>
      </c>
      <c r="AU128" s="216" t="s">
        <v>84</v>
      </c>
      <c r="AY128" s="18" t="s">
        <v>124</v>
      </c>
      <c r="BE128" s="217">
        <f>IF(N128="základní",J128,0)</f>
        <v>0</v>
      </c>
      <c r="BF128" s="217">
        <f>IF(N128="snížená",J128,0)</f>
        <v>0</v>
      </c>
      <c r="BG128" s="217">
        <f>IF(N128="zákl. přenesená",J128,0)</f>
        <v>0</v>
      </c>
      <c r="BH128" s="217">
        <f>IF(N128="sníž. přenesená",J128,0)</f>
        <v>0</v>
      </c>
      <c r="BI128" s="217">
        <f>IF(N128="nulová",J128,0)</f>
        <v>0</v>
      </c>
      <c r="BJ128" s="18" t="s">
        <v>82</v>
      </c>
      <c r="BK128" s="217">
        <f>ROUND(I128*H128,2)</f>
        <v>0</v>
      </c>
      <c r="BL128" s="18" t="s">
        <v>131</v>
      </c>
      <c r="BM128" s="216" t="s">
        <v>201</v>
      </c>
    </row>
    <row r="129" s="2" customFormat="1">
      <c r="A129" s="39"/>
      <c r="B129" s="40"/>
      <c r="C129" s="41"/>
      <c r="D129" s="220" t="s">
        <v>172</v>
      </c>
      <c r="E129" s="41"/>
      <c r="F129" s="261" t="s">
        <v>437</v>
      </c>
      <c r="G129" s="41"/>
      <c r="H129" s="41"/>
      <c r="I129" s="262"/>
      <c r="J129" s="41"/>
      <c r="K129" s="41"/>
      <c r="L129" s="45"/>
      <c r="M129" s="263"/>
      <c r="N129" s="264"/>
      <c r="O129" s="85"/>
      <c r="P129" s="85"/>
      <c r="Q129" s="85"/>
      <c r="R129" s="85"/>
      <c r="S129" s="85"/>
      <c r="T129" s="86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T129" s="18" t="s">
        <v>172</v>
      </c>
      <c r="AU129" s="18" t="s">
        <v>84</v>
      </c>
    </row>
    <row r="130" s="14" customFormat="1">
      <c r="A130" s="14"/>
      <c r="B130" s="229"/>
      <c r="C130" s="230"/>
      <c r="D130" s="220" t="s">
        <v>132</v>
      </c>
      <c r="E130" s="231" t="s">
        <v>19</v>
      </c>
      <c r="F130" s="232" t="s">
        <v>82</v>
      </c>
      <c r="G130" s="230"/>
      <c r="H130" s="233">
        <v>1</v>
      </c>
      <c r="I130" s="234"/>
      <c r="J130" s="230"/>
      <c r="K130" s="230"/>
      <c r="L130" s="235"/>
      <c r="M130" s="236"/>
      <c r="N130" s="237"/>
      <c r="O130" s="237"/>
      <c r="P130" s="237"/>
      <c r="Q130" s="237"/>
      <c r="R130" s="237"/>
      <c r="S130" s="237"/>
      <c r="T130" s="238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39" t="s">
        <v>132</v>
      </c>
      <c r="AU130" s="239" t="s">
        <v>84</v>
      </c>
      <c r="AV130" s="14" t="s">
        <v>84</v>
      </c>
      <c r="AW130" s="14" t="s">
        <v>36</v>
      </c>
      <c r="AX130" s="14" t="s">
        <v>74</v>
      </c>
      <c r="AY130" s="239" t="s">
        <v>124</v>
      </c>
    </row>
    <row r="131" s="15" customFormat="1">
      <c r="A131" s="15"/>
      <c r="B131" s="240"/>
      <c r="C131" s="241"/>
      <c r="D131" s="220" t="s">
        <v>132</v>
      </c>
      <c r="E131" s="242" t="s">
        <v>19</v>
      </c>
      <c r="F131" s="243" t="s">
        <v>137</v>
      </c>
      <c r="G131" s="241"/>
      <c r="H131" s="244">
        <v>1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50" t="s">
        <v>132</v>
      </c>
      <c r="AU131" s="250" t="s">
        <v>84</v>
      </c>
      <c r="AV131" s="15" t="s">
        <v>131</v>
      </c>
      <c r="AW131" s="15" t="s">
        <v>36</v>
      </c>
      <c r="AX131" s="15" t="s">
        <v>82</v>
      </c>
      <c r="AY131" s="250" t="s">
        <v>124</v>
      </c>
    </row>
    <row r="132" s="2" customFormat="1" ht="16.5" customHeight="1">
      <c r="A132" s="39"/>
      <c r="B132" s="40"/>
      <c r="C132" s="205" t="s">
        <v>198</v>
      </c>
      <c r="D132" s="205" t="s">
        <v>126</v>
      </c>
      <c r="E132" s="206" t="s">
        <v>438</v>
      </c>
      <c r="F132" s="207" t="s">
        <v>439</v>
      </c>
      <c r="G132" s="208" t="s">
        <v>401</v>
      </c>
      <c r="H132" s="209">
        <v>1</v>
      </c>
      <c r="I132" s="210"/>
      <c r="J132" s="211">
        <f>ROUND(I132*H132,2)</f>
        <v>0</v>
      </c>
      <c r="K132" s="207" t="s">
        <v>19</v>
      </c>
      <c r="L132" s="45"/>
      <c r="M132" s="212" t="s">
        <v>19</v>
      </c>
      <c r="N132" s="213" t="s">
        <v>45</v>
      </c>
      <c r="O132" s="85"/>
      <c r="P132" s="214">
        <f>O132*H132</f>
        <v>0</v>
      </c>
      <c r="Q132" s="214">
        <v>0</v>
      </c>
      <c r="R132" s="214">
        <f>Q132*H132</f>
        <v>0</v>
      </c>
      <c r="S132" s="214">
        <v>0</v>
      </c>
      <c r="T132" s="21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16" t="s">
        <v>131</v>
      </c>
      <c r="AT132" s="216" t="s">
        <v>126</v>
      </c>
      <c r="AU132" s="216" t="s">
        <v>84</v>
      </c>
      <c r="AY132" s="18" t="s">
        <v>124</v>
      </c>
      <c r="BE132" s="217">
        <f>IF(N132="základní",J132,0)</f>
        <v>0</v>
      </c>
      <c r="BF132" s="217">
        <f>IF(N132="snížená",J132,0)</f>
        <v>0</v>
      </c>
      <c r="BG132" s="217">
        <f>IF(N132="zákl. přenesená",J132,0)</f>
        <v>0</v>
      </c>
      <c r="BH132" s="217">
        <f>IF(N132="sníž. přenesená",J132,0)</f>
        <v>0</v>
      </c>
      <c r="BI132" s="217">
        <f>IF(N132="nulová",J132,0)</f>
        <v>0</v>
      </c>
      <c r="BJ132" s="18" t="s">
        <v>82</v>
      </c>
      <c r="BK132" s="217">
        <f>ROUND(I132*H132,2)</f>
        <v>0</v>
      </c>
      <c r="BL132" s="18" t="s">
        <v>131</v>
      </c>
      <c r="BM132" s="216" t="s">
        <v>195</v>
      </c>
    </row>
    <row r="133" s="2" customFormat="1">
      <c r="A133" s="39"/>
      <c r="B133" s="40"/>
      <c r="C133" s="41"/>
      <c r="D133" s="220" t="s">
        <v>172</v>
      </c>
      <c r="E133" s="41"/>
      <c r="F133" s="261" t="s">
        <v>440</v>
      </c>
      <c r="G133" s="41"/>
      <c r="H133" s="41"/>
      <c r="I133" s="262"/>
      <c r="J133" s="41"/>
      <c r="K133" s="41"/>
      <c r="L133" s="45"/>
      <c r="M133" s="263"/>
      <c r="N133" s="264"/>
      <c r="O133" s="85"/>
      <c r="P133" s="85"/>
      <c r="Q133" s="85"/>
      <c r="R133" s="85"/>
      <c r="S133" s="85"/>
      <c r="T133" s="86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T133" s="18" t="s">
        <v>172</v>
      </c>
      <c r="AU133" s="18" t="s">
        <v>84</v>
      </c>
    </row>
    <row r="134" s="14" customFormat="1">
      <c r="A134" s="14"/>
      <c r="B134" s="229"/>
      <c r="C134" s="230"/>
      <c r="D134" s="220" t="s">
        <v>132</v>
      </c>
      <c r="E134" s="231" t="s">
        <v>19</v>
      </c>
      <c r="F134" s="232" t="s">
        <v>82</v>
      </c>
      <c r="G134" s="230"/>
      <c r="H134" s="233">
        <v>1</v>
      </c>
      <c r="I134" s="234"/>
      <c r="J134" s="230"/>
      <c r="K134" s="230"/>
      <c r="L134" s="235"/>
      <c r="M134" s="236"/>
      <c r="N134" s="237"/>
      <c r="O134" s="237"/>
      <c r="P134" s="237"/>
      <c r="Q134" s="237"/>
      <c r="R134" s="237"/>
      <c r="S134" s="237"/>
      <c r="T134" s="238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39" t="s">
        <v>132</v>
      </c>
      <c r="AU134" s="239" t="s">
        <v>84</v>
      </c>
      <c r="AV134" s="14" t="s">
        <v>84</v>
      </c>
      <c r="AW134" s="14" t="s">
        <v>36</v>
      </c>
      <c r="AX134" s="14" t="s">
        <v>74</v>
      </c>
      <c r="AY134" s="239" t="s">
        <v>124</v>
      </c>
    </row>
    <row r="135" s="15" customFormat="1">
      <c r="A135" s="15"/>
      <c r="B135" s="240"/>
      <c r="C135" s="241"/>
      <c r="D135" s="220" t="s">
        <v>132</v>
      </c>
      <c r="E135" s="242" t="s">
        <v>19</v>
      </c>
      <c r="F135" s="243" t="s">
        <v>137</v>
      </c>
      <c r="G135" s="241"/>
      <c r="H135" s="244">
        <v>1</v>
      </c>
      <c r="I135" s="245"/>
      <c r="J135" s="241"/>
      <c r="K135" s="241"/>
      <c r="L135" s="246"/>
      <c r="M135" s="247"/>
      <c r="N135" s="248"/>
      <c r="O135" s="248"/>
      <c r="P135" s="248"/>
      <c r="Q135" s="248"/>
      <c r="R135" s="248"/>
      <c r="S135" s="248"/>
      <c r="T135" s="249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250" t="s">
        <v>132</v>
      </c>
      <c r="AU135" s="250" t="s">
        <v>84</v>
      </c>
      <c r="AV135" s="15" t="s">
        <v>131</v>
      </c>
      <c r="AW135" s="15" t="s">
        <v>36</v>
      </c>
      <c r="AX135" s="15" t="s">
        <v>82</v>
      </c>
      <c r="AY135" s="250" t="s">
        <v>124</v>
      </c>
    </row>
    <row r="136" s="2" customFormat="1" ht="16.5" customHeight="1">
      <c r="A136" s="39"/>
      <c r="B136" s="40"/>
      <c r="C136" s="205" t="s">
        <v>168</v>
      </c>
      <c r="D136" s="205" t="s">
        <v>126</v>
      </c>
      <c r="E136" s="206" t="s">
        <v>441</v>
      </c>
      <c r="F136" s="207" t="s">
        <v>442</v>
      </c>
      <c r="G136" s="208" t="s">
        <v>401</v>
      </c>
      <c r="H136" s="209">
        <v>1</v>
      </c>
      <c r="I136" s="210"/>
      <c r="J136" s="211">
        <f>ROUND(I136*H136,2)</f>
        <v>0</v>
      </c>
      <c r="K136" s="207" t="s">
        <v>19</v>
      </c>
      <c r="L136" s="45"/>
      <c r="M136" s="212" t="s">
        <v>19</v>
      </c>
      <c r="N136" s="213" t="s">
        <v>45</v>
      </c>
      <c r="O136" s="85"/>
      <c r="P136" s="214">
        <f>O136*H136</f>
        <v>0</v>
      </c>
      <c r="Q136" s="214">
        <v>0</v>
      </c>
      <c r="R136" s="214">
        <f>Q136*H136</f>
        <v>0</v>
      </c>
      <c r="S136" s="214">
        <v>0</v>
      </c>
      <c r="T136" s="21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16" t="s">
        <v>131</v>
      </c>
      <c r="AT136" s="216" t="s">
        <v>126</v>
      </c>
      <c r="AU136" s="216" t="s">
        <v>84</v>
      </c>
      <c r="AY136" s="18" t="s">
        <v>124</v>
      </c>
      <c r="BE136" s="217">
        <f>IF(N136="základní",J136,0)</f>
        <v>0</v>
      </c>
      <c r="BF136" s="217">
        <f>IF(N136="snížená",J136,0)</f>
        <v>0</v>
      </c>
      <c r="BG136" s="217">
        <f>IF(N136="zákl. přenesená",J136,0)</f>
        <v>0</v>
      </c>
      <c r="BH136" s="217">
        <f>IF(N136="sníž. přenesená",J136,0)</f>
        <v>0</v>
      </c>
      <c r="BI136" s="217">
        <f>IF(N136="nulová",J136,0)</f>
        <v>0</v>
      </c>
      <c r="BJ136" s="18" t="s">
        <v>82</v>
      </c>
      <c r="BK136" s="217">
        <f>ROUND(I136*H136,2)</f>
        <v>0</v>
      </c>
      <c r="BL136" s="18" t="s">
        <v>131</v>
      </c>
      <c r="BM136" s="216" t="s">
        <v>206</v>
      </c>
    </row>
    <row r="137" s="2" customFormat="1">
      <c r="A137" s="39"/>
      <c r="B137" s="40"/>
      <c r="C137" s="41"/>
      <c r="D137" s="220" t="s">
        <v>172</v>
      </c>
      <c r="E137" s="41"/>
      <c r="F137" s="261" t="s">
        <v>443</v>
      </c>
      <c r="G137" s="41"/>
      <c r="H137" s="41"/>
      <c r="I137" s="262"/>
      <c r="J137" s="41"/>
      <c r="K137" s="41"/>
      <c r="L137" s="45"/>
      <c r="M137" s="263"/>
      <c r="N137" s="264"/>
      <c r="O137" s="85"/>
      <c r="P137" s="85"/>
      <c r="Q137" s="85"/>
      <c r="R137" s="85"/>
      <c r="S137" s="85"/>
      <c r="T137" s="86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T137" s="18" t="s">
        <v>172</v>
      </c>
      <c r="AU137" s="18" t="s">
        <v>84</v>
      </c>
    </row>
    <row r="138" s="14" customFormat="1">
      <c r="A138" s="14"/>
      <c r="B138" s="229"/>
      <c r="C138" s="230"/>
      <c r="D138" s="220" t="s">
        <v>132</v>
      </c>
      <c r="E138" s="231" t="s">
        <v>19</v>
      </c>
      <c r="F138" s="232" t="s">
        <v>82</v>
      </c>
      <c r="G138" s="230"/>
      <c r="H138" s="233">
        <v>1</v>
      </c>
      <c r="I138" s="234"/>
      <c r="J138" s="230"/>
      <c r="K138" s="230"/>
      <c r="L138" s="235"/>
      <c r="M138" s="236"/>
      <c r="N138" s="237"/>
      <c r="O138" s="237"/>
      <c r="P138" s="237"/>
      <c r="Q138" s="237"/>
      <c r="R138" s="237"/>
      <c r="S138" s="237"/>
      <c r="T138" s="238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39" t="s">
        <v>132</v>
      </c>
      <c r="AU138" s="239" t="s">
        <v>84</v>
      </c>
      <c r="AV138" s="14" t="s">
        <v>84</v>
      </c>
      <c r="AW138" s="14" t="s">
        <v>36</v>
      </c>
      <c r="AX138" s="14" t="s">
        <v>74</v>
      </c>
      <c r="AY138" s="239" t="s">
        <v>124</v>
      </c>
    </row>
    <row r="139" s="15" customFormat="1">
      <c r="A139" s="15"/>
      <c r="B139" s="240"/>
      <c r="C139" s="241"/>
      <c r="D139" s="220" t="s">
        <v>132</v>
      </c>
      <c r="E139" s="242" t="s">
        <v>19</v>
      </c>
      <c r="F139" s="243" t="s">
        <v>137</v>
      </c>
      <c r="G139" s="241"/>
      <c r="H139" s="244">
        <v>1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0" t="s">
        <v>132</v>
      </c>
      <c r="AU139" s="250" t="s">
        <v>84</v>
      </c>
      <c r="AV139" s="15" t="s">
        <v>131</v>
      </c>
      <c r="AW139" s="15" t="s">
        <v>36</v>
      </c>
      <c r="AX139" s="15" t="s">
        <v>82</v>
      </c>
      <c r="AY139" s="250" t="s">
        <v>124</v>
      </c>
    </row>
    <row r="140" s="2" customFormat="1" ht="16.5" customHeight="1">
      <c r="A140" s="39"/>
      <c r="B140" s="40"/>
      <c r="C140" s="205" t="s">
        <v>8</v>
      </c>
      <c r="D140" s="205" t="s">
        <v>126</v>
      </c>
      <c r="E140" s="206" t="s">
        <v>444</v>
      </c>
      <c r="F140" s="207" t="s">
        <v>445</v>
      </c>
      <c r="G140" s="208" t="s">
        <v>401</v>
      </c>
      <c r="H140" s="209">
        <v>1</v>
      </c>
      <c r="I140" s="210"/>
      <c r="J140" s="211">
        <f>ROUND(I140*H140,2)</f>
        <v>0</v>
      </c>
      <c r="K140" s="207" t="s">
        <v>19</v>
      </c>
      <c r="L140" s="45"/>
      <c r="M140" s="212" t="s">
        <v>19</v>
      </c>
      <c r="N140" s="213" t="s">
        <v>45</v>
      </c>
      <c r="O140" s="85"/>
      <c r="P140" s="214">
        <f>O140*H140</f>
        <v>0</v>
      </c>
      <c r="Q140" s="214">
        <v>0</v>
      </c>
      <c r="R140" s="214">
        <f>Q140*H140</f>
        <v>0</v>
      </c>
      <c r="S140" s="214">
        <v>0</v>
      </c>
      <c r="T140" s="21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16" t="s">
        <v>131</v>
      </c>
      <c r="AT140" s="216" t="s">
        <v>126</v>
      </c>
      <c r="AU140" s="216" t="s">
        <v>84</v>
      </c>
      <c r="AY140" s="18" t="s">
        <v>124</v>
      </c>
      <c r="BE140" s="217">
        <f>IF(N140="základní",J140,0)</f>
        <v>0</v>
      </c>
      <c r="BF140" s="217">
        <f>IF(N140="snížená",J140,0)</f>
        <v>0</v>
      </c>
      <c r="BG140" s="217">
        <f>IF(N140="zákl. přenesená",J140,0)</f>
        <v>0</v>
      </c>
      <c r="BH140" s="217">
        <f>IF(N140="sníž. přenesená",J140,0)</f>
        <v>0</v>
      </c>
      <c r="BI140" s="217">
        <f>IF(N140="nulová",J140,0)</f>
        <v>0</v>
      </c>
      <c r="BJ140" s="18" t="s">
        <v>82</v>
      </c>
      <c r="BK140" s="217">
        <f>ROUND(I140*H140,2)</f>
        <v>0</v>
      </c>
      <c r="BL140" s="18" t="s">
        <v>131</v>
      </c>
      <c r="BM140" s="216" t="s">
        <v>212</v>
      </c>
    </row>
    <row r="141" s="2" customFormat="1">
      <c r="A141" s="39"/>
      <c r="B141" s="40"/>
      <c r="C141" s="41"/>
      <c r="D141" s="220" t="s">
        <v>172</v>
      </c>
      <c r="E141" s="41"/>
      <c r="F141" s="261" t="s">
        <v>446</v>
      </c>
      <c r="G141" s="41"/>
      <c r="H141" s="41"/>
      <c r="I141" s="262"/>
      <c r="J141" s="41"/>
      <c r="K141" s="41"/>
      <c r="L141" s="45"/>
      <c r="M141" s="263"/>
      <c r="N141" s="264"/>
      <c r="O141" s="85"/>
      <c r="P141" s="85"/>
      <c r="Q141" s="85"/>
      <c r="R141" s="85"/>
      <c r="S141" s="85"/>
      <c r="T141" s="86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T141" s="18" t="s">
        <v>172</v>
      </c>
      <c r="AU141" s="18" t="s">
        <v>84</v>
      </c>
    </row>
    <row r="142" s="14" customFormat="1">
      <c r="A142" s="14"/>
      <c r="B142" s="229"/>
      <c r="C142" s="230"/>
      <c r="D142" s="220" t="s">
        <v>132</v>
      </c>
      <c r="E142" s="231" t="s">
        <v>19</v>
      </c>
      <c r="F142" s="232" t="s">
        <v>82</v>
      </c>
      <c r="G142" s="230"/>
      <c r="H142" s="233">
        <v>1</v>
      </c>
      <c r="I142" s="234"/>
      <c r="J142" s="230"/>
      <c r="K142" s="230"/>
      <c r="L142" s="235"/>
      <c r="M142" s="236"/>
      <c r="N142" s="237"/>
      <c r="O142" s="237"/>
      <c r="P142" s="237"/>
      <c r="Q142" s="237"/>
      <c r="R142" s="237"/>
      <c r="S142" s="237"/>
      <c r="T142" s="238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39" t="s">
        <v>132</v>
      </c>
      <c r="AU142" s="239" t="s">
        <v>84</v>
      </c>
      <c r="AV142" s="14" t="s">
        <v>84</v>
      </c>
      <c r="AW142" s="14" t="s">
        <v>36</v>
      </c>
      <c r="AX142" s="14" t="s">
        <v>74</v>
      </c>
      <c r="AY142" s="239" t="s">
        <v>124</v>
      </c>
    </row>
    <row r="143" s="15" customFormat="1">
      <c r="A143" s="15"/>
      <c r="B143" s="240"/>
      <c r="C143" s="241"/>
      <c r="D143" s="220" t="s">
        <v>132</v>
      </c>
      <c r="E143" s="242" t="s">
        <v>19</v>
      </c>
      <c r="F143" s="243" t="s">
        <v>137</v>
      </c>
      <c r="G143" s="241"/>
      <c r="H143" s="244">
        <v>1</v>
      </c>
      <c r="I143" s="245"/>
      <c r="J143" s="241"/>
      <c r="K143" s="241"/>
      <c r="L143" s="246"/>
      <c r="M143" s="265"/>
      <c r="N143" s="266"/>
      <c r="O143" s="266"/>
      <c r="P143" s="266"/>
      <c r="Q143" s="266"/>
      <c r="R143" s="266"/>
      <c r="S143" s="266"/>
      <c r="T143" s="267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T143" s="250" t="s">
        <v>132</v>
      </c>
      <c r="AU143" s="250" t="s">
        <v>84</v>
      </c>
      <c r="AV143" s="15" t="s">
        <v>131</v>
      </c>
      <c r="AW143" s="15" t="s">
        <v>36</v>
      </c>
      <c r="AX143" s="15" t="s">
        <v>82</v>
      </c>
      <c r="AY143" s="250" t="s">
        <v>124</v>
      </c>
    </row>
    <row r="144" s="2" customFormat="1" ht="6.96" customHeight="1">
      <c r="A144" s="39"/>
      <c r="B144" s="60"/>
      <c r="C144" s="61"/>
      <c r="D144" s="61"/>
      <c r="E144" s="61"/>
      <c r="F144" s="61"/>
      <c r="G144" s="61"/>
      <c r="H144" s="61"/>
      <c r="I144" s="61"/>
      <c r="J144" s="61"/>
      <c r="K144" s="61"/>
      <c r="L144" s="45"/>
      <c r="M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</row>
  </sheetData>
  <sheetProtection sheet="1" autoFilter="0" formatColumns="0" formatRows="0" objects="1" scenarios="1" spinCount="100000" saltValue="z1eP0yoBz1JY4jjg043TOrcfXo5ukQHw2qBnsGUv/ZAr1W81cLjPuq3cLRz5IGeLbgadxid9Onm0Ae69o/5xxw==" hashValue="iKf9zcP7kpN24wJ0uiSns1q9QjcBLEMvYtDw71B0ncE1ed7MmpaB7DiPlPWzSa60lldbE0bSVv0lb14hZusAbQ==" algorithmName="SHA-512" password="92E9"/>
  <autoFilter ref="C80:K143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pageMargins left="0.39375" right="0.39375" top="0.39375" bottom="0.39375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73" customWidth="1"/>
    <col min="2" max="2" width="1.667969" style="273" customWidth="1"/>
    <col min="3" max="4" width="5" style="273" customWidth="1"/>
    <col min="5" max="5" width="11.66016" style="273" customWidth="1"/>
    <col min="6" max="6" width="9.160156" style="273" customWidth="1"/>
    <col min="7" max="7" width="5" style="273" customWidth="1"/>
    <col min="8" max="8" width="77.83203" style="273" customWidth="1"/>
    <col min="9" max="10" width="20" style="273" customWidth="1"/>
    <col min="11" max="11" width="1.667969" style="273" customWidth="1"/>
  </cols>
  <sheetData>
    <row r="1" s="1" customFormat="1" ht="37.5" customHeight="1"/>
    <row r="2" s="1" customFormat="1" ht="7.5" customHeight="1">
      <c r="B2" s="274"/>
      <c r="C2" s="275"/>
      <c r="D2" s="275"/>
      <c r="E2" s="275"/>
      <c r="F2" s="275"/>
      <c r="G2" s="275"/>
      <c r="H2" s="275"/>
      <c r="I2" s="275"/>
      <c r="J2" s="275"/>
      <c r="K2" s="276"/>
    </row>
    <row r="3" s="16" customFormat="1" ht="45" customHeight="1">
      <c r="B3" s="277"/>
      <c r="C3" s="278" t="s">
        <v>447</v>
      </c>
      <c r="D3" s="278"/>
      <c r="E3" s="278"/>
      <c r="F3" s="278"/>
      <c r="G3" s="278"/>
      <c r="H3" s="278"/>
      <c r="I3" s="278"/>
      <c r="J3" s="278"/>
      <c r="K3" s="279"/>
    </row>
    <row r="4" s="1" customFormat="1" ht="25.5" customHeight="1">
      <c r="B4" s="280"/>
      <c r="C4" s="281" t="s">
        <v>448</v>
      </c>
      <c r="D4" s="281"/>
      <c r="E4" s="281"/>
      <c r="F4" s="281"/>
      <c r="G4" s="281"/>
      <c r="H4" s="281"/>
      <c r="I4" s="281"/>
      <c r="J4" s="281"/>
      <c r="K4" s="282"/>
    </row>
    <row r="5" s="1" customFormat="1" ht="5.25" customHeight="1">
      <c r="B5" s="280"/>
      <c r="C5" s="283"/>
      <c r="D5" s="283"/>
      <c r="E5" s="283"/>
      <c r="F5" s="283"/>
      <c r="G5" s="283"/>
      <c r="H5" s="283"/>
      <c r="I5" s="283"/>
      <c r="J5" s="283"/>
      <c r="K5" s="282"/>
    </row>
    <row r="6" s="1" customFormat="1" ht="15" customHeight="1">
      <c r="B6" s="280"/>
      <c r="C6" s="284" t="s">
        <v>449</v>
      </c>
      <c r="D6" s="284"/>
      <c r="E6" s="284"/>
      <c r="F6" s="284"/>
      <c r="G6" s="284"/>
      <c r="H6" s="284"/>
      <c r="I6" s="284"/>
      <c r="J6" s="284"/>
      <c r="K6" s="282"/>
    </row>
    <row r="7" s="1" customFormat="1" ht="15" customHeight="1">
      <c r="B7" s="285"/>
      <c r="C7" s="284" t="s">
        <v>450</v>
      </c>
      <c r="D7" s="284"/>
      <c r="E7" s="284"/>
      <c r="F7" s="284"/>
      <c r="G7" s="284"/>
      <c r="H7" s="284"/>
      <c r="I7" s="284"/>
      <c r="J7" s="284"/>
      <c r="K7" s="282"/>
    </row>
    <row r="8" s="1" customFormat="1" ht="12.75" customHeight="1">
      <c r="B8" s="285"/>
      <c r="C8" s="284"/>
      <c r="D8" s="284"/>
      <c r="E8" s="284"/>
      <c r="F8" s="284"/>
      <c r="G8" s="284"/>
      <c r="H8" s="284"/>
      <c r="I8" s="284"/>
      <c r="J8" s="284"/>
      <c r="K8" s="282"/>
    </row>
    <row r="9" s="1" customFormat="1" ht="15" customHeight="1">
      <c r="B9" s="285"/>
      <c r="C9" s="284" t="s">
        <v>451</v>
      </c>
      <c r="D9" s="284"/>
      <c r="E9" s="284"/>
      <c r="F9" s="284"/>
      <c r="G9" s="284"/>
      <c r="H9" s="284"/>
      <c r="I9" s="284"/>
      <c r="J9" s="284"/>
      <c r="K9" s="282"/>
    </row>
    <row r="10" s="1" customFormat="1" ht="15" customHeight="1">
      <c r="B10" s="285"/>
      <c r="C10" s="284"/>
      <c r="D10" s="284" t="s">
        <v>452</v>
      </c>
      <c r="E10" s="284"/>
      <c r="F10" s="284"/>
      <c r="G10" s="284"/>
      <c r="H10" s="284"/>
      <c r="I10" s="284"/>
      <c r="J10" s="284"/>
      <c r="K10" s="282"/>
    </row>
    <row r="11" s="1" customFormat="1" ht="15" customHeight="1">
      <c r="B11" s="285"/>
      <c r="C11" s="286"/>
      <c r="D11" s="284" t="s">
        <v>453</v>
      </c>
      <c r="E11" s="284"/>
      <c r="F11" s="284"/>
      <c r="G11" s="284"/>
      <c r="H11" s="284"/>
      <c r="I11" s="284"/>
      <c r="J11" s="284"/>
      <c r="K11" s="282"/>
    </row>
    <row r="12" s="1" customFormat="1" ht="15" customHeight="1">
      <c r="B12" s="285"/>
      <c r="C12" s="286"/>
      <c r="D12" s="284"/>
      <c r="E12" s="284"/>
      <c r="F12" s="284"/>
      <c r="G12" s="284"/>
      <c r="H12" s="284"/>
      <c r="I12" s="284"/>
      <c r="J12" s="284"/>
      <c r="K12" s="282"/>
    </row>
    <row r="13" s="1" customFormat="1" ht="15" customHeight="1">
      <c r="B13" s="285"/>
      <c r="C13" s="286"/>
      <c r="D13" s="287" t="s">
        <v>454</v>
      </c>
      <c r="E13" s="284"/>
      <c r="F13" s="284"/>
      <c r="G13" s="284"/>
      <c r="H13" s="284"/>
      <c r="I13" s="284"/>
      <c r="J13" s="284"/>
      <c r="K13" s="282"/>
    </row>
    <row r="14" s="1" customFormat="1" ht="12.75" customHeight="1">
      <c r="B14" s="285"/>
      <c r="C14" s="286"/>
      <c r="D14" s="286"/>
      <c r="E14" s="286"/>
      <c r="F14" s="286"/>
      <c r="G14" s="286"/>
      <c r="H14" s="286"/>
      <c r="I14" s="286"/>
      <c r="J14" s="286"/>
      <c r="K14" s="282"/>
    </row>
    <row r="15" s="1" customFormat="1" ht="15" customHeight="1">
      <c r="B15" s="285"/>
      <c r="C15" s="286"/>
      <c r="D15" s="284" t="s">
        <v>455</v>
      </c>
      <c r="E15" s="284"/>
      <c r="F15" s="284"/>
      <c r="G15" s="284"/>
      <c r="H15" s="284"/>
      <c r="I15" s="284"/>
      <c r="J15" s="284"/>
      <c r="K15" s="282"/>
    </row>
    <row r="16" s="1" customFormat="1" ht="15" customHeight="1">
      <c r="B16" s="285"/>
      <c r="C16" s="286"/>
      <c r="D16" s="284" t="s">
        <v>456</v>
      </c>
      <c r="E16" s="284"/>
      <c r="F16" s="284"/>
      <c r="G16" s="284"/>
      <c r="H16" s="284"/>
      <c r="I16" s="284"/>
      <c r="J16" s="284"/>
      <c r="K16" s="282"/>
    </row>
    <row r="17" s="1" customFormat="1" ht="15" customHeight="1">
      <c r="B17" s="285"/>
      <c r="C17" s="286"/>
      <c r="D17" s="284" t="s">
        <v>457</v>
      </c>
      <c r="E17" s="284"/>
      <c r="F17" s="284"/>
      <c r="G17" s="284"/>
      <c r="H17" s="284"/>
      <c r="I17" s="284"/>
      <c r="J17" s="284"/>
      <c r="K17" s="282"/>
    </row>
    <row r="18" s="1" customFormat="1" ht="15" customHeight="1">
      <c r="B18" s="285"/>
      <c r="C18" s="286"/>
      <c r="D18" s="286"/>
      <c r="E18" s="288" t="s">
        <v>81</v>
      </c>
      <c r="F18" s="284" t="s">
        <v>458</v>
      </c>
      <c r="G18" s="284"/>
      <c r="H18" s="284"/>
      <c r="I18" s="284"/>
      <c r="J18" s="284"/>
      <c r="K18" s="282"/>
    </row>
    <row r="19" s="1" customFormat="1" ht="15" customHeight="1">
      <c r="B19" s="285"/>
      <c r="C19" s="286"/>
      <c r="D19" s="286"/>
      <c r="E19" s="288" t="s">
        <v>459</v>
      </c>
      <c r="F19" s="284" t="s">
        <v>460</v>
      </c>
      <c r="G19" s="284"/>
      <c r="H19" s="284"/>
      <c r="I19" s="284"/>
      <c r="J19" s="284"/>
      <c r="K19" s="282"/>
    </row>
    <row r="20" s="1" customFormat="1" ht="15" customHeight="1">
      <c r="B20" s="285"/>
      <c r="C20" s="286"/>
      <c r="D20" s="286"/>
      <c r="E20" s="288" t="s">
        <v>461</v>
      </c>
      <c r="F20" s="284" t="s">
        <v>462</v>
      </c>
      <c r="G20" s="284"/>
      <c r="H20" s="284"/>
      <c r="I20" s="284"/>
      <c r="J20" s="284"/>
      <c r="K20" s="282"/>
    </row>
    <row r="21" s="1" customFormat="1" ht="15" customHeight="1">
      <c r="B21" s="285"/>
      <c r="C21" s="286"/>
      <c r="D21" s="286"/>
      <c r="E21" s="288" t="s">
        <v>463</v>
      </c>
      <c r="F21" s="284" t="s">
        <v>464</v>
      </c>
      <c r="G21" s="284"/>
      <c r="H21" s="284"/>
      <c r="I21" s="284"/>
      <c r="J21" s="284"/>
      <c r="K21" s="282"/>
    </row>
    <row r="22" s="1" customFormat="1" ht="15" customHeight="1">
      <c r="B22" s="285"/>
      <c r="C22" s="286"/>
      <c r="D22" s="286"/>
      <c r="E22" s="288" t="s">
        <v>465</v>
      </c>
      <c r="F22" s="284" t="s">
        <v>466</v>
      </c>
      <c r="G22" s="284"/>
      <c r="H22" s="284"/>
      <c r="I22" s="284"/>
      <c r="J22" s="284"/>
      <c r="K22" s="282"/>
    </row>
    <row r="23" s="1" customFormat="1" ht="15" customHeight="1">
      <c r="B23" s="285"/>
      <c r="C23" s="286"/>
      <c r="D23" s="286"/>
      <c r="E23" s="288" t="s">
        <v>467</v>
      </c>
      <c r="F23" s="284" t="s">
        <v>468</v>
      </c>
      <c r="G23" s="284"/>
      <c r="H23" s="284"/>
      <c r="I23" s="284"/>
      <c r="J23" s="284"/>
      <c r="K23" s="282"/>
    </row>
    <row r="24" s="1" customFormat="1" ht="12.75" customHeight="1">
      <c r="B24" s="285"/>
      <c r="C24" s="286"/>
      <c r="D24" s="286"/>
      <c r="E24" s="286"/>
      <c r="F24" s="286"/>
      <c r="G24" s="286"/>
      <c r="H24" s="286"/>
      <c r="I24" s="286"/>
      <c r="J24" s="286"/>
      <c r="K24" s="282"/>
    </row>
    <row r="25" s="1" customFormat="1" ht="15" customHeight="1">
      <c r="B25" s="285"/>
      <c r="C25" s="284" t="s">
        <v>469</v>
      </c>
      <c r="D25" s="284"/>
      <c r="E25" s="284"/>
      <c r="F25" s="284"/>
      <c r="G25" s="284"/>
      <c r="H25" s="284"/>
      <c r="I25" s="284"/>
      <c r="J25" s="284"/>
      <c r="K25" s="282"/>
    </row>
    <row r="26" s="1" customFormat="1" ht="15" customHeight="1">
      <c r="B26" s="285"/>
      <c r="C26" s="284" t="s">
        <v>470</v>
      </c>
      <c r="D26" s="284"/>
      <c r="E26" s="284"/>
      <c r="F26" s="284"/>
      <c r="G26" s="284"/>
      <c r="H26" s="284"/>
      <c r="I26" s="284"/>
      <c r="J26" s="284"/>
      <c r="K26" s="282"/>
    </row>
    <row r="27" s="1" customFormat="1" ht="15" customHeight="1">
      <c r="B27" s="285"/>
      <c r="C27" s="284"/>
      <c r="D27" s="284" t="s">
        <v>471</v>
      </c>
      <c r="E27" s="284"/>
      <c r="F27" s="284"/>
      <c r="G27" s="284"/>
      <c r="H27" s="284"/>
      <c r="I27" s="284"/>
      <c r="J27" s="284"/>
      <c r="K27" s="282"/>
    </row>
    <row r="28" s="1" customFormat="1" ht="15" customHeight="1">
      <c r="B28" s="285"/>
      <c r="C28" s="286"/>
      <c r="D28" s="284" t="s">
        <v>472</v>
      </c>
      <c r="E28" s="284"/>
      <c r="F28" s="284"/>
      <c r="G28" s="284"/>
      <c r="H28" s="284"/>
      <c r="I28" s="284"/>
      <c r="J28" s="284"/>
      <c r="K28" s="282"/>
    </row>
    <row r="29" s="1" customFormat="1" ht="12.75" customHeight="1">
      <c r="B29" s="285"/>
      <c r="C29" s="286"/>
      <c r="D29" s="286"/>
      <c r="E29" s="286"/>
      <c r="F29" s="286"/>
      <c r="G29" s="286"/>
      <c r="H29" s="286"/>
      <c r="I29" s="286"/>
      <c r="J29" s="286"/>
      <c r="K29" s="282"/>
    </row>
    <row r="30" s="1" customFormat="1" ht="15" customHeight="1">
      <c r="B30" s="285"/>
      <c r="C30" s="286"/>
      <c r="D30" s="284" t="s">
        <v>473</v>
      </c>
      <c r="E30" s="284"/>
      <c r="F30" s="284"/>
      <c r="G30" s="284"/>
      <c r="H30" s="284"/>
      <c r="I30" s="284"/>
      <c r="J30" s="284"/>
      <c r="K30" s="282"/>
    </row>
    <row r="31" s="1" customFormat="1" ht="15" customHeight="1">
      <c r="B31" s="285"/>
      <c r="C31" s="286"/>
      <c r="D31" s="284" t="s">
        <v>474</v>
      </c>
      <c r="E31" s="284"/>
      <c r="F31" s="284"/>
      <c r="G31" s="284"/>
      <c r="H31" s="284"/>
      <c r="I31" s="284"/>
      <c r="J31" s="284"/>
      <c r="K31" s="282"/>
    </row>
    <row r="32" s="1" customFormat="1" ht="12.75" customHeight="1">
      <c r="B32" s="285"/>
      <c r="C32" s="286"/>
      <c r="D32" s="286"/>
      <c r="E32" s="286"/>
      <c r="F32" s="286"/>
      <c r="G32" s="286"/>
      <c r="H32" s="286"/>
      <c r="I32" s="286"/>
      <c r="J32" s="286"/>
      <c r="K32" s="282"/>
    </row>
    <row r="33" s="1" customFormat="1" ht="15" customHeight="1">
      <c r="B33" s="285"/>
      <c r="C33" s="286"/>
      <c r="D33" s="284" t="s">
        <v>475</v>
      </c>
      <c r="E33" s="284"/>
      <c r="F33" s="284"/>
      <c r="G33" s="284"/>
      <c r="H33" s="284"/>
      <c r="I33" s="284"/>
      <c r="J33" s="284"/>
      <c r="K33" s="282"/>
    </row>
    <row r="34" s="1" customFormat="1" ht="15" customHeight="1">
      <c r="B34" s="285"/>
      <c r="C34" s="286"/>
      <c r="D34" s="284" t="s">
        <v>476</v>
      </c>
      <c r="E34" s="284"/>
      <c r="F34" s="284"/>
      <c r="G34" s="284"/>
      <c r="H34" s="284"/>
      <c r="I34" s="284"/>
      <c r="J34" s="284"/>
      <c r="K34" s="282"/>
    </row>
    <row r="35" s="1" customFormat="1" ht="15" customHeight="1">
      <c r="B35" s="285"/>
      <c r="C35" s="286"/>
      <c r="D35" s="284" t="s">
        <v>477</v>
      </c>
      <c r="E35" s="284"/>
      <c r="F35" s="284"/>
      <c r="G35" s="284"/>
      <c r="H35" s="284"/>
      <c r="I35" s="284"/>
      <c r="J35" s="284"/>
      <c r="K35" s="282"/>
    </row>
    <row r="36" s="1" customFormat="1" ht="15" customHeight="1">
      <c r="B36" s="285"/>
      <c r="C36" s="286"/>
      <c r="D36" s="284"/>
      <c r="E36" s="287" t="s">
        <v>110</v>
      </c>
      <c r="F36" s="284"/>
      <c r="G36" s="284" t="s">
        <v>478</v>
      </c>
      <c r="H36" s="284"/>
      <c r="I36" s="284"/>
      <c r="J36" s="284"/>
      <c r="K36" s="282"/>
    </row>
    <row r="37" s="1" customFormat="1" ht="30.75" customHeight="1">
      <c r="B37" s="285"/>
      <c r="C37" s="286"/>
      <c r="D37" s="284"/>
      <c r="E37" s="287" t="s">
        <v>479</v>
      </c>
      <c r="F37" s="284"/>
      <c r="G37" s="284" t="s">
        <v>480</v>
      </c>
      <c r="H37" s="284"/>
      <c r="I37" s="284"/>
      <c r="J37" s="284"/>
      <c r="K37" s="282"/>
    </row>
    <row r="38" s="1" customFormat="1" ht="15" customHeight="1">
      <c r="B38" s="285"/>
      <c r="C38" s="286"/>
      <c r="D38" s="284"/>
      <c r="E38" s="287" t="s">
        <v>55</v>
      </c>
      <c r="F38" s="284"/>
      <c r="G38" s="284" t="s">
        <v>481</v>
      </c>
      <c r="H38" s="284"/>
      <c r="I38" s="284"/>
      <c r="J38" s="284"/>
      <c r="K38" s="282"/>
    </row>
    <row r="39" s="1" customFormat="1" ht="15" customHeight="1">
      <c r="B39" s="285"/>
      <c r="C39" s="286"/>
      <c r="D39" s="284"/>
      <c r="E39" s="287" t="s">
        <v>56</v>
      </c>
      <c r="F39" s="284"/>
      <c r="G39" s="284" t="s">
        <v>482</v>
      </c>
      <c r="H39" s="284"/>
      <c r="I39" s="284"/>
      <c r="J39" s="284"/>
      <c r="K39" s="282"/>
    </row>
    <row r="40" s="1" customFormat="1" ht="15" customHeight="1">
      <c r="B40" s="285"/>
      <c r="C40" s="286"/>
      <c r="D40" s="284"/>
      <c r="E40" s="287" t="s">
        <v>111</v>
      </c>
      <c r="F40" s="284"/>
      <c r="G40" s="284" t="s">
        <v>483</v>
      </c>
      <c r="H40" s="284"/>
      <c r="I40" s="284"/>
      <c r="J40" s="284"/>
      <c r="K40" s="282"/>
    </row>
    <row r="41" s="1" customFormat="1" ht="15" customHeight="1">
      <c r="B41" s="285"/>
      <c r="C41" s="286"/>
      <c r="D41" s="284"/>
      <c r="E41" s="287" t="s">
        <v>112</v>
      </c>
      <c r="F41" s="284"/>
      <c r="G41" s="284" t="s">
        <v>484</v>
      </c>
      <c r="H41" s="284"/>
      <c r="I41" s="284"/>
      <c r="J41" s="284"/>
      <c r="K41" s="282"/>
    </row>
    <row r="42" s="1" customFormat="1" ht="15" customHeight="1">
      <c r="B42" s="285"/>
      <c r="C42" s="286"/>
      <c r="D42" s="284"/>
      <c r="E42" s="287" t="s">
        <v>485</v>
      </c>
      <c r="F42" s="284"/>
      <c r="G42" s="284" t="s">
        <v>486</v>
      </c>
      <c r="H42" s="284"/>
      <c r="I42" s="284"/>
      <c r="J42" s="284"/>
      <c r="K42" s="282"/>
    </row>
    <row r="43" s="1" customFormat="1" ht="15" customHeight="1">
      <c r="B43" s="285"/>
      <c r="C43" s="286"/>
      <c r="D43" s="284"/>
      <c r="E43" s="287"/>
      <c r="F43" s="284"/>
      <c r="G43" s="284" t="s">
        <v>487</v>
      </c>
      <c r="H43" s="284"/>
      <c r="I43" s="284"/>
      <c r="J43" s="284"/>
      <c r="K43" s="282"/>
    </row>
    <row r="44" s="1" customFormat="1" ht="15" customHeight="1">
      <c r="B44" s="285"/>
      <c r="C44" s="286"/>
      <c r="D44" s="284"/>
      <c r="E44" s="287" t="s">
        <v>488</v>
      </c>
      <c r="F44" s="284"/>
      <c r="G44" s="284" t="s">
        <v>489</v>
      </c>
      <c r="H44" s="284"/>
      <c r="I44" s="284"/>
      <c r="J44" s="284"/>
      <c r="K44" s="282"/>
    </row>
    <row r="45" s="1" customFormat="1" ht="15" customHeight="1">
      <c r="B45" s="285"/>
      <c r="C45" s="286"/>
      <c r="D45" s="284"/>
      <c r="E45" s="287" t="s">
        <v>114</v>
      </c>
      <c r="F45" s="284"/>
      <c r="G45" s="284" t="s">
        <v>490</v>
      </c>
      <c r="H45" s="284"/>
      <c r="I45" s="284"/>
      <c r="J45" s="284"/>
      <c r="K45" s="282"/>
    </row>
    <row r="46" s="1" customFormat="1" ht="12.75" customHeight="1">
      <c r="B46" s="285"/>
      <c r="C46" s="286"/>
      <c r="D46" s="284"/>
      <c r="E46" s="284"/>
      <c r="F46" s="284"/>
      <c r="G46" s="284"/>
      <c r="H46" s="284"/>
      <c r="I46" s="284"/>
      <c r="J46" s="284"/>
      <c r="K46" s="282"/>
    </row>
    <row r="47" s="1" customFormat="1" ht="15" customHeight="1">
      <c r="B47" s="285"/>
      <c r="C47" s="286"/>
      <c r="D47" s="284" t="s">
        <v>491</v>
      </c>
      <c r="E47" s="284"/>
      <c r="F47" s="284"/>
      <c r="G47" s="284"/>
      <c r="H47" s="284"/>
      <c r="I47" s="284"/>
      <c r="J47" s="284"/>
      <c r="K47" s="282"/>
    </row>
    <row r="48" s="1" customFormat="1" ht="15" customHeight="1">
      <c r="B48" s="285"/>
      <c r="C48" s="286"/>
      <c r="D48" s="286"/>
      <c r="E48" s="284" t="s">
        <v>492</v>
      </c>
      <c r="F48" s="284"/>
      <c r="G48" s="284"/>
      <c r="H48" s="284"/>
      <c r="I48" s="284"/>
      <c r="J48" s="284"/>
      <c r="K48" s="282"/>
    </row>
    <row r="49" s="1" customFormat="1" ht="15" customHeight="1">
      <c r="B49" s="285"/>
      <c r="C49" s="286"/>
      <c r="D49" s="286"/>
      <c r="E49" s="284" t="s">
        <v>493</v>
      </c>
      <c r="F49" s="284"/>
      <c r="G49" s="284"/>
      <c r="H49" s="284"/>
      <c r="I49" s="284"/>
      <c r="J49" s="284"/>
      <c r="K49" s="282"/>
    </row>
    <row r="50" s="1" customFormat="1" ht="15" customHeight="1">
      <c r="B50" s="285"/>
      <c r="C50" s="286"/>
      <c r="D50" s="286"/>
      <c r="E50" s="284" t="s">
        <v>494</v>
      </c>
      <c r="F50" s="284"/>
      <c r="G50" s="284"/>
      <c r="H50" s="284"/>
      <c r="I50" s="284"/>
      <c r="J50" s="284"/>
      <c r="K50" s="282"/>
    </row>
    <row r="51" s="1" customFormat="1" ht="15" customHeight="1">
      <c r="B51" s="285"/>
      <c r="C51" s="286"/>
      <c r="D51" s="284" t="s">
        <v>495</v>
      </c>
      <c r="E51" s="284"/>
      <c r="F51" s="284"/>
      <c r="G51" s="284"/>
      <c r="H51" s="284"/>
      <c r="I51" s="284"/>
      <c r="J51" s="284"/>
      <c r="K51" s="282"/>
    </row>
    <row r="52" s="1" customFormat="1" ht="25.5" customHeight="1">
      <c r="B52" s="280"/>
      <c r="C52" s="281" t="s">
        <v>496</v>
      </c>
      <c r="D52" s="281"/>
      <c r="E52" s="281"/>
      <c r="F52" s="281"/>
      <c r="G52" s="281"/>
      <c r="H52" s="281"/>
      <c r="I52" s="281"/>
      <c r="J52" s="281"/>
      <c r="K52" s="282"/>
    </row>
    <row r="53" s="1" customFormat="1" ht="5.25" customHeight="1">
      <c r="B53" s="280"/>
      <c r="C53" s="283"/>
      <c r="D53" s="283"/>
      <c r="E53" s="283"/>
      <c r="F53" s="283"/>
      <c r="G53" s="283"/>
      <c r="H53" s="283"/>
      <c r="I53" s="283"/>
      <c r="J53" s="283"/>
      <c r="K53" s="282"/>
    </row>
    <row r="54" s="1" customFormat="1" ht="15" customHeight="1">
      <c r="B54" s="280"/>
      <c r="C54" s="284" t="s">
        <v>497</v>
      </c>
      <c r="D54" s="284"/>
      <c r="E54" s="284"/>
      <c r="F54" s="284"/>
      <c r="G54" s="284"/>
      <c r="H54" s="284"/>
      <c r="I54" s="284"/>
      <c r="J54" s="284"/>
      <c r="K54" s="282"/>
    </row>
    <row r="55" s="1" customFormat="1" ht="15" customHeight="1">
      <c r="B55" s="280"/>
      <c r="C55" s="284" t="s">
        <v>498</v>
      </c>
      <c r="D55" s="284"/>
      <c r="E55" s="284"/>
      <c r="F55" s="284"/>
      <c r="G55" s="284"/>
      <c r="H55" s="284"/>
      <c r="I55" s="284"/>
      <c r="J55" s="284"/>
      <c r="K55" s="282"/>
    </row>
    <row r="56" s="1" customFormat="1" ht="12.75" customHeight="1">
      <c r="B56" s="280"/>
      <c r="C56" s="284"/>
      <c r="D56" s="284"/>
      <c r="E56" s="284"/>
      <c r="F56" s="284"/>
      <c r="G56" s="284"/>
      <c r="H56" s="284"/>
      <c r="I56" s="284"/>
      <c r="J56" s="284"/>
      <c r="K56" s="282"/>
    </row>
    <row r="57" s="1" customFormat="1" ht="15" customHeight="1">
      <c r="B57" s="280"/>
      <c r="C57" s="284" t="s">
        <v>499</v>
      </c>
      <c r="D57" s="284"/>
      <c r="E57" s="284"/>
      <c r="F57" s="284"/>
      <c r="G57" s="284"/>
      <c r="H57" s="284"/>
      <c r="I57" s="284"/>
      <c r="J57" s="284"/>
      <c r="K57" s="282"/>
    </row>
    <row r="58" s="1" customFormat="1" ht="15" customHeight="1">
      <c r="B58" s="280"/>
      <c r="C58" s="286"/>
      <c r="D58" s="284" t="s">
        <v>500</v>
      </c>
      <c r="E58" s="284"/>
      <c r="F58" s="284"/>
      <c r="G58" s="284"/>
      <c r="H58" s="284"/>
      <c r="I58" s="284"/>
      <c r="J58" s="284"/>
      <c r="K58" s="282"/>
    </row>
    <row r="59" s="1" customFormat="1" ht="15" customHeight="1">
      <c r="B59" s="280"/>
      <c r="C59" s="286"/>
      <c r="D59" s="284" t="s">
        <v>501</v>
      </c>
      <c r="E59" s="284"/>
      <c r="F59" s="284"/>
      <c r="G59" s="284"/>
      <c r="H59" s="284"/>
      <c r="I59" s="284"/>
      <c r="J59" s="284"/>
      <c r="K59" s="282"/>
    </row>
    <row r="60" s="1" customFormat="1" ht="15" customHeight="1">
      <c r="B60" s="280"/>
      <c r="C60" s="286"/>
      <c r="D60" s="284" t="s">
        <v>502</v>
      </c>
      <c r="E60" s="284"/>
      <c r="F60" s="284"/>
      <c r="G60" s="284"/>
      <c r="H60" s="284"/>
      <c r="I60" s="284"/>
      <c r="J60" s="284"/>
      <c r="K60" s="282"/>
    </row>
    <row r="61" s="1" customFormat="1" ht="15" customHeight="1">
      <c r="B61" s="280"/>
      <c r="C61" s="286"/>
      <c r="D61" s="284" t="s">
        <v>503</v>
      </c>
      <c r="E61" s="284"/>
      <c r="F61" s="284"/>
      <c r="G61" s="284"/>
      <c r="H61" s="284"/>
      <c r="I61" s="284"/>
      <c r="J61" s="284"/>
      <c r="K61" s="282"/>
    </row>
    <row r="62" s="1" customFormat="1" ht="15" customHeight="1">
      <c r="B62" s="280"/>
      <c r="C62" s="286"/>
      <c r="D62" s="289" t="s">
        <v>504</v>
      </c>
      <c r="E62" s="289"/>
      <c r="F62" s="289"/>
      <c r="G62" s="289"/>
      <c r="H62" s="289"/>
      <c r="I62" s="289"/>
      <c r="J62" s="289"/>
      <c r="K62" s="282"/>
    </row>
    <row r="63" s="1" customFormat="1" ht="15" customHeight="1">
      <c r="B63" s="280"/>
      <c r="C63" s="286"/>
      <c r="D63" s="284" t="s">
        <v>505</v>
      </c>
      <c r="E63" s="284"/>
      <c r="F63" s="284"/>
      <c r="G63" s="284"/>
      <c r="H63" s="284"/>
      <c r="I63" s="284"/>
      <c r="J63" s="284"/>
      <c r="K63" s="282"/>
    </row>
    <row r="64" s="1" customFormat="1" ht="12.75" customHeight="1">
      <c r="B64" s="280"/>
      <c r="C64" s="286"/>
      <c r="D64" s="286"/>
      <c r="E64" s="290"/>
      <c r="F64" s="286"/>
      <c r="G64" s="286"/>
      <c r="H64" s="286"/>
      <c r="I64" s="286"/>
      <c r="J64" s="286"/>
      <c r="K64" s="282"/>
    </row>
    <row r="65" s="1" customFormat="1" ht="15" customHeight="1">
      <c r="B65" s="280"/>
      <c r="C65" s="286"/>
      <c r="D65" s="284" t="s">
        <v>506</v>
      </c>
      <c r="E65" s="284"/>
      <c r="F65" s="284"/>
      <c r="G65" s="284"/>
      <c r="H65" s="284"/>
      <c r="I65" s="284"/>
      <c r="J65" s="284"/>
      <c r="K65" s="282"/>
    </row>
    <row r="66" s="1" customFormat="1" ht="15" customHeight="1">
      <c r="B66" s="280"/>
      <c r="C66" s="286"/>
      <c r="D66" s="289" t="s">
        <v>507</v>
      </c>
      <c r="E66" s="289"/>
      <c r="F66" s="289"/>
      <c r="G66" s="289"/>
      <c r="H66" s="289"/>
      <c r="I66" s="289"/>
      <c r="J66" s="289"/>
      <c r="K66" s="282"/>
    </row>
    <row r="67" s="1" customFormat="1" ht="15" customHeight="1">
      <c r="B67" s="280"/>
      <c r="C67" s="286"/>
      <c r="D67" s="284" t="s">
        <v>508</v>
      </c>
      <c r="E67" s="284"/>
      <c r="F67" s="284"/>
      <c r="G67" s="284"/>
      <c r="H67" s="284"/>
      <c r="I67" s="284"/>
      <c r="J67" s="284"/>
      <c r="K67" s="282"/>
    </row>
    <row r="68" s="1" customFormat="1" ht="15" customHeight="1">
      <c r="B68" s="280"/>
      <c r="C68" s="286"/>
      <c r="D68" s="284" t="s">
        <v>509</v>
      </c>
      <c r="E68" s="284"/>
      <c r="F68" s="284"/>
      <c r="G68" s="284"/>
      <c r="H68" s="284"/>
      <c r="I68" s="284"/>
      <c r="J68" s="284"/>
      <c r="K68" s="282"/>
    </row>
    <row r="69" s="1" customFormat="1" ht="15" customHeight="1">
      <c r="B69" s="280"/>
      <c r="C69" s="286"/>
      <c r="D69" s="284" t="s">
        <v>510</v>
      </c>
      <c r="E69" s="284"/>
      <c r="F69" s="284"/>
      <c r="G69" s="284"/>
      <c r="H69" s="284"/>
      <c r="I69" s="284"/>
      <c r="J69" s="284"/>
      <c r="K69" s="282"/>
    </row>
    <row r="70" s="1" customFormat="1" ht="15" customHeight="1">
      <c r="B70" s="280"/>
      <c r="C70" s="286"/>
      <c r="D70" s="284" t="s">
        <v>511</v>
      </c>
      <c r="E70" s="284"/>
      <c r="F70" s="284"/>
      <c r="G70" s="284"/>
      <c r="H70" s="284"/>
      <c r="I70" s="284"/>
      <c r="J70" s="284"/>
      <c r="K70" s="282"/>
    </row>
    <row r="71" s="1" customFormat="1" ht="12.75" customHeight="1">
      <c r="B71" s="291"/>
      <c r="C71" s="292"/>
      <c r="D71" s="292"/>
      <c r="E71" s="292"/>
      <c r="F71" s="292"/>
      <c r="G71" s="292"/>
      <c r="H71" s="292"/>
      <c r="I71" s="292"/>
      <c r="J71" s="292"/>
      <c r="K71" s="293"/>
    </row>
    <row r="72" s="1" customFormat="1" ht="18.75" customHeight="1">
      <c r="B72" s="294"/>
      <c r="C72" s="294"/>
      <c r="D72" s="294"/>
      <c r="E72" s="294"/>
      <c r="F72" s="294"/>
      <c r="G72" s="294"/>
      <c r="H72" s="294"/>
      <c r="I72" s="294"/>
      <c r="J72" s="294"/>
      <c r="K72" s="295"/>
    </row>
    <row r="73" s="1" customFormat="1" ht="18.75" customHeight="1">
      <c r="B73" s="295"/>
      <c r="C73" s="295"/>
      <c r="D73" s="295"/>
      <c r="E73" s="295"/>
      <c r="F73" s="295"/>
      <c r="G73" s="295"/>
      <c r="H73" s="295"/>
      <c r="I73" s="295"/>
      <c r="J73" s="295"/>
      <c r="K73" s="295"/>
    </row>
    <row r="74" s="1" customFormat="1" ht="7.5" customHeight="1">
      <c r="B74" s="296"/>
      <c r="C74" s="297"/>
      <c r="D74" s="297"/>
      <c r="E74" s="297"/>
      <c r="F74" s="297"/>
      <c r="G74" s="297"/>
      <c r="H74" s="297"/>
      <c r="I74" s="297"/>
      <c r="J74" s="297"/>
      <c r="K74" s="298"/>
    </row>
    <row r="75" s="1" customFormat="1" ht="45" customHeight="1">
      <c r="B75" s="299"/>
      <c r="C75" s="300" t="s">
        <v>512</v>
      </c>
      <c r="D75" s="300"/>
      <c r="E75" s="300"/>
      <c r="F75" s="300"/>
      <c r="G75" s="300"/>
      <c r="H75" s="300"/>
      <c r="I75" s="300"/>
      <c r="J75" s="300"/>
      <c r="K75" s="301"/>
    </row>
    <row r="76" s="1" customFormat="1" ht="17.25" customHeight="1">
      <c r="B76" s="299"/>
      <c r="C76" s="302" t="s">
        <v>513</v>
      </c>
      <c r="D76" s="302"/>
      <c r="E76" s="302"/>
      <c r="F76" s="302" t="s">
        <v>514</v>
      </c>
      <c r="G76" s="303"/>
      <c r="H76" s="302" t="s">
        <v>56</v>
      </c>
      <c r="I76" s="302" t="s">
        <v>59</v>
      </c>
      <c r="J76" s="302" t="s">
        <v>515</v>
      </c>
      <c r="K76" s="301"/>
    </row>
    <row r="77" s="1" customFormat="1" ht="17.25" customHeight="1">
      <c r="B77" s="299"/>
      <c r="C77" s="304" t="s">
        <v>516</v>
      </c>
      <c r="D77" s="304"/>
      <c r="E77" s="304"/>
      <c r="F77" s="305" t="s">
        <v>517</v>
      </c>
      <c r="G77" s="306"/>
      <c r="H77" s="304"/>
      <c r="I77" s="304"/>
      <c r="J77" s="304" t="s">
        <v>518</v>
      </c>
      <c r="K77" s="301"/>
    </row>
    <row r="78" s="1" customFormat="1" ht="5.25" customHeight="1">
      <c r="B78" s="299"/>
      <c r="C78" s="307"/>
      <c r="D78" s="307"/>
      <c r="E78" s="307"/>
      <c r="F78" s="307"/>
      <c r="G78" s="308"/>
      <c r="H78" s="307"/>
      <c r="I78" s="307"/>
      <c r="J78" s="307"/>
      <c r="K78" s="301"/>
    </row>
    <row r="79" s="1" customFormat="1" ht="15" customHeight="1">
      <c r="B79" s="299"/>
      <c r="C79" s="287" t="s">
        <v>55</v>
      </c>
      <c r="D79" s="309"/>
      <c r="E79" s="309"/>
      <c r="F79" s="310" t="s">
        <v>519</v>
      </c>
      <c r="G79" s="311"/>
      <c r="H79" s="287" t="s">
        <v>520</v>
      </c>
      <c r="I79" s="287" t="s">
        <v>521</v>
      </c>
      <c r="J79" s="287">
        <v>20</v>
      </c>
      <c r="K79" s="301"/>
    </row>
    <row r="80" s="1" customFormat="1" ht="15" customHeight="1">
      <c r="B80" s="299"/>
      <c r="C80" s="287" t="s">
        <v>522</v>
      </c>
      <c r="D80" s="287"/>
      <c r="E80" s="287"/>
      <c r="F80" s="310" t="s">
        <v>519</v>
      </c>
      <c r="G80" s="311"/>
      <c r="H80" s="287" t="s">
        <v>523</v>
      </c>
      <c r="I80" s="287" t="s">
        <v>521</v>
      </c>
      <c r="J80" s="287">
        <v>120</v>
      </c>
      <c r="K80" s="301"/>
    </row>
    <row r="81" s="1" customFormat="1" ht="15" customHeight="1">
      <c r="B81" s="312"/>
      <c r="C81" s="287" t="s">
        <v>524</v>
      </c>
      <c r="D81" s="287"/>
      <c r="E81" s="287"/>
      <c r="F81" s="310" t="s">
        <v>525</v>
      </c>
      <c r="G81" s="311"/>
      <c r="H81" s="287" t="s">
        <v>526</v>
      </c>
      <c r="I81" s="287" t="s">
        <v>521</v>
      </c>
      <c r="J81" s="287">
        <v>50</v>
      </c>
      <c r="K81" s="301"/>
    </row>
    <row r="82" s="1" customFormat="1" ht="15" customHeight="1">
      <c r="B82" s="312"/>
      <c r="C82" s="287" t="s">
        <v>527</v>
      </c>
      <c r="D82" s="287"/>
      <c r="E82" s="287"/>
      <c r="F82" s="310" t="s">
        <v>519</v>
      </c>
      <c r="G82" s="311"/>
      <c r="H82" s="287" t="s">
        <v>528</v>
      </c>
      <c r="I82" s="287" t="s">
        <v>529</v>
      </c>
      <c r="J82" s="287"/>
      <c r="K82" s="301"/>
    </row>
    <row r="83" s="1" customFormat="1" ht="15" customHeight="1">
      <c r="B83" s="312"/>
      <c r="C83" s="313" t="s">
        <v>530</v>
      </c>
      <c r="D83" s="313"/>
      <c r="E83" s="313"/>
      <c r="F83" s="314" t="s">
        <v>525</v>
      </c>
      <c r="G83" s="313"/>
      <c r="H83" s="313" t="s">
        <v>531</v>
      </c>
      <c r="I83" s="313" t="s">
        <v>521</v>
      </c>
      <c r="J83" s="313">
        <v>15</v>
      </c>
      <c r="K83" s="301"/>
    </row>
    <row r="84" s="1" customFormat="1" ht="15" customHeight="1">
      <c r="B84" s="312"/>
      <c r="C84" s="313" t="s">
        <v>532</v>
      </c>
      <c r="D84" s="313"/>
      <c r="E84" s="313"/>
      <c r="F84" s="314" t="s">
        <v>525</v>
      </c>
      <c r="G84" s="313"/>
      <c r="H84" s="313" t="s">
        <v>533</v>
      </c>
      <c r="I84" s="313" t="s">
        <v>521</v>
      </c>
      <c r="J84" s="313">
        <v>15</v>
      </c>
      <c r="K84" s="301"/>
    </row>
    <row r="85" s="1" customFormat="1" ht="15" customHeight="1">
      <c r="B85" s="312"/>
      <c r="C85" s="313" t="s">
        <v>534</v>
      </c>
      <c r="D85" s="313"/>
      <c r="E85" s="313"/>
      <c r="F85" s="314" t="s">
        <v>525</v>
      </c>
      <c r="G85" s="313"/>
      <c r="H85" s="313" t="s">
        <v>535</v>
      </c>
      <c r="I85" s="313" t="s">
        <v>521</v>
      </c>
      <c r="J85" s="313">
        <v>20</v>
      </c>
      <c r="K85" s="301"/>
    </row>
    <row r="86" s="1" customFormat="1" ht="15" customHeight="1">
      <c r="B86" s="312"/>
      <c r="C86" s="313" t="s">
        <v>536</v>
      </c>
      <c r="D86" s="313"/>
      <c r="E86" s="313"/>
      <c r="F86" s="314" t="s">
        <v>525</v>
      </c>
      <c r="G86" s="313"/>
      <c r="H86" s="313" t="s">
        <v>537</v>
      </c>
      <c r="I86" s="313" t="s">
        <v>521</v>
      </c>
      <c r="J86" s="313">
        <v>20</v>
      </c>
      <c r="K86" s="301"/>
    </row>
    <row r="87" s="1" customFormat="1" ht="15" customHeight="1">
      <c r="B87" s="312"/>
      <c r="C87" s="287" t="s">
        <v>538</v>
      </c>
      <c r="D87" s="287"/>
      <c r="E87" s="287"/>
      <c r="F87" s="310" t="s">
        <v>525</v>
      </c>
      <c r="G87" s="311"/>
      <c r="H87" s="287" t="s">
        <v>539</v>
      </c>
      <c r="I87" s="287" t="s">
        <v>521</v>
      </c>
      <c r="J87" s="287">
        <v>50</v>
      </c>
      <c r="K87" s="301"/>
    </row>
    <row r="88" s="1" customFormat="1" ht="15" customHeight="1">
      <c r="B88" s="312"/>
      <c r="C88" s="287" t="s">
        <v>540</v>
      </c>
      <c r="D88" s="287"/>
      <c r="E88" s="287"/>
      <c r="F88" s="310" t="s">
        <v>525</v>
      </c>
      <c r="G88" s="311"/>
      <c r="H88" s="287" t="s">
        <v>541</v>
      </c>
      <c r="I88" s="287" t="s">
        <v>521</v>
      </c>
      <c r="J88" s="287">
        <v>20</v>
      </c>
      <c r="K88" s="301"/>
    </row>
    <row r="89" s="1" customFormat="1" ht="15" customHeight="1">
      <c r="B89" s="312"/>
      <c r="C89" s="287" t="s">
        <v>542</v>
      </c>
      <c r="D89" s="287"/>
      <c r="E89" s="287"/>
      <c r="F89" s="310" t="s">
        <v>525</v>
      </c>
      <c r="G89" s="311"/>
      <c r="H89" s="287" t="s">
        <v>543</v>
      </c>
      <c r="I89" s="287" t="s">
        <v>521</v>
      </c>
      <c r="J89" s="287">
        <v>20</v>
      </c>
      <c r="K89" s="301"/>
    </row>
    <row r="90" s="1" customFormat="1" ht="15" customHeight="1">
      <c r="B90" s="312"/>
      <c r="C90" s="287" t="s">
        <v>544</v>
      </c>
      <c r="D90" s="287"/>
      <c r="E90" s="287"/>
      <c r="F90" s="310" t="s">
        <v>525</v>
      </c>
      <c r="G90" s="311"/>
      <c r="H90" s="287" t="s">
        <v>545</v>
      </c>
      <c r="I90" s="287" t="s">
        <v>521</v>
      </c>
      <c r="J90" s="287">
        <v>50</v>
      </c>
      <c r="K90" s="301"/>
    </row>
    <row r="91" s="1" customFormat="1" ht="15" customHeight="1">
      <c r="B91" s="312"/>
      <c r="C91" s="287" t="s">
        <v>546</v>
      </c>
      <c r="D91" s="287"/>
      <c r="E91" s="287"/>
      <c r="F91" s="310" t="s">
        <v>525</v>
      </c>
      <c r="G91" s="311"/>
      <c r="H91" s="287" t="s">
        <v>546</v>
      </c>
      <c r="I91" s="287" t="s">
        <v>521</v>
      </c>
      <c r="J91" s="287">
        <v>50</v>
      </c>
      <c r="K91" s="301"/>
    </row>
    <row r="92" s="1" customFormat="1" ht="15" customHeight="1">
      <c r="B92" s="312"/>
      <c r="C92" s="287" t="s">
        <v>547</v>
      </c>
      <c r="D92" s="287"/>
      <c r="E92" s="287"/>
      <c r="F92" s="310" t="s">
        <v>525</v>
      </c>
      <c r="G92" s="311"/>
      <c r="H92" s="287" t="s">
        <v>548</v>
      </c>
      <c r="I92" s="287" t="s">
        <v>521</v>
      </c>
      <c r="J92" s="287">
        <v>255</v>
      </c>
      <c r="K92" s="301"/>
    </row>
    <row r="93" s="1" customFormat="1" ht="15" customHeight="1">
      <c r="B93" s="312"/>
      <c r="C93" s="287" t="s">
        <v>549</v>
      </c>
      <c r="D93" s="287"/>
      <c r="E93" s="287"/>
      <c r="F93" s="310" t="s">
        <v>519</v>
      </c>
      <c r="G93" s="311"/>
      <c r="H93" s="287" t="s">
        <v>550</v>
      </c>
      <c r="I93" s="287" t="s">
        <v>551</v>
      </c>
      <c r="J93" s="287"/>
      <c r="K93" s="301"/>
    </row>
    <row r="94" s="1" customFormat="1" ht="15" customHeight="1">
      <c r="B94" s="312"/>
      <c r="C94" s="287" t="s">
        <v>552</v>
      </c>
      <c r="D94" s="287"/>
      <c r="E94" s="287"/>
      <c r="F94" s="310" t="s">
        <v>519</v>
      </c>
      <c r="G94" s="311"/>
      <c r="H94" s="287" t="s">
        <v>553</v>
      </c>
      <c r="I94" s="287" t="s">
        <v>554</v>
      </c>
      <c r="J94" s="287"/>
      <c r="K94" s="301"/>
    </row>
    <row r="95" s="1" customFormat="1" ht="15" customHeight="1">
      <c r="B95" s="312"/>
      <c r="C95" s="287" t="s">
        <v>555</v>
      </c>
      <c r="D95" s="287"/>
      <c r="E95" s="287"/>
      <c r="F95" s="310" t="s">
        <v>519</v>
      </c>
      <c r="G95" s="311"/>
      <c r="H95" s="287" t="s">
        <v>555</v>
      </c>
      <c r="I95" s="287" t="s">
        <v>554</v>
      </c>
      <c r="J95" s="287"/>
      <c r="K95" s="301"/>
    </row>
    <row r="96" s="1" customFormat="1" ht="15" customHeight="1">
      <c r="B96" s="312"/>
      <c r="C96" s="287" t="s">
        <v>40</v>
      </c>
      <c r="D96" s="287"/>
      <c r="E96" s="287"/>
      <c r="F96" s="310" t="s">
        <v>519</v>
      </c>
      <c r="G96" s="311"/>
      <c r="H96" s="287" t="s">
        <v>556</v>
      </c>
      <c r="I96" s="287" t="s">
        <v>554</v>
      </c>
      <c r="J96" s="287"/>
      <c r="K96" s="301"/>
    </row>
    <row r="97" s="1" customFormat="1" ht="15" customHeight="1">
      <c r="B97" s="312"/>
      <c r="C97" s="287" t="s">
        <v>50</v>
      </c>
      <c r="D97" s="287"/>
      <c r="E97" s="287"/>
      <c r="F97" s="310" t="s">
        <v>519</v>
      </c>
      <c r="G97" s="311"/>
      <c r="H97" s="287" t="s">
        <v>557</v>
      </c>
      <c r="I97" s="287" t="s">
        <v>554</v>
      </c>
      <c r="J97" s="287"/>
      <c r="K97" s="301"/>
    </row>
    <row r="98" s="1" customFormat="1" ht="15" customHeight="1">
      <c r="B98" s="315"/>
      <c r="C98" s="316"/>
      <c r="D98" s="316"/>
      <c r="E98" s="316"/>
      <c r="F98" s="316"/>
      <c r="G98" s="316"/>
      <c r="H98" s="316"/>
      <c r="I98" s="316"/>
      <c r="J98" s="316"/>
      <c r="K98" s="317"/>
    </row>
    <row r="99" s="1" customFormat="1" ht="18.7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18"/>
    </row>
    <row r="100" s="1" customFormat="1" ht="18.75" customHeight="1"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</row>
    <row r="101" s="1" customFormat="1" ht="7.5" customHeight="1">
      <c r="B101" s="296"/>
      <c r="C101" s="297"/>
      <c r="D101" s="297"/>
      <c r="E101" s="297"/>
      <c r="F101" s="297"/>
      <c r="G101" s="297"/>
      <c r="H101" s="297"/>
      <c r="I101" s="297"/>
      <c r="J101" s="297"/>
      <c r="K101" s="298"/>
    </row>
    <row r="102" s="1" customFormat="1" ht="45" customHeight="1">
      <c r="B102" s="299"/>
      <c r="C102" s="300" t="s">
        <v>558</v>
      </c>
      <c r="D102" s="300"/>
      <c r="E102" s="300"/>
      <c r="F102" s="300"/>
      <c r="G102" s="300"/>
      <c r="H102" s="300"/>
      <c r="I102" s="300"/>
      <c r="J102" s="300"/>
      <c r="K102" s="301"/>
    </row>
    <row r="103" s="1" customFormat="1" ht="17.25" customHeight="1">
      <c r="B103" s="299"/>
      <c r="C103" s="302" t="s">
        <v>513</v>
      </c>
      <c r="D103" s="302"/>
      <c r="E103" s="302"/>
      <c r="F103" s="302" t="s">
        <v>514</v>
      </c>
      <c r="G103" s="303"/>
      <c r="H103" s="302" t="s">
        <v>56</v>
      </c>
      <c r="I103" s="302" t="s">
        <v>59</v>
      </c>
      <c r="J103" s="302" t="s">
        <v>515</v>
      </c>
      <c r="K103" s="301"/>
    </row>
    <row r="104" s="1" customFormat="1" ht="17.25" customHeight="1">
      <c r="B104" s="299"/>
      <c r="C104" s="304" t="s">
        <v>516</v>
      </c>
      <c r="D104" s="304"/>
      <c r="E104" s="304"/>
      <c r="F104" s="305" t="s">
        <v>517</v>
      </c>
      <c r="G104" s="306"/>
      <c r="H104" s="304"/>
      <c r="I104" s="304"/>
      <c r="J104" s="304" t="s">
        <v>518</v>
      </c>
      <c r="K104" s="301"/>
    </row>
    <row r="105" s="1" customFormat="1" ht="5.25" customHeight="1">
      <c r="B105" s="299"/>
      <c r="C105" s="302"/>
      <c r="D105" s="302"/>
      <c r="E105" s="302"/>
      <c r="F105" s="302"/>
      <c r="G105" s="320"/>
      <c r="H105" s="302"/>
      <c r="I105" s="302"/>
      <c r="J105" s="302"/>
      <c r="K105" s="301"/>
    </row>
    <row r="106" s="1" customFormat="1" ht="15" customHeight="1">
      <c r="B106" s="299"/>
      <c r="C106" s="287" t="s">
        <v>55</v>
      </c>
      <c r="D106" s="309"/>
      <c r="E106" s="309"/>
      <c r="F106" s="310" t="s">
        <v>519</v>
      </c>
      <c r="G106" s="287"/>
      <c r="H106" s="287" t="s">
        <v>559</v>
      </c>
      <c r="I106" s="287" t="s">
        <v>521</v>
      </c>
      <c r="J106" s="287">
        <v>20</v>
      </c>
      <c r="K106" s="301"/>
    </row>
    <row r="107" s="1" customFormat="1" ht="15" customHeight="1">
      <c r="B107" s="299"/>
      <c r="C107" s="287" t="s">
        <v>522</v>
      </c>
      <c r="D107" s="287"/>
      <c r="E107" s="287"/>
      <c r="F107" s="310" t="s">
        <v>519</v>
      </c>
      <c r="G107" s="287"/>
      <c r="H107" s="287" t="s">
        <v>559</v>
      </c>
      <c r="I107" s="287" t="s">
        <v>521</v>
      </c>
      <c r="J107" s="287">
        <v>120</v>
      </c>
      <c r="K107" s="301"/>
    </row>
    <row r="108" s="1" customFormat="1" ht="15" customHeight="1">
      <c r="B108" s="312"/>
      <c r="C108" s="287" t="s">
        <v>524</v>
      </c>
      <c r="D108" s="287"/>
      <c r="E108" s="287"/>
      <c r="F108" s="310" t="s">
        <v>525</v>
      </c>
      <c r="G108" s="287"/>
      <c r="H108" s="287" t="s">
        <v>559</v>
      </c>
      <c r="I108" s="287" t="s">
        <v>521</v>
      </c>
      <c r="J108" s="287">
        <v>50</v>
      </c>
      <c r="K108" s="301"/>
    </row>
    <row r="109" s="1" customFormat="1" ht="15" customHeight="1">
      <c r="B109" s="312"/>
      <c r="C109" s="287" t="s">
        <v>527</v>
      </c>
      <c r="D109" s="287"/>
      <c r="E109" s="287"/>
      <c r="F109" s="310" t="s">
        <v>519</v>
      </c>
      <c r="G109" s="287"/>
      <c r="H109" s="287" t="s">
        <v>559</v>
      </c>
      <c r="I109" s="287" t="s">
        <v>529</v>
      </c>
      <c r="J109" s="287"/>
      <c r="K109" s="301"/>
    </row>
    <row r="110" s="1" customFormat="1" ht="15" customHeight="1">
      <c r="B110" s="312"/>
      <c r="C110" s="287" t="s">
        <v>538</v>
      </c>
      <c r="D110" s="287"/>
      <c r="E110" s="287"/>
      <c r="F110" s="310" t="s">
        <v>525</v>
      </c>
      <c r="G110" s="287"/>
      <c r="H110" s="287" t="s">
        <v>559</v>
      </c>
      <c r="I110" s="287" t="s">
        <v>521</v>
      </c>
      <c r="J110" s="287">
        <v>50</v>
      </c>
      <c r="K110" s="301"/>
    </row>
    <row r="111" s="1" customFormat="1" ht="15" customHeight="1">
      <c r="B111" s="312"/>
      <c r="C111" s="287" t="s">
        <v>546</v>
      </c>
      <c r="D111" s="287"/>
      <c r="E111" s="287"/>
      <c r="F111" s="310" t="s">
        <v>525</v>
      </c>
      <c r="G111" s="287"/>
      <c r="H111" s="287" t="s">
        <v>559</v>
      </c>
      <c r="I111" s="287" t="s">
        <v>521</v>
      </c>
      <c r="J111" s="287">
        <v>50</v>
      </c>
      <c r="K111" s="301"/>
    </row>
    <row r="112" s="1" customFormat="1" ht="15" customHeight="1">
      <c r="B112" s="312"/>
      <c r="C112" s="287" t="s">
        <v>544</v>
      </c>
      <c r="D112" s="287"/>
      <c r="E112" s="287"/>
      <c r="F112" s="310" t="s">
        <v>525</v>
      </c>
      <c r="G112" s="287"/>
      <c r="H112" s="287" t="s">
        <v>559</v>
      </c>
      <c r="I112" s="287" t="s">
        <v>521</v>
      </c>
      <c r="J112" s="287">
        <v>50</v>
      </c>
      <c r="K112" s="301"/>
    </row>
    <row r="113" s="1" customFormat="1" ht="15" customHeight="1">
      <c r="B113" s="312"/>
      <c r="C113" s="287" t="s">
        <v>55</v>
      </c>
      <c r="D113" s="287"/>
      <c r="E113" s="287"/>
      <c r="F113" s="310" t="s">
        <v>519</v>
      </c>
      <c r="G113" s="287"/>
      <c r="H113" s="287" t="s">
        <v>560</v>
      </c>
      <c r="I113" s="287" t="s">
        <v>521</v>
      </c>
      <c r="J113" s="287">
        <v>20</v>
      </c>
      <c r="K113" s="301"/>
    </row>
    <row r="114" s="1" customFormat="1" ht="15" customHeight="1">
      <c r="B114" s="312"/>
      <c r="C114" s="287" t="s">
        <v>561</v>
      </c>
      <c r="D114" s="287"/>
      <c r="E114" s="287"/>
      <c r="F114" s="310" t="s">
        <v>519</v>
      </c>
      <c r="G114" s="287"/>
      <c r="H114" s="287" t="s">
        <v>562</v>
      </c>
      <c r="I114" s="287" t="s">
        <v>521</v>
      </c>
      <c r="J114" s="287">
        <v>120</v>
      </c>
      <c r="K114" s="301"/>
    </row>
    <row r="115" s="1" customFormat="1" ht="15" customHeight="1">
      <c r="B115" s="312"/>
      <c r="C115" s="287" t="s">
        <v>40</v>
      </c>
      <c r="D115" s="287"/>
      <c r="E115" s="287"/>
      <c r="F115" s="310" t="s">
        <v>519</v>
      </c>
      <c r="G115" s="287"/>
      <c r="H115" s="287" t="s">
        <v>563</v>
      </c>
      <c r="I115" s="287" t="s">
        <v>554</v>
      </c>
      <c r="J115" s="287"/>
      <c r="K115" s="301"/>
    </row>
    <row r="116" s="1" customFormat="1" ht="15" customHeight="1">
      <c r="B116" s="312"/>
      <c r="C116" s="287" t="s">
        <v>50</v>
      </c>
      <c r="D116" s="287"/>
      <c r="E116" s="287"/>
      <c r="F116" s="310" t="s">
        <v>519</v>
      </c>
      <c r="G116" s="287"/>
      <c r="H116" s="287" t="s">
        <v>564</v>
      </c>
      <c r="I116" s="287" t="s">
        <v>554</v>
      </c>
      <c r="J116" s="287"/>
      <c r="K116" s="301"/>
    </row>
    <row r="117" s="1" customFormat="1" ht="15" customHeight="1">
      <c r="B117" s="312"/>
      <c r="C117" s="287" t="s">
        <v>59</v>
      </c>
      <c r="D117" s="287"/>
      <c r="E117" s="287"/>
      <c r="F117" s="310" t="s">
        <v>519</v>
      </c>
      <c r="G117" s="287"/>
      <c r="H117" s="287" t="s">
        <v>565</v>
      </c>
      <c r="I117" s="287" t="s">
        <v>566</v>
      </c>
      <c r="J117" s="287"/>
      <c r="K117" s="301"/>
    </row>
    <row r="118" s="1" customFormat="1" ht="15" customHeight="1">
      <c r="B118" s="315"/>
      <c r="C118" s="321"/>
      <c r="D118" s="321"/>
      <c r="E118" s="321"/>
      <c r="F118" s="321"/>
      <c r="G118" s="321"/>
      <c r="H118" s="321"/>
      <c r="I118" s="321"/>
      <c r="J118" s="321"/>
      <c r="K118" s="317"/>
    </row>
    <row r="119" s="1" customFormat="1" ht="18.75" customHeight="1">
      <c r="B119" s="322"/>
      <c r="C119" s="323"/>
      <c r="D119" s="323"/>
      <c r="E119" s="323"/>
      <c r="F119" s="324"/>
      <c r="G119" s="323"/>
      <c r="H119" s="323"/>
      <c r="I119" s="323"/>
      <c r="J119" s="323"/>
      <c r="K119" s="322"/>
    </row>
    <row r="120" s="1" customFormat="1" ht="18.75" customHeight="1"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</row>
    <row r="12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="1" customFormat="1" ht="45" customHeight="1">
      <c r="B122" s="328"/>
      <c r="C122" s="278" t="s">
        <v>567</v>
      </c>
      <c r="D122" s="278"/>
      <c r="E122" s="278"/>
      <c r="F122" s="278"/>
      <c r="G122" s="278"/>
      <c r="H122" s="278"/>
      <c r="I122" s="278"/>
      <c r="J122" s="278"/>
      <c r="K122" s="329"/>
    </row>
    <row r="123" s="1" customFormat="1" ht="17.25" customHeight="1">
      <c r="B123" s="330"/>
      <c r="C123" s="302" t="s">
        <v>513</v>
      </c>
      <c r="D123" s="302"/>
      <c r="E123" s="302"/>
      <c r="F123" s="302" t="s">
        <v>514</v>
      </c>
      <c r="G123" s="303"/>
      <c r="H123" s="302" t="s">
        <v>56</v>
      </c>
      <c r="I123" s="302" t="s">
        <v>59</v>
      </c>
      <c r="J123" s="302" t="s">
        <v>515</v>
      </c>
      <c r="K123" s="331"/>
    </row>
    <row r="124" s="1" customFormat="1" ht="17.25" customHeight="1">
      <c r="B124" s="330"/>
      <c r="C124" s="304" t="s">
        <v>516</v>
      </c>
      <c r="D124" s="304"/>
      <c r="E124" s="304"/>
      <c r="F124" s="305" t="s">
        <v>517</v>
      </c>
      <c r="G124" s="306"/>
      <c r="H124" s="304"/>
      <c r="I124" s="304"/>
      <c r="J124" s="304" t="s">
        <v>518</v>
      </c>
      <c r="K124" s="331"/>
    </row>
    <row r="125" s="1" customFormat="1" ht="5.25" customHeight="1">
      <c r="B125" s="332"/>
      <c r="C125" s="307"/>
      <c r="D125" s="307"/>
      <c r="E125" s="307"/>
      <c r="F125" s="307"/>
      <c r="G125" s="333"/>
      <c r="H125" s="307"/>
      <c r="I125" s="307"/>
      <c r="J125" s="307"/>
      <c r="K125" s="334"/>
    </row>
    <row r="126" s="1" customFormat="1" ht="15" customHeight="1">
      <c r="B126" s="332"/>
      <c r="C126" s="287" t="s">
        <v>522</v>
      </c>
      <c r="D126" s="309"/>
      <c r="E126" s="309"/>
      <c r="F126" s="310" t="s">
        <v>519</v>
      </c>
      <c r="G126" s="287"/>
      <c r="H126" s="287" t="s">
        <v>559</v>
      </c>
      <c r="I126" s="287" t="s">
        <v>521</v>
      </c>
      <c r="J126" s="287">
        <v>120</v>
      </c>
      <c r="K126" s="335"/>
    </row>
    <row r="127" s="1" customFormat="1" ht="15" customHeight="1">
      <c r="B127" s="332"/>
      <c r="C127" s="287" t="s">
        <v>568</v>
      </c>
      <c r="D127" s="287"/>
      <c r="E127" s="287"/>
      <c r="F127" s="310" t="s">
        <v>519</v>
      </c>
      <c r="G127" s="287"/>
      <c r="H127" s="287" t="s">
        <v>569</v>
      </c>
      <c r="I127" s="287" t="s">
        <v>521</v>
      </c>
      <c r="J127" s="287" t="s">
        <v>570</v>
      </c>
      <c r="K127" s="335"/>
    </row>
    <row r="128" s="1" customFormat="1" ht="15" customHeight="1">
      <c r="B128" s="332"/>
      <c r="C128" s="287" t="s">
        <v>467</v>
      </c>
      <c r="D128" s="287"/>
      <c r="E128" s="287"/>
      <c r="F128" s="310" t="s">
        <v>519</v>
      </c>
      <c r="G128" s="287"/>
      <c r="H128" s="287" t="s">
        <v>571</v>
      </c>
      <c r="I128" s="287" t="s">
        <v>521</v>
      </c>
      <c r="J128" s="287" t="s">
        <v>570</v>
      </c>
      <c r="K128" s="335"/>
    </row>
    <row r="129" s="1" customFormat="1" ht="15" customHeight="1">
      <c r="B129" s="332"/>
      <c r="C129" s="287" t="s">
        <v>530</v>
      </c>
      <c r="D129" s="287"/>
      <c r="E129" s="287"/>
      <c r="F129" s="310" t="s">
        <v>525</v>
      </c>
      <c r="G129" s="287"/>
      <c r="H129" s="287" t="s">
        <v>531</v>
      </c>
      <c r="I129" s="287" t="s">
        <v>521</v>
      </c>
      <c r="J129" s="287">
        <v>15</v>
      </c>
      <c r="K129" s="335"/>
    </row>
    <row r="130" s="1" customFormat="1" ht="15" customHeight="1">
      <c r="B130" s="332"/>
      <c r="C130" s="313" t="s">
        <v>532</v>
      </c>
      <c r="D130" s="313"/>
      <c r="E130" s="313"/>
      <c r="F130" s="314" t="s">
        <v>525</v>
      </c>
      <c r="G130" s="313"/>
      <c r="H130" s="313" t="s">
        <v>533</v>
      </c>
      <c r="I130" s="313" t="s">
        <v>521</v>
      </c>
      <c r="J130" s="313">
        <v>15</v>
      </c>
      <c r="K130" s="335"/>
    </row>
    <row r="131" s="1" customFormat="1" ht="15" customHeight="1">
      <c r="B131" s="332"/>
      <c r="C131" s="313" t="s">
        <v>534</v>
      </c>
      <c r="D131" s="313"/>
      <c r="E131" s="313"/>
      <c r="F131" s="314" t="s">
        <v>525</v>
      </c>
      <c r="G131" s="313"/>
      <c r="H131" s="313" t="s">
        <v>535</v>
      </c>
      <c r="I131" s="313" t="s">
        <v>521</v>
      </c>
      <c r="J131" s="313">
        <v>20</v>
      </c>
      <c r="K131" s="335"/>
    </row>
    <row r="132" s="1" customFormat="1" ht="15" customHeight="1">
      <c r="B132" s="332"/>
      <c r="C132" s="313" t="s">
        <v>536</v>
      </c>
      <c r="D132" s="313"/>
      <c r="E132" s="313"/>
      <c r="F132" s="314" t="s">
        <v>525</v>
      </c>
      <c r="G132" s="313"/>
      <c r="H132" s="313" t="s">
        <v>537</v>
      </c>
      <c r="I132" s="313" t="s">
        <v>521</v>
      </c>
      <c r="J132" s="313">
        <v>20</v>
      </c>
      <c r="K132" s="335"/>
    </row>
    <row r="133" s="1" customFormat="1" ht="15" customHeight="1">
      <c r="B133" s="332"/>
      <c r="C133" s="287" t="s">
        <v>524</v>
      </c>
      <c r="D133" s="287"/>
      <c r="E133" s="287"/>
      <c r="F133" s="310" t="s">
        <v>525</v>
      </c>
      <c r="G133" s="287"/>
      <c r="H133" s="287" t="s">
        <v>559</v>
      </c>
      <c r="I133" s="287" t="s">
        <v>521</v>
      </c>
      <c r="J133" s="287">
        <v>50</v>
      </c>
      <c r="K133" s="335"/>
    </row>
    <row r="134" s="1" customFormat="1" ht="15" customHeight="1">
      <c r="B134" s="332"/>
      <c r="C134" s="287" t="s">
        <v>538</v>
      </c>
      <c r="D134" s="287"/>
      <c r="E134" s="287"/>
      <c r="F134" s="310" t="s">
        <v>525</v>
      </c>
      <c r="G134" s="287"/>
      <c r="H134" s="287" t="s">
        <v>559</v>
      </c>
      <c r="I134" s="287" t="s">
        <v>521</v>
      </c>
      <c r="J134" s="287">
        <v>50</v>
      </c>
      <c r="K134" s="335"/>
    </row>
    <row r="135" s="1" customFormat="1" ht="15" customHeight="1">
      <c r="B135" s="332"/>
      <c r="C135" s="287" t="s">
        <v>544</v>
      </c>
      <c r="D135" s="287"/>
      <c r="E135" s="287"/>
      <c r="F135" s="310" t="s">
        <v>525</v>
      </c>
      <c r="G135" s="287"/>
      <c r="H135" s="287" t="s">
        <v>559</v>
      </c>
      <c r="I135" s="287" t="s">
        <v>521</v>
      </c>
      <c r="J135" s="287">
        <v>50</v>
      </c>
      <c r="K135" s="335"/>
    </row>
    <row r="136" s="1" customFormat="1" ht="15" customHeight="1">
      <c r="B136" s="332"/>
      <c r="C136" s="287" t="s">
        <v>546</v>
      </c>
      <c r="D136" s="287"/>
      <c r="E136" s="287"/>
      <c r="F136" s="310" t="s">
        <v>525</v>
      </c>
      <c r="G136" s="287"/>
      <c r="H136" s="287" t="s">
        <v>559</v>
      </c>
      <c r="I136" s="287" t="s">
        <v>521</v>
      </c>
      <c r="J136" s="287">
        <v>50</v>
      </c>
      <c r="K136" s="335"/>
    </row>
    <row r="137" s="1" customFormat="1" ht="15" customHeight="1">
      <c r="B137" s="332"/>
      <c r="C137" s="287" t="s">
        <v>547</v>
      </c>
      <c r="D137" s="287"/>
      <c r="E137" s="287"/>
      <c r="F137" s="310" t="s">
        <v>525</v>
      </c>
      <c r="G137" s="287"/>
      <c r="H137" s="287" t="s">
        <v>572</v>
      </c>
      <c r="I137" s="287" t="s">
        <v>521</v>
      </c>
      <c r="J137" s="287">
        <v>255</v>
      </c>
      <c r="K137" s="335"/>
    </row>
    <row r="138" s="1" customFormat="1" ht="15" customHeight="1">
      <c r="B138" s="332"/>
      <c r="C138" s="287" t="s">
        <v>549</v>
      </c>
      <c r="D138" s="287"/>
      <c r="E138" s="287"/>
      <c r="F138" s="310" t="s">
        <v>519</v>
      </c>
      <c r="G138" s="287"/>
      <c r="H138" s="287" t="s">
        <v>573</v>
      </c>
      <c r="I138" s="287" t="s">
        <v>551</v>
      </c>
      <c r="J138" s="287"/>
      <c r="K138" s="335"/>
    </row>
    <row r="139" s="1" customFormat="1" ht="15" customHeight="1">
      <c r="B139" s="332"/>
      <c r="C139" s="287" t="s">
        <v>552</v>
      </c>
      <c r="D139" s="287"/>
      <c r="E139" s="287"/>
      <c r="F139" s="310" t="s">
        <v>519</v>
      </c>
      <c r="G139" s="287"/>
      <c r="H139" s="287" t="s">
        <v>574</v>
      </c>
      <c r="I139" s="287" t="s">
        <v>554</v>
      </c>
      <c r="J139" s="287"/>
      <c r="K139" s="335"/>
    </row>
    <row r="140" s="1" customFormat="1" ht="15" customHeight="1">
      <c r="B140" s="332"/>
      <c r="C140" s="287" t="s">
        <v>555</v>
      </c>
      <c r="D140" s="287"/>
      <c r="E140" s="287"/>
      <c r="F140" s="310" t="s">
        <v>519</v>
      </c>
      <c r="G140" s="287"/>
      <c r="H140" s="287" t="s">
        <v>555</v>
      </c>
      <c r="I140" s="287" t="s">
        <v>554</v>
      </c>
      <c r="J140" s="287"/>
      <c r="K140" s="335"/>
    </row>
    <row r="141" s="1" customFormat="1" ht="15" customHeight="1">
      <c r="B141" s="332"/>
      <c r="C141" s="287" t="s">
        <v>40</v>
      </c>
      <c r="D141" s="287"/>
      <c r="E141" s="287"/>
      <c r="F141" s="310" t="s">
        <v>519</v>
      </c>
      <c r="G141" s="287"/>
      <c r="H141" s="287" t="s">
        <v>575</v>
      </c>
      <c r="I141" s="287" t="s">
        <v>554</v>
      </c>
      <c r="J141" s="287"/>
      <c r="K141" s="335"/>
    </row>
    <row r="142" s="1" customFormat="1" ht="15" customHeight="1">
      <c r="B142" s="332"/>
      <c r="C142" s="287" t="s">
        <v>576</v>
      </c>
      <c r="D142" s="287"/>
      <c r="E142" s="287"/>
      <c r="F142" s="310" t="s">
        <v>519</v>
      </c>
      <c r="G142" s="287"/>
      <c r="H142" s="287" t="s">
        <v>577</v>
      </c>
      <c r="I142" s="287" t="s">
        <v>554</v>
      </c>
      <c r="J142" s="287"/>
      <c r="K142" s="335"/>
    </row>
    <row r="143" s="1" customFormat="1" ht="15" customHeight="1">
      <c r="B143" s="336"/>
      <c r="C143" s="337"/>
      <c r="D143" s="337"/>
      <c r="E143" s="337"/>
      <c r="F143" s="337"/>
      <c r="G143" s="337"/>
      <c r="H143" s="337"/>
      <c r="I143" s="337"/>
      <c r="J143" s="337"/>
      <c r="K143" s="338"/>
    </row>
    <row r="144" s="1" customFormat="1" ht="18.75" customHeight="1">
      <c r="B144" s="323"/>
      <c r="C144" s="323"/>
      <c r="D144" s="323"/>
      <c r="E144" s="323"/>
      <c r="F144" s="324"/>
      <c r="G144" s="323"/>
      <c r="H144" s="323"/>
      <c r="I144" s="323"/>
      <c r="J144" s="323"/>
      <c r="K144" s="323"/>
    </row>
    <row r="145" s="1" customFormat="1" ht="18.75" customHeight="1"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</row>
    <row r="146" s="1" customFormat="1" ht="7.5" customHeight="1">
      <c r="B146" s="296"/>
      <c r="C146" s="297"/>
      <c r="D146" s="297"/>
      <c r="E146" s="297"/>
      <c r="F146" s="297"/>
      <c r="G146" s="297"/>
      <c r="H146" s="297"/>
      <c r="I146" s="297"/>
      <c r="J146" s="297"/>
      <c r="K146" s="298"/>
    </row>
    <row r="147" s="1" customFormat="1" ht="45" customHeight="1">
      <c r="B147" s="299"/>
      <c r="C147" s="300" t="s">
        <v>578</v>
      </c>
      <c r="D147" s="300"/>
      <c r="E147" s="300"/>
      <c r="F147" s="300"/>
      <c r="G147" s="300"/>
      <c r="H147" s="300"/>
      <c r="I147" s="300"/>
      <c r="J147" s="300"/>
      <c r="K147" s="301"/>
    </row>
    <row r="148" s="1" customFormat="1" ht="17.25" customHeight="1">
      <c r="B148" s="299"/>
      <c r="C148" s="302" t="s">
        <v>513</v>
      </c>
      <c r="D148" s="302"/>
      <c r="E148" s="302"/>
      <c r="F148" s="302" t="s">
        <v>514</v>
      </c>
      <c r="G148" s="303"/>
      <c r="H148" s="302" t="s">
        <v>56</v>
      </c>
      <c r="I148" s="302" t="s">
        <v>59</v>
      </c>
      <c r="J148" s="302" t="s">
        <v>515</v>
      </c>
      <c r="K148" s="301"/>
    </row>
    <row r="149" s="1" customFormat="1" ht="17.25" customHeight="1">
      <c r="B149" s="299"/>
      <c r="C149" s="304" t="s">
        <v>516</v>
      </c>
      <c r="D149" s="304"/>
      <c r="E149" s="304"/>
      <c r="F149" s="305" t="s">
        <v>517</v>
      </c>
      <c r="G149" s="306"/>
      <c r="H149" s="304"/>
      <c r="I149" s="304"/>
      <c r="J149" s="304" t="s">
        <v>518</v>
      </c>
      <c r="K149" s="301"/>
    </row>
    <row r="150" s="1" customFormat="1" ht="5.25" customHeight="1">
      <c r="B150" s="312"/>
      <c r="C150" s="307"/>
      <c r="D150" s="307"/>
      <c r="E150" s="307"/>
      <c r="F150" s="307"/>
      <c r="G150" s="308"/>
      <c r="H150" s="307"/>
      <c r="I150" s="307"/>
      <c r="J150" s="307"/>
      <c r="K150" s="335"/>
    </row>
    <row r="151" s="1" customFormat="1" ht="15" customHeight="1">
      <c r="B151" s="312"/>
      <c r="C151" s="339" t="s">
        <v>522</v>
      </c>
      <c r="D151" s="287"/>
      <c r="E151" s="287"/>
      <c r="F151" s="340" t="s">
        <v>519</v>
      </c>
      <c r="G151" s="287"/>
      <c r="H151" s="339" t="s">
        <v>559</v>
      </c>
      <c r="I151" s="339" t="s">
        <v>521</v>
      </c>
      <c r="J151" s="339">
        <v>120</v>
      </c>
      <c r="K151" s="335"/>
    </row>
    <row r="152" s="1" customFormat="1" ht="15" customHeight="1">
      <c r="B152" s="312"/>
      <c r="C152" s="339" t="s">
        <v>568</v>
      </c>
      <c r="D152" s="287"/>
      <c r="E152" s="287"/>
      <c r="F152" s="340" t="s">
        <v>519</v>
      </c>
      <c r="G152" s="287"/>
      <c r="H152" s="339" t="s">
        <v>579</v>
      </c>
      <c r="I152" s="339" t="s">
        <v>521</v>
      </c>
      <c r="J152" s="339" t="s">
        <v>570</v>
      </c>
      <c r="K152" s="335"/>
    </row>
    <row r="153" s="1" customFormat="1" ht="15" customHeight="1">
      <c r="B153" s="312"/>
      <c r="C153" s="339" t="s">
        <v>467</v>
      </c>
      <c r="D153" s="287"/>
      <c r="E153" s="287"/>
      <c r="F153" s="340" t="s">
        <v>519</v>
      </c>
      <c r="G153" s="287"/>
      <c r="H153" s="339" t="s">
        <v>580</v>
      </c>
      <c r="I153" s="339" t="s">
        <v>521</v>
      </c>
      <c r="J153" s="339" t="s">
        <v>570</v>
      </c>
      <c r="K153" s="335"/>
    </row>
    <row r="154" s="1" customFormat="1" ht="15" customHeight="1">
      <c r="B154" s="312"/>
      <c r="C154" s="339" t="s">
        <v>524</v>
      </c>
      <c r="D154" s="287"/>
      <c r="E154" s="287"/>
      <c r="F154" s="340" t="s">
        <v>525</v>
      </c>
      <c r="G154" s="287"/>
      <c r="H154" s="339" t="s">
        <v>559</v>
      </c>
      <c r="I154" s="339" t="s">
        <v>521</v>
      </c>
      <c r="J154" s="339">
        <v>50</v>
      </c>
      <c r="K154" s="335"/>
    </row>
    <row r="155" s="1" customFormat="1" ht="15" customHeight="1">
      <c r="B155" s="312"/>
      <c r="C155" s="339" t="s">
        <v>527</v>
      </c>
      <c r="D155" s="287"/>
      <c r="E155" s="287"/>
      <c r="F155" s="340" t="s">
        <v>519</v>
      </c>
      <c r="G155" s="287"/>
      <c r="H155" s="339" t="s">
        <v>559</v>
      </c>
      <c r="I155" s="339" t="s">
        <v>529</v>
      </c>
      <c r="J155" s="339"/>
      <c r="K155" s="335"/>
    </row>
    <row r="156" s="1" customFormat="1" ht="15" customHeight="1">
      <c r="B156" s="312"/>
      <c r="C156" s="339" t="s">
        <v>538</v>
      </c>
      <c r="D156" s="287"/>
      <c r="E156" s="287"/>
      <c r="F156" s="340" t="s">
        <v>525</v>
      </c>
      <c r="G156" s="287"/>
      <c r="H156" s="339" t="s">
        <v>559</v>
      </c>
      <c r="I156" s="339" t="s">
        <v>521</v>
      </c>
      <c r="J156" s="339">
        <v>50</v>
      </c>
      <c r="K156" s="335"/>
    </row>
    <row r="157" s="1" customFormat="1" ht="15" customHeight="1">
      <c r="B157" s="312"/>
      <c r="C157" s="339" t="s">
        <v>546</v>
      </c>
      <c r="D157" s="287"/>
      <c r="E157" s="287"/>
      <c r="F157" s="340" t="s">
        <v>525</v>
      </c>
      <c r="G157" s="287"/>
      <c r="H157" s="339" t="s">
        <v>559</v>
      </c>
      <c r="I157" s="339" t="s">
        <v>521</v>
      </c>
      <c r="J157" s="339">
        <v>50</v>
      </c>
      <c r="K157" s="335"/>
    </row>
    <row r="158" s="1" customFormat="1" ht="15" customHeight="1">
      <c r="B158" s="312"/>
      <c r="C158" s="339" t="s">
        <v>544</v>
      </c>
      <c r="D158" s="287"/>
      <c r="E158" s="287"/>
      <c r="F158" s="340" t="s">
        <v>525</v>
      </c>
      <c r="G158" s="287"/>
      <c r="H158" s="339" t="s">
        <v>559</v>
      </c>
      <c r="I158" s="339" t="s">
        <v>521</v>
      </c>
      <c r="J158" s="339">
        <v>50</v>
      </c>
      <c r="K158" s="335"/>
    </row>
    <row r="159" s="1" customFormat="1" ht="15" customHeight="1">
      <c r="B159" s="312"/>
      <c r="C159" s="339" t="s">
        <v>98</v>
      </c>
      <c r="D159" s="287"/>
      <c r="E159" s="287"/>
      <c r="F159" s="340" t="s">
        <v>519</v>
      </c>
      <c r="G159" s="287"/>
      <c r="H159" s="339" t="s">
        <v>581</v>
      </c>
      <c r="I159" s="339" t="s">
        <v>521</v>
      </c>
      <c r="J159" s="339" t="s">
        <v>582</v>
      </c>
      <c r="K159" s="335"/>
    </row>
    <row r="160" s="1" customFormat="1" ht="15" customHeight="1">
      <c r="B160" s="312"/>
      <c r="C160" s="339" t="s">
        <v>583</v>
      </c>
      <c r="D160" s="287"/>
      <c r="E160" s="287"/>
      <c r="F160" s="340" t="s">
        <v>519</v>
      </c>
      <c r="G160" s="287"/>
      <c r="H160" s="339" t="s">
        <v>584</v>
      </c>
      <c r="I160" s="339" t="s">
        <v>554</v>
      </c>
      <c r="J160" s="339"/>
      <c r="K160" s="335"/>
    </row>
    <row r="161" s="1" customFormat="1" ht="15" customHeight="1">
      <c r="B161" s="341"/>
      <c r="C161" s="321"/>
      <c r="D161" s="321"/>
      <c r="E161" s="321"/>
      <c r="F161" s="321"/>
      <c r="G161" s="321"/>
      <c r="H161" s="321"/>
      <c r="I161" s="321"/>
      <c r="J161" s="321"/>
      <c r="K161" s="342"/>
    </row>
    <row r="162" s="1" customFormat="1" ht="18.75" customHeight="1">
      <c r="B162" s="323"/>
      <c r="C162" s="333"/>
      <c r="D162" s="333"/>
      <c r="E162" s="333"/>
      <c r="F162" s="343"/>
      <c r="G162" s="333"/>
      <c r="H162" s="333"/>
      <c r="I162" s="333"/>
      <c r="J162" s="333"/>
      <c r="K162" s="323"/>
    </row>
    <row r="163" s="1" customFormat="1" ht="18.75" customHeight="1"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</row>
    <row r="164" s="1" customFormat="1" ht="7.5" customHeight="1">
      <c r="B164" s="274"/>
      <c r="C164" s="275"/>
      <c r="D164" s="275"/>
      <c r="E164" s="275"/>
      <c r="F164" s="275"/>
      <c r="G164" s="275"/>
      <c r="H164" s="275"/>
      <c r="I164" s="275"/>
      <c r="J164" s="275"/>
      <c r="K164" s="276"/>
    </row>
    <row r="165" s="1" customFormat="1" ht="45" customHeight="1">
      <c r="B165" s="277"/>
      <c r="C165" s="278" t="s">
        <v>585</v>
      </c>
      <c r="D165" s="278"/>
      <c r="E165" s="278"/>
      <c r="F165" s="278"/>
      <c r="G165" s="278"/>
      <c r="H165" s="278"/>
      <c r="I165" s="278"/>
      <c r="J165" s="278"/>
      <c r="K165" s="279"/>
    </row>
    <row r="166" s="1" customFormat="1" ht="17.25" customHeight="1">
      <c r="B166" s="277"/>
      <c r="C166" s="302" t="s">
        <v>513</v>
      </c>
      <c r="D166" s="302"/>
      <c r="E166" s="302"/>
      <c r="F166" s="302" t="s">
        <v>514</v>
      </c>
      <c r="G166" s="344"/>
      <c r="H166" s="345" t="s">
        <v>56</v>
      </c>
      <c r="I166" s="345" t="s">
        <v>59</v>
      </c>
      <c r="J166" s="302" t="s">
        <v>515</v>
      </c>
      <c r="K166" s="279"/>
    </row>
    <row r="167" s="1" customFormat="1" ht="17.25" customHeight="1">
      <c r="B167" s="280"/>
      <c r="C167" s="304" t="s">
        <v>516</v>
      </c>
      <c r="D167" s="304"/>
      <c r="E167" s="304"/>
      <c r="F167" s="305" t="s">
        <v>517</v>
      </c>
      <c r="G167" s="346"/>
      <c r="H167" s="347"/>
      <c r="I167" s="347"/>
      <c r="J167" s="304" t="s">
        <v>518</v>
      </c>
      <c r="K167" s="282"/>
    </row>
    <row r="168" s="1" customFormat="1" ht="5.25" customHeight="1">
      <c r="B168" s="312"/>
      <c r="C168" s="307"/>
      <c r="D168" s="307"/>
      <c r="E168" s="307"/>
      <c r="F168" s="307"/>
      <c r="G168" s="308"/>
      <c r="H168" s="307"/>
      <c r="I168" s="307"/>
      <c r="J168" s="307"/>
      <c r="K168" s="335"/>
    </row>
    <row r="169" s="1" customFormat="1" ht="15" customHeight="1">
      <c r="B169" s="312"/>
      <c r="C169" s="287" t="s">
        <v>522</v>
      </c>
      <c r="D169" s="287"/>
      <c r="E169" s="287"/>
      <c r="F169" s="310" t="s">
        <v>519</v>
      </c>
      <c r="G169" s="287"/>
      <c r="H169" s="287" t="s">
        <v>559</v>
      </c>
      <c r="I169" s="287" t="s">
        <v>521</v>
      </c>
      <c r="J169" s="287">
        <v>120</v>
      </c>
      <c r="K169" s="335"/>
    </row>
    <row r="170" s="1" customFormat="1" ht="15" customHeight="1">
      <c r="B170" s="312"/>
      <c r="C170" s="287" t="s">
        <v>568</v>
      </c>
      <c r="D170" s="287"/>
      <c r="E170" s="287"/>
      <c r="F170" s="310" t="s">
        <v>519</v>
      </c>
      <c r="G170" s="287"/>
      <c r="H170" s="287" t="s">
        <v>569</v>
      </c>
      <c r="I170" s="287" t="s">
        <v>521</v>
      </c>
      <c r="J170" s="287" t="s">
        <v>570</v>
      </c>
      <c r="K170" s="335"/>
    </row>
    <row r="171" s="1" customFormat="1" ht="15" customHeight="1">
      <c r="B171" s="312"/>
      <c r="C171" s="287" t="s">
        <v>467</v>
      </c>
      <c r="D171" s="287"/>
      <c r="E171" s="287"/>
      <c r="F171" s="310" t="s">
        <v>519</v>
      </c>
      <c r="G171" s="287"/>
      <c r="H171" s="287" t="s">
        <v>586</v>
      </c>
      <c r="I171" s="287" t="s">
        <v>521</v>
      </c>
      <c r="J171" s="287" t="s">
        <v>570</v>
      </c>
      <c r="K171" s="335"/>
    </row>
    <row r="172" s="1" customFormat="1" ht="15" customHeight="1">
      <c r="B172" s="312"/>
      <c r="C172" s="287" t="s">
        <v>524</v>
      </c>
      <c r="D172" s="287"/>
      <c r="E172" s="287"/>
      <c r="F172" s="310" t="s">
        <v>525</v>
      </c>
      <c r="G172" s="287"/>
      <c r="H172" s="287" t="s">
        <v>586</v>
      </c>
      <c r="I172" s="287" t="s">
        <v>521</v>
      </c>
      <c r="J172" s="287">
        <v>50</v>
      </c>
      <c r="K172" s="335"/>
    </row>
    <row r="173" s="1" customFormat="1" ht="15" customHeight="1">
      <c r="B173" s="312"/>
      <c r="C173" s="287" t="s">
        <v>527</v>
      </c>
      <c r="D173" s="287"/>
      <c r="E173" s="287"/>
      <c r="F173" s="310" t="s">
        <v>519</v>
      </c>
      <c r="G173" s="287"/>
      <c r="H173" s="287" t="s">
        <v>586</v>
      </c>
      <c r="I173" s="287" t="s">
        <v>529</v>
      </c>
      <c r="J173" s="287"/>
      <c r="K173" s="335"/>
    </row>
    <row r="174" s="1" customFormat="1" ht="15" customHeight="1">
      <c r="B174" s="312"/>
      <c r="C174" s="287" t="s">
        <v>538</v>
      </c>
      <c r="D174" s="287"/>
      <c r="E174" s="287"/>
      <c r="F174" s="310" t="s">
        <v>525</v>
      </c>
      <c r="G174" s="287"/>
      <c r="H174" s="287" t="s">
        <v>586</v>
      </c>
      <c r="I174" s="287" t="s">
        <v>521</v>
      </c>
      <c r="J174" s="287">
        <v>50</v>
      </c>
      <c r="K174" s="335"/>
    </row>
    <row r="175" s="1" customFormat="1" ht="15" customHeight="1">
      <c r="B175" s="312"/>
      <c r="C175" s="287" t="s">
        <v>546</v>
      </c>
      <c r="D175" s="287"/>
      <c r="E175" s="287"/>
      <c r="F175" s="310" t="s">
        <v>525</v>
      </c>
      <c r="G175" s="287"/>
      <c r="H175" s="287" t="s">
        <v>586</v>
      </c>
      <c r="I175" s="287" t="s">
        <v>521</v>
      </c>
      <c r="J175" s="287">
        <v>50</v>
      </c>
      <c r="K175" s="335"/>
    </row>
    <row r="176" s="1" customFormat="1" ht="15" customHeight="1">
      <c r="B176" s="312"/>
      <c r="C176" s="287" t="s">
        <v>544</v>
      </c>
      <c r="D176" s="287"/>
      <c r="E176" s="287"/>
      <c r="F176" s="310" t="s">
        <v>525</v>
      </c>
      <c r="G176" s="287"/>
      <c r="H176" s="287" t="s">
        <v>586</v>
      </c>
      <c r="I176" s="287" t="s">
        <v>521</v>
      </c>
      <c r="J176" s="287">
        <v>50</v>
      </c>
      <c r="K176" s="335"/>
    </row>
    <row r="177" s="1" customFormat="1" ht="15" customHeight="1">
      <c r="B177" s="312"/>
      <c r="C177" s="287" t="s">
        <v>110</v>
      </c>
      <c r="D177" s="287"/>
      <c r="E177" s="287"/>
      <c r="F177" s="310" t="s">
        <v>519</v>
      </c>
      <c r="G177" s="287"/>
      <c r="H177" s="287" t="s">
        <v>587</v>
      </c>
      <c r="I177" s="287" t="s">
        <v>588</v>
      </c>
      <c r="J177" s="287"/>
      <c r="K177" s="335"/>
    </row>
    <row r="178" s="1" customFormat="1" ht="15" customHeight="1">
      <c r="B178" s="312"/>
      <c r="C178" s="287" t="s">
        <v>59</v>
      </c>
      <c r="D178" s="287"/>
      <c r="E178" s="287"/>
      <c r="F178" s="310" t="s">
        <v>519</v>
      </c>
      <c r="G178" s="287"/>
      <c r="H178" s="287" t="s">
        <v>589</v>
      </c>
      <c r="I178" s="287" t="s">
        <v>590</v>
      </c>
      <c r="J178" s="287">
        <v>1</v>
      </c>
      <c r="K178" s="335"/>
    </row>
    <row r="179" s="1" customFormat="1" ht="15" customHeight="1">
      <c r="B179" s="312"/>
      <c r="C179" s="287" t="s">
        <v>55</v>
      </c>
      <c r="D179" s="287"/>
      <c r="E179" s="287"/>
      <c r="F179" s="310" t="s">
        <v>519</v>
      </c>
      <c r="G179" s="287"/>
      <c r="H179" s="287" t="s">
        <v>591</v>
      </c>
      <c r="I179" s="287" t="s">
        <v>521</v>
      </c>
      <c r="J179" s="287">
        <v>20</v>
      </c>
      <c r="K179" s="335"/>
    </row>
    <row r="180" s="1" customFormat="1" ht="15" customHeight="1">
      <c r="B180" s="312"/>
      <c r="C180" s="287" t="s">
        <v>56</v>
      </c>
      <c r="D180" s="287"/>
      <c r="E180" s="287"/>
      <c r="F180" s="310" t="s">
        <v>519</v>
      </c>
      <c r="G180" s="287"/>
      <c r="H180" s="287" t="s">
        <v>592</v>
      </c>
      <c r="I180" s="287" t="s">
        <v>521</v>
      </c>
      <c r="J180" s="287">
        <v>255</v>
      </c>
      <c r="K180" s="335"/>
    </row>
    <row r="181" s="1" customFormat="1" ht="15" customHeight="1">
      <c r="B181" s="312"/>
      <c r="C181" s="287" t="s">
        <v>111</v>
      </c>
      <c r="D181" s="287"/>
      <c r="E181" s="287"/>
      <c r="F181" s="310" t="s">
        <v>519</v>
      </c>
      <c r="G181" s="287"/>
      <c r="H181" s="287" t="s">
        <v>483</v>
      </c>
      <c r="I181" s="287" t="s">
        <v>521</v>
      </c>
      <c r="J181" s="287">
        <v>10</v>
      </c>
      <c r="K181" s="335"/>
    </row>
    <row r="182" s="1" customFormat="1" ht="15" customHeight="1">
      <c r="B182" s="312"/>
      <c r="C182" s="287" t="s">
        <v>112</v>
      </c>
      <c r="D182" s="287"/>
      <c r="E182" s="287"/>
      <c r="F182" s="310" t="s">
        <v>519</v>
      </c>
      <c r="G182" s="287"/>
      <c r="H182" s="287" t="s">
        <v>593</v>
      </c>
      <c r="I182" s="287" t="s">
        <v>554</v>
      </c>
      <c r="J182" s="287"/>
      <c r="K182" s="335"/>
    </row>
    <row r="183" s="1" customFormat="1" ht="15" customHeight="1">
      <c r="B183" s="312"/>
      <c r="C183" s="287" t="s">
        <v>594</v>
      </c>
      <c r="D183" s="287"/>
      <c r="E183" s="287"/>
      <c r="F183" s="310" t="s">
        <v>519</v>
      </c>
      <c r="G183" s="287"/>
      <c r="H183" s="287" t="s">
        <v>595</v>
      </c>
      <c r="I183" s="287" t="s">
        <v>554</v>
      </c>
      <c r="J183" s="287"/>
      <c r="K183" s="335"/>
    </row>
    <row r="184" s="1" customFormat="1" ht="15" customHeight="1">
      <c r="B184" s="312"/>
      <c r="C184" s="287" t="s">
        <v>583</v>
      </c>
      <c r="D184" s="287"/>
      <c r="E184" s="287"/>
      <c r="F184" s="310" t="s">
        <v>519</v>
      </c>
      <c r="G184" s="287"/>
      <c r="H184" s="287" t="s">
        <v>596</v>
      </c>
      <c r="I184" s="287" t="s">
        <v>554</v>
      </c>
      <c r="J184" s="287"/>
      <c r="K184" s="335"/>
    </row>
    <row r="185" s="1" customFormat="1" ht="15" customHeight="1">
      <c r="B185" s="312"/>
      <c r="C185" s="287" t="s">
        <v>114</v>
      </c>
      <c r="D185" s="287"/>
      <c r="E185" s="287"/>
      <c r="F185" s="310" t="s">
        <v>525</v>
      </c>
      <c r="G185" s="287"/>
      <c r="H185" s="287" t="s">
        <v>597</v>
      </c>
      <c r="I185" s="287" t="s">
        <v>521</v>
      </c>
      <c r="J185" s="287">
        <v>50</v>
      </c>
      <c r="K185" s="335"/>
    </row>
    <row r="186" s="1" customFormat="1" ht="15" customHeight="1">
      <c r="B186" s="312"/>
      <c r="C186" s="287" t="s">
        <v>598</v>
      </c>
      <c r="D186" s="287"/>
      <c r="E186" s="287"/>
      <c r="F186" s="310" t="s">
        <v>525</v>
      </c>
      <c r="G186" s="287"/>
      <c r="H186" s="287" t="s">
        <v>599</v>
      </c>
      <c r="I186" s="287" t="s">
        <v>600</v>
      </c>
      <c r="J186" s="287"/>
      <c r="K186" s="335"/>
    </row>
    <row r="187" s="1" customFormat="1" ht="15" customHeight="1">
      <c r="B187" s="312"/>
      <c r="C187" s="287" t="s">
        <v>601</v>
      </c>
      <c r="D187" s="287"/>
      <c r="E187" s="287"/>
      <c r="F187" s="310" t="s">
        <v>525</v>
      </c>
      <c r="G187" s="287"/>
      <c r="H187" s="287" t="s">
        <v>602</v>
      </c>
      <c r="I187" s="287" t="s">
        <v>600</v>
      </c>
      <c r="J187" s="287"/>
      <c r="K187" s="335"/>
    </row>
    <row r="188" s="1" customFormat="1" ht="15" customHeight="1">
      <c r="B188" s="312"/>
      <c r="C188" s="287" t="s">
        <v>603</v>
      </c>
      <c r="D188" s="287"/>
      <c r="E188" s="287"/>
      <c r="F188" s="310" t="s">
        <v>525</v>
      </c>
      <c r="G188" s="287"/>
      <c r="H188" s="287" t="s">
        <v>604</v>
      </c>
      <c r="I188" s="287" t="s">
        <v>600</v>
      </c>
      <c r="J188" s="287"/>
      <c r="K188" s="335"/>
    </row>
    <row r="189" s="1" customFormat="1" ht="15" customHeight="1">
      <c r="B189" s="312"/>
      <c r="C189" s="348" t="s">
        <v>605</v>
      </c>
      <c r="D189" s="287"/>
      <c r="E189" s="287"/>
      <c r="F189" s="310" t="s">
        <v>525</v>
      </c>
      <c r="G189" s="287"/>
      <c r="H189" s="287" t="s">
        <v>606</v>
      </c>
      <c r="I189" s="287" t="s">
        <v>607</v>
      </c>
      <c r="J189" s="349" t="s">
        <v>608</v>
      </c>
      <c r="K189" s="335"/>
    </row>
    <row r="190" s="1" customFormat="1" ht="15" customHeight="1">
      <c r="B190" s="312"/>
      <c r="C190" s="348" t="s">
        <v>44</v>
      </c>
      <c r="D190" s="287"/>
      <c r="E190" s="287"/>
      <c r="F190" s="310" t="s">
        <v>519</v>
      </c>
      <c r="G190" s="287"/>
      <c r="H190" s="284" t="s">
        <v>609</v>
      </c>
      <c r="I190" s="287" t="s">
        <v>610</v>
      </c>
      <c r="J190" s="287"/>
      <c r="K190" s="335"/>
    </row>
    <row r="191" s="1" customFormat="1" ht="15" customHeight="1">
      <c r="B191" s="312"/>
      <c r="C191" s="348" t="s">
        <v>611</v>
      </c>
      <c r="D191" s="287"/>
      <c r="E191" s="287"/>
      <c r="F191" s="310" t="s">
        <v>519</v>
      </c>
      <c r="G191" s="287"/>
      <c r="H191" s="287" t="s">
        <v>612</v>
      </c>
      <c r="I191" s="287" t="s">
        <v>554</v>
      </c>
      <c r="J191" s="287"/>
      <c r="K191" s="335"/>
    </row>
    <row r="192" s="1" customFormat="1" ht="15" customHeight="1">
      <c r="B192" s="312"/>
      <c r="C192" s="348" t="s">
        <v>613</v>
      </c>
      <c r="D192" s="287"/>
      <c r="E192" s="287"/>
      <c r="F192" s="310" t="s">
        <v>519</v>
      </c>
      <c r="G192" s="287"/>
      <c r="H192" s="287" t="s">
        <v>614</v>
      </c>
      <c r="I192" s="287" t="s">
        <v>554</v>
      </c>
      <c r="J192" s="287"/>
      <c r="K192" s="335"/>
    </row>
    <row r="193" s="1" customFormat="1" ht="15" customHeight="1">
      <c r="B193" s="312"/>
      <c r="C193" s="348" t="s">
        <v>615</v>
      </c>
      <c r="D193" s="287"/>
      <c r="E193" s="287"/>
      <c r="F193" s="310" t="s">
        <v>525</v>
      </c>
      <c r="G193" s="287"/>
      <c r="H193" s="287" t="s">
        <v>616</v>
      </c>
      <c r="I193" s="287" t="s">
        <v>554</v>
      </c>
      <c r="J193" s="287"/>
      <c r="K193" s="335"/>
    </row>
    <row r="194" s="1" customFormat="1" ht="15" customHeight="1">
      <c r="B194" s="341"/>
      <c r="C194" s="350"/>
      <c r="D194" s="321"/>
      <c r="E194" s="321"/>
      <c r="F194" s="321"/>
      <c r="G194" s="321"/>
      <c r="H194" s="321"/>
      <c r="I194" s="321"/>
      <c r="J194" s="321"/>
      <c r="K194" s="342"/>
    </row>
    <row r="195" s="1" customFormat="1" ht="18.75" customHeight="1">
      <c r="B195" s="323"/>
      <c r="C195" s="333"/>
      <c r="D195" s="333"/>
      <c r="E195" s="333"/>
      <c r="F195" s="343"/>
      <c r="G195" s="333"/>
      <c r="H195" s="333"/>
      <c r="I195" s="333"/>
      <c r="J195" s="333"/>
      <c r="K195" s="323"/>
    </row>
    <row r="196" s="1" customFormat="1" ht="18.75" customHeight="1">
      <c r="B196" s="323"/>
      <c r="C196" s="333"/>
      <c r="D196" s="333"/>
      <c r="E196" s="333"/>
      <c r="F196" s="343"/>
      <c r="G196" s="333"/>
      <c r="H196" s="333"/>
      <c r="I196" s="333"/>
      <c r="J196" s="333"/>
      <c r="K196" s="323"/>
    </row>
    <row r="197" s="1" customFormat="1" ht="18.75" customHeight="1"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</row>
    <row r="198" s="1" customFormat="1" ht="13.5">
      <c r="B198" s="274"/>
      <c r="C198" s="275"/>
      <c r="D198" s="275"/>
      <c r="E198" s="275"/>
      <c r="F198" s="275"/>
      <c r="G198" s="275"/>
      <c r="H198" s="275"/>
      <c r="I198" s="275"/>
      <c r="J198" s="275"/>
      <c r="K198" s="276"/>
    </row>
    <row r="199" s="1" customFormat="1" ht="21">
      <c r="B199" s="277"/>
      <c r="C199" s="278" t="s">
        <v>617</v>
      </c>
      <c r="D199" s="278"/>
      <c r="E199" s="278"/>
      <c r="F199" s="278"/>
      <c r="G199" s="278"/>
      <c r="H199" s="278"/>
      <c r="I199" s="278"/>
      <c r="J199" s="278"/>
      <c r="K199" s="279"/>
    </row>
    <row r="200" s="1" customFormat="1" ht="25.5" customHeight="1">
      <c r="B200" s="277"/>
      <c r="C200" s="351" t="s">
        <v>618</v>
      </c>
      <c r="D200" s="351"/>
      <c r="E200" s="351"/>
      <c r="F200" s="351" t="s">
        <v>619</v>
      </c>
      <c r="G200" s="352"/>
      <c r="H200" s="351" t="s">
        <v>620</v>
      </c>
      <c r="I200" s="351"/>
      <c r="J200" s="351"/>
      <c r="K200" s="279"/>
    </row>
    <row r="201" s="1" customFormat="1" ht="5.25" customHeight="1">
      <c r="B201" s="312"/>
      <c r="C201" s="307"/>
      <c r="D201" s="307"/>
      <c r="E201" s="307"/>
      <c r="F201" s="307"/>
      <c r="G201" s="333"/>
      <c r="H201" s="307"/>
      <c r="I201" s="307"/>
      <c r="J201" s="307"/>
      <c r="K201" s="335"/>
    </row>
    <row r="202" s="1" customFormat="1" ht="15" customHeight="1">
      <c r="B202" s="312"/>
      <c r="C202" s="287" t="s">
        <v>610</v>
      </c>
      <c r="D202" s="287"/>
      <c r="E202" s="287"/>
      <c r="F202" s="310" t="s">
        <v>45</v>
      </c>
      <c r="G202" s="287"/>
      <c r="H202" s="287" t="s">
        <v>621</v>
      </c>
      <c r="I202" s="287"/>
      <c r="J202" s="287"/>
      <c r="K202" s="335"/>
    </row>
    <row r="203" s="1" customFormat="1" ht="15" customHeight="1">
      <c r="B203" s="312"/>
      <c r="C203" s="287"/>
      <c r="D203" s="287"/>
      <c r="E203" s="287"/>
      <c r="F203" s="310" t="s">
        <v>46</v>
      </c>
      <c r="G203" s="287"/>
      <c r="H203" s="287" t="s">
        <v>622</v>
      </c>
      <c r="I203" s="287"/>
      <c r="J203" s="287"/>
      <c r="K203" s="335"/>
    </row>
    <row r="204" s="1" customFormat="1" ht="15" customHeight="1">
      <c r="B204" s="312"/>
      <c r="C204" s="287"/>
      <c r="D204" s="287"/>
      <c r="E204" s="287"/>
      <c r="F204" s="310" t="s">
        <v>49</v>
      </c>
      <c r="G204" s="287"/>
      <c r="H204" s="287" t="s">
        <v>623</v>
      </c>
      <c r="I204" s="287"/>
      <c r="J204" s="287"/>
      <c r="K204" s="335"/>
    </row>
    <row r="205" s="1" customFormat="1" ht="15" customHeight="1">
      <c r="B205" s="312"/>
      <c r="C205" s="287"/>
      <c r="D205" s="287"/>
      <c r="E205" s="287"/>
      <c r="F205" s="310" t="s">
        <v>47</v>
      </c>
      <c r="G205" s="287"/>
      <c r="H205" s="287" t="s">
        <v>624</v>
      </c>
      <c r="I205" s="287"/>
      <c r="J205" s="287"/>
      <c r="K205" s="335"/>
    </row>
    <row r="206" s="1" customFormat="1" ht="15" customHeight="1">
      <c r="B206" s="312"/>
      <c r="C206" s="287"/>
      <c r="D206" s="287"/>
      <c r="E206" s="287"/>
      <c r="F206" s="310" t="s">
        <v>48</v>
      </c>
      <c r="G206" s="287"/>
      <c r="H206" s="287" t="s">
        <v>625</v>
      </c>
      <c r="I206" s="287"/>
      <c r="J206" s="287"/>
      <c r="K206" s="335"/>
    </row>
    <row r="207" s="1" customFormat="1" ht="15" customHeight="1">
      <c r="B207" s="312"/>
      <c r="C207" s="287"/>
      <c r="D207" s="287"/>
      <c r="E207" s="287"/>
      <c r="F207" s="310"/>
      <c r="G207" s="287"/>
      <c r="H207" s="287"/>
      <c r="I207" s="287"/>
      <c r="J207" s="287"/>
      <c r="K207" s="335"/>
    </row>
    <row r="208" s="1" customFormat="1" ht="15" customHeight="1">
      <c r="B208" s="312"/>
      <c r="C208" s="287" t="s">
        <v>566</v>
      </c>
      <c r="D208" s="287"/>
      <c r="E208" s="287"/>
      <c r="F208" s="310" t="s">
        <v>81</v>
      </c>
      <c r="G208" s="287"/>
      <c r="H208" s="287" t="s">
        <v>626</v>
      </c>
      <c r="I208" s="287"/>
      <c r="J208" s="287"/>
      <c r="K208" s="335"/>
    </row>
    <row r="209" s="1" customFormat="1" ht="15" customHeight="1">
      <c r="B209" s="312"/>
      <c r="C209" s="287"/>
      <c r="D209" s="287"/>
      <c r="E209" s="287"/>
      <c r="F209" s="310" t="s">
        <v>461</v>
      </c>
      <c r="G209" s="287"/>
      <c r="H209" s="287" t="s">
        <v>462</v>
      </c>
      <c r="I209" s="287"/>
      <c r="J209" s="287"/>
      <c r="K209" s="335"/>
    </row>
    <row r="210" s="1" customFormat="1" ht="15" customHeight="1">
      <c r="B210" s="312"/>
      <c r="C210" s="287"/>
      <c r="D210" s="287"/>
      <c r="E210" s="287"/>
      <c r="F210" s="310" t="s">
        <v>459</v>
      </c>
      <c r="G210" s="287"/>
      <c r="H210" s="287" t="s">
        <v>627</v>
      </c>
      <c r="I210" s="287"/>
      <c r="J210" s="287"/>
      <c r="K210" s="335"/>
    </row>
    <row r="211" s="1" customFormat="1" ht="15" customHeight="1">
      <c r="B211" s="353"/>
      <c r="C211" s="287"/>
      <c r="D211" s="287"/>
      <c r="E211" s="287"/>
      <c r="F211" s="310" t="s">
        <v>463</v>
      </c>
      <c r="G211" s="348"/>
      <c r="H211" s="339" t="s">
        <v>464</v>
      </c>
      <c r="I211" s="339"/>
      <c r="J211" s="339"/>
      <c r="K211" s="354"/>
    </row>
    <row r="212" s="1" customFormat="1" ht="15" customHeight="1">
      <c r="B212" s="353"/>
      <c r="C212" s="287"/>
      <c r="D212" s="287"/>
      <c r="E212" s="287"/>
      <c r="F212" s="310" t="s">
        <v>465</v>
      </c>
      <c r="G212" s="348"/>
      <c r="H212" s="339" t="s">
        <v>422</v>
      </c>
      <c r="I212" s="339"/>
      <c r="J212" s="339"/>
      <c r="K212" s="354"/>
    </row>
    <row r="213" s="1" customFormat="1" ht="15" customHeight="1">
      <c r="B213" s="353"/>
      <c r="C213" s="287"/>
      <c r="D213" s="287"/>
      <c r="E213" s="287"/>
      <c r="F213" s="310"/>
      <c r="G213" s="348"/>
      <c r="H213" s="339"/>
      <c r="I213" s="339"/>
      <c r="J213" s="339"/>
      <c r="K213" s="354"/>
    </row>
    <row r="214" s="1" customFormat="1" ht="15" customHeight="1">
      <c r="B214" s="353"/>
      <c r="C214" s="287" t="s">
        <v>590</v>
      </c>
      <c r="D214" s="287"/>
      <c r="E214" s="287"/>
      <c r="F214" s="310">
        <v>1</v>
      </c>
      <c r="G214" s="348"/>
      <c r="H214" s="339" t="s">
        <v>628</v>
      </c>
      <c r="I214" s="339"/>
      <c r="J214" s="339"/>
      <c r="K214" s="354"/>
    </row>
    <row r="215" s="1" customFormat="1" ht="15" customHeight="1">
      <c r="B215" s="353"/>
      <c r="C215" s="287"/>
      <c r="D215" s="287"/>
      <c r="E215" s="287"/>
      <c r="F215" s="310">
        <v>2</v>
      </c>
      <c r="G215" s="348"/>
      <c r="H215" s="339" t="s">
        <v>629</v>
      </c>
      <c r="I215" s="339"/>
      <c r="J215" s="339"/>
      <c r="K215" s="354"/>
    </row>
    <row r="216" s="1" customFormat="1" ht="15" customHeight="1">
      <c r="B216" s="353"/>
      <c r="C216" s="287"/>
      <c r="D216" s="287"/>
      <c r="E216" s="287"/>
      <c r="F216" s="310">
        <v>3</v>
      </c>
      <c r="G216" s="348"/>
      <c r="H216" s="339" t="s">
        <v>630</v>
      </c>
      <c r="I216" s="339"/>
      <c r="J216" s="339"/>
      <c r="K216" s="354"/>
    </row>
    <row r="217" s="1" customFormat="1" ht="15" customHeight="1">
      <c r="B217" s="353"/>
      <c r="C217" s="287"/>
      <c r="D217" s="287"/>
      <c r="E217" s="287"/>
      <c r="F217" s="310">
        <v>4</v>
      </c>
      <c r="G217" s="348"/>
      <c r="H217" s="339" t="s">
        <v>631</v>
      </c>
      <c r="I217" s="339"/>
      <c r="J217" s="339"/>
      <c r="K217" s="354"/>
    </row>
    <row r="218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INVESTICE-NB\Investice</dc:creator>
  <cp:lastModifiedBy>INVESTICE-NB\Investice</cp:lastModifiedBy>
  <dcterms:created xsi:type="dcterms:W3CDTF">2021-12-09T11:45:53Z</dcterms:created>
  <dcterms:modified xsi:type="dcterms:W3CDTF">2021-12-09T11:45:59Z</dcterms:modified>
</cp:coreProperties>
</file>