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3256" windowHeight="13176" activeTab="1"/>
  </bookViews>
  <sheets>
    <sheet name="Rekapitulace stavby" sheetId="1" r:id="rId1"/>
    <sheet name="001 - SO 01 Oprava opěrné..." sheetId="2" r:id="rId2"/>
    <sheet name="002 - Ostatní a vedlejší ..." sheetId="3" r:id="rId3"/>
  </sheets>
  <definedNames>
    <definedName name="_xlnm._FilterDatabase" localSheetId="1" hidden="1">'001 - SO 01 Oprava opěrné...'!$C$125:$K$241</definedName>
    <definedName name="_xlnm._FilterDatabase" localSheetId="2" hidden="1">'002 - Ostatní a vedlejší ...'!$C$128:$K$169</definedName>
    <definedName name="_xlnm.Print_Titles" localSheetId="1">'001 - SO 01 Oprava opěrné...'!$125:$125</definedName>
    <definedName name="_xlnm.Print_Titles" localSheetId="2">'002 - Ostatní a vedlejší ...'!$128:$128</definedName>
    <definedName name="_xlnm.Print_Titles" localSheetId="0">'Rekapitulace stavby'!$92:$92</definedName>
    <definedName name="_xlnm.Print_Area" localSheetId="1">'001 - SO 01 Oprava opěrné...'!$C$4:$J$76,'001 - SO 01 Oprava opěrné...'!$C$113:$K$241</definedName>
    <definedName name="_xlnm.Print_Area" localSheetId="2">'002 - Ostatní a vedlejší ...'!$C$4:$J$76,'002 - Ostatní a vedlejší ...'!$C$116:$K$169</definedName>
    <definedName name="_xlnm.Print_Area" localSheetId="0">'Rekapitulace stavby'!$D$4:$AO$76,'Rekapitulace stavby'!$C$82:$AQ$97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9" i="3"/>
  <c r="J131"/>
  <c r="J37"/>
  <c r="J36"/>
  <c r="AY96" i="1" s="1"/>
  <c r="J35" i="3"/>
  <c r="AX96" i="1" s="1"/>
  <c r="BI166" i="3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 s="1"/>
  <c r="R149"/>
  <c r="R148" s="1"/>
  <c r="P149"/>
  <c r="P148" s="1"/>
  <c r="BI147"/>
  <c r="BH147"/>
  <c r="BG147"/>
  <c r="BF147"/>
  <c r="T147"/>
  <c r="T146"/>
  <c r="R147"/>
  <c r="R146"/>
  <c r="P147"/>
  <c r="P146" s="1"/>
  <c r="BI145"/>
  <c r="BH145"/>
  <c r="BG145"/>
  <c r="BF145"/>
  <c r="T145"/>
  <c r="T144" s="1"/>
  <c r="R145"/>
  <c r="R144" s="1"/>
  <c r="P145"/>
  <c r="P144" s="1"/>
  <c r="BI143"/>
  <c r="BH143"/>
  <c r="BG143"/>
  <c r="BF143"/>
  <c r="T143"/>
  <c r="T142" s="1"/>
  <c r="R143"/>
  <c r="R142" s="1"/>
  <c r="P143"/>
  <c r="P142"/>
  <c r="BI141"/>
  <c r="BH141"/>
  <c r="BG141"/>
  <c r="BF141"/>
  <c r="T141"/>
  <c r="T140" s="1"/>
  <c r="R141"/>
  <c r="R140"/>
  <c r="P141"/>
  <c r="P140"/>
  <c r="J102"/>
  <c r="BI138"/>
  <c r="BH138"/>
  <c r="BG138"/>
  <c r="BF138"/>
  <c r="T138"/>
  <c r="T137" s="1"/>
  <c r="R138"/>
  <c r="R137" s="1"/>
  <c r="P138"/>
  <c r="P137" s="1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 s="1"/>
  <c r="R133"/>
  <c r="R132" s="1"/>
  <c r="P133"/>
  <c r="P132" s="1"/>
  <c r="J98"/>
  <c r="F123"/>
  <c r="E121"/>
  <c r="F89"/>
  <c r="E87"/>
  <c r="J24"/>
  <c r="E24"/>
  <c r="J92" s="1"/>
  <c r="J23"/>
  <c r="J21"/>
  <c r="E21"/>
  <c r="J91" s="1"/>
  <c r="J20"/>
  <c r="J18"/>
  <c r="E18"/>
  <c r="F126" s="1"/>
  <c r="J17"/>
  <c r="J15"/>
  <c r="E15"/>
  <c r="F91" s="1"/>
  <c r="J14"/>
  <c r="J12"/>
  <c r="J123" s="1"/>
  <c r="E7"/>
  <c r="E119"/>
  <c r="J37" i="2"/>
  <c r="J36"/>
  <c r="AY95" i="1"/>
  <c r="J35" i="2"/>
  <c r="AX95" i="1" s="1"/>
  <c r="BI241" i="2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T224" s="1"/>
  <c r="R225"/>
  <c r="R224"/>
  <c r="P225"/>
  <c r="P224" s="1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92" s="1"/>
  <c r="J23"/>
  <c r="J21"/>
  <c r="E21"/>
  <c r="J122" s="1"/>
  <c r="J20"/>
  <c r="J18"/>
  <c r="E18"/>
  <c r="F123" s="1"/>
  <c r="J17"/>
  <c r="J15"/>
  <c r="E15"/>
  <c r="F91" s="1"/>
  <c r="J14"/>
  <c r="J12"/>
  <c r="J120" s="1"/>
  <c r="E7"/>
  <c r="E85" s="1"/>
  <c r="L90" i="1"/>
  <c r="AM90"/>
  <c r="AM89"/>
  <c r="L89"/>
  <c r="AM87"/>
  <c r="L87"/>
  <c r="L85"/>
  <c r="L84"/>
  <c r="J239" i="2"/>
  <c r="BK228"/>
  <c r="J223"/>
  <c r="BK219"/>
  <c r="BK204"/>
  <c r="BK193"/>
  <c r="J182"/>
  <c r="AS94" i="1"/>
  <c r="J151" i="2"/>
  <c r="J136"/>
  <c r="BK175"/>
  <c r="BK141"/>
  <c r="J145" i="3"/>
  <c r="BK149"/>
  <c r="J135"/>
  <c r="BK240" i="2"/>
  <c r="BK229"/>
  <c r="BK209"/>
  <c r="J197"/>
  <c r="BK184"/>
  <c r="J170"/>
  <c r="J134"/>
  <c r="BK173"/>
  <c r="BK136"/>
  <c r="BK241"/>
  <c r="BK225"/>
  <c r="BK220"/>
  <c r="J217"/>
  <c r="BK213"/>
  <c r="BK191"/>
  <c r="J138"/>
  <c r="BK169"/>
  <c r="J169"/>
  <c r="BK138"/>
  <c r="BK129"/>
  <c r="J139"/>
  <c r="BK154" i="3"/>
  <c r="BK143"/>
  <c r="J133"/>
  <c r="J143"/>
  <c r="BK135"/>
  <c r="J240" i="2"/>
  <c r="J228"/>
  <c r="J221"/>
  <c r="J214"/>
  <c r="J189"/>
  <c r="J175"/>
  <c r="J133"/>
  <c r="J154" i="3"/>
  <c r="BK230" i="2"/>
  <c r="BK223"/>
  <c r="J219"/>
  <c r="J213"/>
  <c r="J193"/>
  <c r="J179"/>
  <c r="J141"/>
  <c r="J157"/>
  <c r="J162" i="3"/>
  <c r="BK166"/>
  <c r="BK138"/>
  <c r="BK239" i="2"/>
  <c r="BK221"/>
  <c r="J216"/>
  <c r="BK161"/>
  <c r="BK189"/>
  <c r="BK182"/>
  <c r="BK170"/>
  <c r="BK152" i="3"/>
  <c r="J149"/>
  <c r="J225" i="2"/>
  <c r="BK217"/>
  <c r="BK197"/>
  <c r="J173"/>
  <c r="J209"/>
  <c r="BK151"/>
  <c r="J166" i="3"/>
  <c r="J241" i="2"/>
  <c r="BK235"/>
  <c r="J229"/>
  <c r="J222"/>
  <c r="J220"/>
  <c r="J204"/>
  <c r="BK183"/>
  <c r="J191"/>
  <c r="J161"/>
  <c r="BK133"/>
  <c r="J146"/>
  <c r="BK162" i="3"/>
  <c r="J158"/>
  <c r="J138"/>
  <c r="BK141"/>
  <c r="BK136"/>
  <c r="J230" i="2"/>
  <c r="BK214"/>
  <c r="BK222"/>
  <c r="BK146"/>
  <c r="BK157"/>
  <c r="J129"/>
  <c r="J152" i="3"/>
  <c r="J147"/>
  <c r="BK147"/>
  <c r="J235" i="2"/>
  <c r="BK216"/>
  <c r="BK179"/>
  <c r="J184"/>
  <c r="J183"/>
  <c r="BK139"/>
  <c r="BK134"/>
  <c r="BK158" i="3"/>
  <c r="J141"/>
  <c r="BK145"/>
  <c r="BK133"/>
  <c r="J136"/>
  <c r="F35" l="1"/>
  <c r="J34"/>
  <c r="AW96" i="1" s="1"/>
  <c r="R174" i="2"/>
  <c r="BK218"/>
  <c r="J218" s="1"/>
  <c r="J102" s="1"/>
  <c r="R227"/>
  <c r="BK192"/>
  <c r="J192" s="1"/>
  <c r="J101" s="1"/>
  <c r="P192"/>
  <c r="R128"/>
  <c r="BK227"/>
  <c r="J227" s="1"/>
  <c r="J105" s="1"/>
  <c r="P181"/>
  <c r="P227"/>
  <c r="BK234"/>
  <c r="R181"/>
  <c r="P174"/>
  <c r="R218"/>
  <c r="T181"/>
  <c r="T127" s="1"/>
  <c r="BK134" i="3"/>
  <c r="J134" s="1"/>
  <c r="J100" s="1"/>
  <c r="T174" i="2"/>
  <c r="T192"/>
  <c r="T234"/>
  <c r="T134" i="3"/>
  <c r="T130" s="1"/>
  <c r="T129" s="1"/>
  <c r="BK174" i="2"/>
  <c r="J174"/>
  <c r="J99"/>
  <c r="P218"/>
  <c r="P128"/>
  <c r="BK181"/>
  <c r="J181" s="1"/>
  <c r="J100" s="1"/>
  <c r="P234"/>
  <c r="BK151" i="3"/>
  <c r="BK150" s="1"/>
  <c r="J150" s="1"/>
  <c r="J108" s="1"/>
  <c r="P134"/>
  <c r="P130" s="1"/>
  <c r="P151"/>
  <c r="P150"/>
  <c r="BK128" i="2"/>
  <c r="J128" s="1"/>
  <c r="J98" s="1"/>
  <c r="R192"/>
  <c r="T227"/>
  <c r="R134" i="3"/>
  <c r="R130" s="1"/>
  <c r="R151"/>
  <c r="R150"/>
  <c r="T128" i="2"/>
  <c r="T218"/>
  <c r="R234"/>
  <c r="T151" i="3"/>
  <c r="T150"/>
  <c r="BK224" i="2"/>
  <c r="J224" s="1"/>
  <c r="J103" s="1"/>
  <c r="BK137" i="3"/>
  <c r="J137" s="1"/>
  <c r="J101" s="1"/>
  <c r="BK142"/>
  <c r="J142" s="1"/>
  <c r="J104" s="1"/>
  <c r="BK146"/>
  <c r="J146"/>
  <c r="J106" s="1"/>
  <c r="BK140"/>
  <c r="BK132"/>
  <c r="BK144"/>
  <c r="J144" s="1"/>
  <c r="J105" s="1"/>
  <c r="BK148"/>
  <c r="J148" s="1"/>
  <c r="J107" s="1"/>
  <c r="F92"/>
  <c r="J125"/>
  <c r="F125"/>
  <c r="E85"/>
  <c r="BE141"/>
  <c r="J126"/>
  <c r="BE138"/>
  <c r="BE135"/>
  <c r="BE162"/>
  <c r="J89"/>
  <c r="BE136"/>
  <c r="BE154"/>
  <c r="BE145"/>
  <c r="BE147"/>
  <c r="BE152"/>
  <c r="BE133"/>
  <c r="BE143"/>
  <c r="BE149"/>
  <c r="BE158"/>
  <c r="BE166"/>
  <c r="BB96" i="1"/>
  <c r="J89" i="2"/>
  <c r="J91"/>
  <c r="E116"/>
  <c r="F122"/>
  <c r="BE133"/>
  <c r="BE138"/>
  <c r="BE139"/>
  <c r="F92"/>
  <c r="J123"/>
  <c r="BE129"/>
  <c r="BE134"/>
  <c r="BE151"/>
  <c r="BE170"/>
  <c r="BE173"/>
  <c r="BE175"/>
  <c r="BE179"/>
  <c r="BE182"/>
  <c r="BE183"/>
  <c r="BE141"/>
  <c r="BE161"/>
  <c r="BE184"/>
  <c r="BE136"/>
  <c r="BE146"/>
  <c r="BE157"/>
  <c r="BE169"/>
  <c r="BE189"/>
  <c r="BE191"/>
  <c r="BE193"/>
  <c r="BE197"/>
  <c r="BE204"/>
  <c r="BE209"/>
  <c r="BE213"/>
  <c r="BE214"/>
  <c r="BE216"/>
  <c r="BE217"/>
  <c r="BE219"/>
  <c r="BE220"/>
  <c r="BE221"/>
  <c r="BE222"/>
  <c r="BE223"/>
  <c r="BE225"/>
  <c r="BE228"/>
  <c r="BE229"/>
  <c r="BE230"/>
  <c r="BE235"/>
  <c r="BE239"/>
  <c r="BE240"/>
  <c r="BE241"/>
  <c r="J34"/>
  <c r="AW95" i="1" s="1"/>
  <c r="F34" i="3"/>
  <c r="BA96" i="1" s="1"/>
  <c r="F35" i="2"/>
  <c r="BB95" i="1" s="1"/>
  <c r="F37" i="3"/>
  <c r="BD96" i="1" s="1"/>
  <c r="F36" i="3"/>
  <c r="BC96" i="1"/>
  <c r="F34" i="2"/>
  <c r="BA95" i="1" s="1"/>
  <c r="F36" i="2"/>
  <c r="BC95" i="1" s="1"/>
  <c r="F37" i="2"/>
  <c r="BD95" i="1" s="1"/>
  <c r="R129" i="3" l="1"/>
  <c r="P129"/>
  <c r="AU96" i="1" s="1"/>
  <c r="BB94"/>
  <c r="W31" s="1"/>
  <c r="BK130" i="3"/>
  <c r="BK129" s="1"/>
  <c r="J129" s="1"/>
  <c r="J30" s="1"/>
  <c r="AG96" i="1" s="1"/>
  <c r="BK226" i="2"/>
  <c r="J226" s="1"/>
  <c r="J104" s="1"/>
  <c r="P127"/>
  <c r="T226"/>
  <c r="T126" s="1"/>
  <c r="BK127"/>
  <c r="J140" i="3"/>
  <c r="J103" s="1"/>
  <c r="J234" i="2"/>
  <c r="J106" s="1"/>
  <c r="R127"/>
  <c r="P226"/>
  <c r="P126"/>
  <c r="AU95" i="1" s="1"/>
  <c r="AU94" s="1"/>
  <c r="R226" i="2"/>
  <c r="J132" i="3"/>
  <c r="J99" s="1"/>
  <c r="J96"/>
  <c r="J151"/>
  <c r="J109" s="1"/>
  <c r="F33" i="2"/>
  <c r="AZ95" i="1" s="1"/>
  <c r="BD94"/>
  <c r="W33" s="1"/>
  <c r="BA94"/>
  <c r="W30" s="1"/>
  <c r="J33" i="2"/>
  <c r="AV95" i="1" s="1"/>
  <c r="AT95" s="1"/>
  <c r="BC94"/>
  <c r="W32" s="1"/>
  <c r="F33" i="3"/>
  <c r="AZ96" i="1" s="1"/>
  <c r="J33" i="3"/>
  <c r="AV96" i="1" s="1"/>
  <c r="AT96" s="1"/>
  <c r="AN96" l="1"/>
  <c r="AX94"/>
  <c r="J130" i="3"/>
  <c r="J97" s="1"/>
  <c r="BK126" i="2"/>
  <c r="J126" s="1"/>
  <c r="J30" s="1"/>
  <c r="AG95" i="1" s="1"/>
  <c r="AG94" s="1"/>
  <c r="AK26" s="1"/>
  <c r="J127" i="2"/>
  <c r="J97" s="1"/>
  <c r="R126"/>
  <c r="J39" i="3"/>
  <c r="AZ94" i="1"/>
  <c r="W29" s="1"/>
  <c r="AY94"/>
  <c r="AW94"/>
  <c r="AK30" s="1"/>
  <c r="AN95" l="1"/>
  <c r="J96" i="2"/>
  <c r="J39"/>
  <c r="AV94" i="1"/>
  <c r="AK29" s="1"/>
  <c r="AK35" s="1"/>
  <c r="AT94" l="1"/>
  <c r="AN94" s="1"/>
</calcChain>
</file>

<file path=xl/sharedStrings.xml><?xml version="1.0" encoding="utf-8"?>
<sst xmlns="http://schemas.openxmlformats.org/spreadsheetml/2006/main" count="1949" uniqueCount="388">
  <si>
    <t>Export Komplet</t>
  </si>
  <si>
    <t/>
  </si>
  <si>
    <t>2.0</t>
  </si>
  <si>
    <t>False</t>
  </si>
  <si>
    <t>{23d9a2ec-23ae-4300-bb10-78d3e6c9d1a0}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</si>
  <si>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</si>
  <si>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</si>
  <si>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</si>
  <si>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</si>
  <si>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</si>
  <si>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</si>
  <si>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</si>
  <si>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</si>
  <si>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</t>
  </si>
  <si>
    <t>Stavba:</t>
  </si>
  <si>
    <t>VT Ostravice, Paskov, km 16,776-17,000 - oprava opěrné PB zdi (stavba č.4183)_Rzp_001</t>
  </si>
  <si>
    <t>KSO:</t>
  </si>
  <si>
    <t>CC-CZ:</t>
  </si>
  <si>
    <t>Místo:</t>
  </si>
  <si>
    <t xml:space="preserve"> </t>
  </si>
  <si>
    <t>Datum:</t>
  </si>
  <si>
    <t>29. 8. 2021</t>
  </si>
  <si>
    <t>Zadavatel:</t>
  </si>
  <si>
    <t>IČ:</t>
  </si>
  <si>
    <t>Povodí Odry s.p.</t>
  </si>
  <si>
    <t>DIČ:</t>
  </si>
  <si>
    <t>Zhotovitel:</t>
  </si>
  <si>
    <t>Projektant:</t>
  </si>
  <si>
    <t>KB projekt aqua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</si>
  <si>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</si>
  <si>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</si>
  <si>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</si>
  <si>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</si>
  <si>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</si>
  <si>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</si>
  <si>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</si>
  <si>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</si>
  <si>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</si>
  <si>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</si>
  <si>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</si>
  <si>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</si>
  <si>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</si>
  <si>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</si>
  <si>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</si>
  <si>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</si>
  <si>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</si>
  <si>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</si>
  <si>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</si>
  <si>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</si>
  <si>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</si>
  <si>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</si>
  <si>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</si>
  <si>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</si>
  <si>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</si>
  <si>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</si>
  <si>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</si>
  <si>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</si>
  <si>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</si>
  <si>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</si>
  <si>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</si>
  <si>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</si>
  <si>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</si>
  <si>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</si>
  <si>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</si>
  <si>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</si>
  <si>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</si>
  <si>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</si>
  <si>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</si>
  <si>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</si>
  <si>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</si>
  <si>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</si>
  <si>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</si>
  <si>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</si>
  <si>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</si>
  <si>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</si>
  <si>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</si>
  <si>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</si>
  <si>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</si>
  <si>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 01 Oprava opěrné...</t>
  </si>
  <si>
    <t>STA</t>
  </si>
  <si>
    <t>1</t>
  </si>
  <si>
    <t>{3d66d9d1-4ac4-45f7-bdfd-7f75be968814}</t>
  </si>
  <si>
    <t>002</t>
  </si>
  <si>
    <t>Ostatní a vedlejší ...</t>
  </si>
  <si>
    <t>{54af530c-0c4f-40bd-89b0-fc80abfa0b33}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</si>
  <si>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</si>
  <si>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</si>
  <si>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</si>
  <si>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</si>
  <si>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</si>
  <si>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</si>
  <si>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</si>
  <si>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</si>
  <si>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</si>
  <si>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</si>
  <si>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</si>
  <si>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</si>
  <si>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</si>
  <si>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</si>
  <si>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</si>
  <si>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</si>
  <si>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</si>
  <si>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</si>
  <si>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</si>
  <si>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</si>
  <si>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</si>
  <si>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</si>
  <si>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</si>
  <si>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</si>
  <si>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</si>
  <si>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</si>
  <si>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</si>
  <si>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</si>
  <si>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</si>
  <si>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</si>
  <si>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</si>
  <si>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</si>
  <si>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</si>
  <si>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</si>
  <si>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</si>
  <si>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111211201</t>
  </si>
  <si>
    <t>Odstranění křovin a stromů průměru kmene do 100 mm i s kořeny sklonu terénu přes 1:5 ručně</t>
  </si>
  <si>
    <t>m2</t>
  </si>
  <si>
    <t>CS ÚRS 2021 02</t>
  </si>
  <si>
    <t>4</t>
  </si>
  <si>
    <t>P</t>
  </si>
  <si>
    <t>Poznámka k položce:_x000D_
Poznámka k položce: viz TZ př.č. D.1.1 a v.č. C2 a 3, D.1.2. a D.1.3</t>
  </si>
  <si>
    <t>VV</t>
  </si>
  <si>
    <t>40</t>
  </si>
  <si>
    <t>Součet</t>
  </si>
  <si>
    <t>44</t>
  </si>
  <si>
    <t>162301501</t>
  </si>
  <si>
    <t>Vodorovné přemístění křovin do 5 km D kmene do 100 mm</t>
  </si>
  <si>
    <t>-1382349755</t>
  </si>
  <si>
    <t>45</t>
  </si>
  <si>
    <t>162301981</t>
  </si>
  <si>
    <t>Příplatek k vodorovnému přemístění křovin D kmene do 100 mm ZKD 1 km</t>
  </si>
  <si>
    <t>1944138536</t>
  </si>
  <si>
    <t>40*10 'Přepočtené koeficientem množství</t>
  </si>
  <si>
    <t>113106241</t>
  </si>
  <si>
    <t>Rozebrání vozovek ze silničních dílců strojně pl přes 200 m2</t>
  </si>
  <si>
    <t>3</t>
  </si>
  <si>
    <t>113107242</t>
  </si>
  <si>
    <t>Odstranění podkladu živičného tl 100 mm strojně pl přes 200 m2</t>
  </si>
  <si>
    <t>6</t>
  </si>
  <si>
    <t>113154123</t>
  </si>
  <si>
    <t>Frézování živičného krytu tl 50 mm pruh š 1 m pl do 500 m2 bez překážek v trase</t>
  </si>
  <si>
    <t>8</t>
  </si>
  <si>
    <t>5</t>
  </si>
  <si>
    <t>124353100</t>
  </si>
  <si>
    <t>Vykopávky pro koryta vodotečí v hornině třídy těžitelnosti II skupiny 4 objem do 100 m3 strojně</t>
  </si>
  <si>
    <t>m3</t>
  </si>
  <si>
    <t>10</t>
  </si>
  <si>
    <t>sedimenty, uvažováno 2/3 objemu nad vodou</t>
  </si>
  <si>
    <t>1500*2/3</t>
  </si>
  <si>
    <t>127753301</t>
  </si>
  <si>
    <t>Vykopávky v zemníku pod vodou dozerem v hornině třídy těžitelnosti I a II skupiny 1 až 4 s přemístěním výkopku do 50 m</t>
  </si>
  <si>
    <t>12</t>
  </si>
  <si>
    <t>sedimenty, uvažováno 1/3 objemu pod vodou</t>
  </si>
  <si>
    <t>1500*1/3</t>
  </si>
  <si>
    <t>7</t>
  </si>
  <si>
    <t>162251122</t>
  </si>
  <si>
    <t>Vodorovné přemístění přes 20 do 50 m výkopku/sypaniny z horniny třídy těžitelnosti II skupiny 4 a 5</t>
  </si>
  <si>
    <t>14</t>
  </si>
  <si>
    <t>dočasné oblužné rampy</t>
  </si>
  <si>
    <t>785+105</t>
  </si>
  <si>
    <t>pro rozprostření po dně</t>
  </si>
  <si>
    <t>330+280</t>
  </si>
  <si>
    <t>162751137</t>
  </si>
  <si>
    <t>Vodorovné přemístění přes 9 000 do 10000 m výkopku/sypaniny z horniny třídy těžitelnosti II skupiny 4 a 5</t>
  </si>
  <si>
    <t>16</t>
  </si>
  <si>
    <t>organický materiál z očištění ploch opěrných zdí</t>
  </si>
  <si>
    <t>9</t>
  </si>
  <si>
    <t>18</t>
  </si>
  <si>
    <t>171153101</t>
  </si>
  <si>
    <t>Zemní hrázky melioračních kanálů z horniny třídy těžitelnosti I a II skupiny 1 až 4</t>
  </si>
  <si>
    <t>20</t>
  </si>
  <si>
    <t>Uloženi hornin do jednotlivých figur pro potřeby stavby</t>
  </si>
  <si>
    <t>11</t>
  </si>
  <si>
    <t>171201201</t>
  </si>
  <si>
    <t>Uložení sypaniny na skládky</t>
  </si>
  <si>
    <t>22</t>
  </si>
  <si>
    <t>171201221</t>
  </si>
  <si>
    <t>Poplatek za uložení na skládce (skládkovné) zeminy a kamení kód odpadu 17 05 04</t>
  </si>
  <si>
    <t>t</t>
  </si>
  <si>
    <t>24</t>
  </si>
  <si>
    <t>3*1,8 "Přepočtené koeficientem množství</t>
  </si>
  <si>
    <t>13</t>
  </si>
  <si>
    <t>184818232</t>
  </si>
  <si>
    <t>Ochrana kmene průměru přes 300 do 500 mm bedněním výšky do 2 m</t>
  </si>
  <si>
    <t>kus</t>
  </si>
  <si>
    <t>26</t>
  </si>
  <si>
    <t>Svislé a kompletní konstrukce</t>
  </si>
  <si>
    <t>327121111</t>
  </si>
  <si>
    <t>Montáž ŽB dílců opěrných zdí hmotnosti do 5 t</t>
  </si>
  <si>
    <t>28</t>
  </si>
  <si>
    <t>103</t>
  </si>
  <si>
    <t>43</t>
  </si>
  <si>
    <t>M</t>
  </si>
  <si>
    <t>30001</t>
  </si>
  <si>
    <t>panel, svahová deska IZT 19/10</t>
  </si>
  <si>
    <t>ks</t>
  </si>
  <si>
    <t>-522980824</t>
  </si>
  <si>
    <t>Poznámka k položce:_x000D_
Poznámka k položce: viz TZ př.č. D.1.1 a v.č. C2 a 3, D.1.2. a D.1.3 13 ks desek použitých stávajících</t>
  </si>
  <si>
    <t>Komunikace pozemní</t>
  </si>
  <si>
    <t>565175111</t>
  </si>
  <si>
    <t>Asfaltový beton vrstva podkladní ACP 16 (obalované kamenivo OKS) tl 100 mm š do 3 m</t>
  </si>
  <si>
    <t>32</t>
  </si>
  <si>
    <t>17</t>
  </si>
  <si>
    <t>573211112</t>
  </si>
  <si>
    <t>Postřik živičný spojovací z asfaltu v množství 0,70 kg/m2</t>
  </si>
  <si>
    <t>34</t>
  </si>
  <si>
    <t>577144131</t>
  </si>
  <si>
    <t>Asfaltový beton vrstva obrusná ACO 11 (ABS) tř. I tl 50 mm š do 3 m z modifikovaného asfaltu</t>
  </si>
  <si>
    <t>36</t>
  </si>
  <si>
    <t>vyspravení příjezdové komunikace</t>
  </si>
  <si>
    <t>25*3</t>
  </si>
  <si>
    <t>19</t>
  </si>
  <si>
    <t>38</t>
  </si>
  <si>
    <t>564831111</t>
  </si>
  <si>
    <t>Podklad ze štěrkodrtě  ŠD tl.100 mm (vyspravení štěrkové komunikace)</t>
  </si>
  <si>
    <t>42</t>
  </si>
  <si>
    <t>Ostatní konstrukce a práce, bourání</t>
  </si>
  <si>
    <t>900,2-R</t>
  </si>
  <si>
    <t>Položení samostatných kamenů o velikostí větších než 1m3 pro tzv. makrodrsnost, vč. dodávky materiálu</t>
  </si>
  <si>
    <t>Poznámka k položce:_x000D_
Poznámka k položce: viz TZ př.č. D.1.1 a v.č. C2 a 3, D.1.2. a D.1.3 materiál dovezen ze vzdálenosti 15 km</t>
  </si>
  <si>
    <t>23</t>
  </si>
  <si>
    <t>938902132</t>
  </si>
  <si>
    <t>Očištění konstrukcí na vodních stavbách od organického materiálu mechanicky</t>
  </si>
  <si>
    <t>46</t>
  </si>
  <si>
    <t>z lícní plochy opěrné zdi</t>
  </si>
  <si>
    <t>205</t>
  </si>
  <si>
    <t>z koruny opěrné zdi</t>
  </si>
  <si>
    <t>112</t>
  </si>
  <si>
    <t>938903115</t>
  </si>
  <si>
    <t>Vysekání spár hl do 70 mm ve zdivu z betonových prefabrikátů</t>
  </si>
  <si>
    <t>48</t>
  </si>
  <si>
    <t>na koruně opěrné zdi</t>
  </si>
  <si>
    <t>25</t>
  </si>
  <si>
    <t>953961000R</t>
  </si>
  <si>
    <t>Kotvy z ocelového trnu Dn20mm v délce 600mm, vč. vyvrtání otvoru a upevněním chemickou kotvou, vč. dodávky materiálu</t>
  </si>
  <si>
    <t>50</t>
  </si>
  <si>
    <t>542</t>
  </si>
  <si>
    <t>963015161</t>
  </si>
  <si>
    <t>Demontáž prefabrikovaných svahových desek hmotnosti do 2t</t>
  </si>
  <si>
    <t>52</t>
  </si>
  <si>
    <t>27</t>
  </si>
  <si>
    <t>985232111</t>
  </si>
  <si>
    <t>Hloubkové spárování zdiva aktivovanou maltou spára hl do 80 mm dl do 6 m/m2</t>
  </si>
  <si>
    <t>54</t>
  </si>
  <si>
    <t>Poznámka k položce:_x000D_
Hloubkové spárování zdiva z cementové malty pro spárování MCs 25 XF3 spára hl do 80 mm dl do 6 m/m2, vč. nanesení adhézního můstku a finalní zapravení spar trvale plastickým tmelem</t>
  </si>
  <si>
    <t>985131000R</t>
  </si>
  <si>
    <t>Úprava styčné plochy před montáží nových TI desek</t>
  </si>
  <si>
    <t>56</t>
  </si>
  <si>
    <t>29</t>
  </si>
  <si>
    <t>612111111</t>
  </si>
  <si>
    <t>Vyspravení celoplošné  betonových nebo železobetonových konstrukcí  cementovou maltou</t>
  </si>
  <si>
    <t>58</t>
  </si>
  <si>
    <t>997</t>
  </si>
  <si>
    <t>Přesun sutě</t>
  </si>
  <si>
    <t>30</t>
  </si>
  <si>
    <t>124353101</t>
  </si>
  <si>
    <t>Vykopávky pro koryta vodotečí v hornině třídy těžitelnosti II skupiny 4 objem do 1000 m3 strojně</t>
  </si>
  <si>
    <t>60</t>
  </si>
  <si>
    <t>31</t>
  </si>
  <si>
    <t>62</t>
  </si>
  <si>
    <t>997221611</t>
  </si>
  <si>
    <t>Nakládání suti na dopravní prostředky pro vodorovnou dopravu</t>
  </si>
  <si>
    <t>64</t>
  </si>
  <si>
    <t>33</t>
  </si>
  <si>
    <t>997221861</t>
  </si>
  <si>
    <t>Poplatek za uložení stavebního odpadu na recyklační skládce (skládkovné) z prostého betonu pod kódem 17 01 01</t>
  </si>
  <si>
    <t>66</t>
  </si>
  <si>
    <t>997221645</t>
  </si>
  <si>
    <t>Poplatek za uložení na skládce (skládkovné) odpadu asfaltového bez dehtu kód odpadu 17 03 02</t>
  </si>
  <si>
    <t>68</t>
  </si>
  <si>
    <t>998</t>
  </si>
  <si>
    <t>Přesun hmot</t>
  </si>
  <si>
    <t>35</t>
  </si>
  <si>
    <t>998332011</t>
  </si>
  <si>
    <t>Přesun hmot pro úpravy vodních toků a kanály</t>
  </si>
  <si>
    <t>70</t>
  </si>
  <si>
    <t>PSV</t>
  </si>
  <si>
    <t>Práce a dodávky PSV</t>
  </si>
  <si>
    <t>767</t>
  </si>
  <si>
    <t>Konstrukce zámečnické</t>
  </si>
  <si>
    <t>767,1-R</t>
  </si>
  <si>
    <t>Vyspravení stávajícího zábradlí (vyrovnání pokřivených prvků a pod.)</t>
  </si>
  <si>
    <t>m</t>
  </si>
  <si>
    <t>72</t>
  </si>
  <si>
    <t>37</t>
  </si>
  <si>
    <t>767161111</t>
  </si>
  <si>
    <t>Montáž zábradlí rovného z trubek do zdi hmotnosti do 20 kg, vč. kotvení</t>
  </si>
  <si>
    <t>74</t>
  </si>
  <si>
    <t>767161813</t>
  </si>
  <si>
    <t>Demontáž zábradlí rovného nerozebíratelného hmotnosti 1m zábradlí do 20 kg - pro další použití</t>
  </si>
  <si>
    <t>76</t>
  </si>
  <si>
    <t>180</t>
  </si>
  <si>
    <t>783</t>
  </si>
  <si>
    <t>Dokončovací práce - nátěry</t>
  </si>
  <si>
    <t>39</t>
  </si>
  <si>
    <t>783301311</t>
  </si>
  <si>
    <t>Odmaštění zámečnických konstrukcí vodou ředitelným odmašťovačem</t>
  </si>
  <si>
    <t>78</t>
  </si>
  <si>
    <t>180*1,1</t>
  </si>
  <si>
    <t>783306801</t>
  </si>
  <si>
    <t>Odstranění nátěru ze zámečnických konstrukcí obroušením</t>
  </si>
  <si>
    <t>80</t>
  </si>
  <si>
    <t>41</t>
  </si>
  <si>
    <t>783314101</t>
  </si>
  <si>
    <t>Základní jednonásobný syntetický nátěr zámečnických konstrukcí</t>
  </si>
  <si>
    <t>82</t>
  </si>
  <si>
    <t>783317101</t>
  </si>
  <si>
    <t>Krycí jednonásobný syntetický standardní nátěr zámečnických konstrukcí</t>
  </si>
  <si>
    <t>84</t>
  </si>
  <si>
    <t>HSV - Práce a dodávky   Ostatní a vedlejší náklady, související činnosti</t>
  </si>
  <si>
    <t xml:space="preserve">    1.1. - Zařízení staveniště</t>
  </si>
  <si>
    <t xml:space="preserve">    1.1.1. - Zřízení, údržba a odstranění prostor dodavatele</t>
  </si>
  <si>
    <t xml:space="preserve">    1.1.5. - Geodetické vytýčení stavby</t>
  </si>
  <si>
    <t xml:space="preserve">    1.1.8. - Zajištění čištění komunikací</t>
  </si>
  <si>
    <t xml:space="preserve">    1.2. - Související činnosti</t>
  </si>
  <si>
    <t xml:space="preserve">    1.2.1. - Protipovodňový  plán stavby</t>
  </si>
  <si>
    <t xml:space="preserve">    1.2.12. - Kompletační činnost</t>
  </si>
  <si>
    <t xml:space="preserve">    1.2.2. - Havarijní  plán stavby</t>
  </si>
  <si>
    <t xml:space="preserve">    1.2.6. - Geodetické zaměření skutečného stavu</t>
  </si>
  <si>
    <t xml:space="preserve">    1.2.7. - Dokumentace skutečného provedení stavby</t>
  </si>
  <si>
    <t>OST - Ostatní</t>
  </si>
  <si>
    <t xml:space="preserve">    Ost01 - Ostatní</t>
  </si>
  <si>
    <t>Práce a dodávky   Ostatní a vedlejší náklady, související činnosti</t>
  </si>
  <si>
    <t>1.1.</t>
  </si>
  <si>
    <t>Zařízení staveniště</t>
  </si>
  <si>
    <t>1.1.1.</t>
  </si>
  <si>
    <t>Zřízení, údržba a odstranění prostor dodavatele</t>
  </si>
  <si>
    <t>1.1.1.1</t>
  </si>
  <si>
    <t>ZS zhotovitele - provozní objekty ZS:</t>
  </si>
  <si>
    <t>kpl</t>
  </si>
  <si>
    <t>1.1.5.</t>
  </si>
  <si>
    <t>Geodetické vytýčení stavby</t>
  </si>
  <si>
    <t>1.1.5.1</t>
  </si>
  <si>
    <t>Náklady na vytýčení všech inženýrských sítí na staveništi u jednotlivých správců a majitelů  před zahájením stavebních prací</t>
  </si>
  <si>
    <t>1.1.5.2</t>
  </si>
  <si>
    <t>Náklady na geodetické zaměření a na vytýčení celé stavby před zahájením stavebních prací</t>
  </si>
  <si>
    <t>1.1.8.</t>
  </si>
  <si>
    <t>Zajištění čištění komunikací</t>
  </si>
  <si>
    <t>1.1.8.1</t>
  </si>
  <si>
    <t>Čistění komunikací</t>
  </si>
  <si>
    <t>1.2.</t>
  </si>
  <si>
    <t>Související činnosti</t>
  </si>
  <si>
    <t>1.2.1.</t>
  </si>
  <si>
    <t>Protipovodňový  plán stavby</t>
  </si>
  <si>
    <t>1.2.1.1</t>
  </si>
  <si>
    <t>Náklady na  zpracování, projednání a schválení protipovodňového plánu stavby</t>
  </si>
  <si>
    <t>1.2.12.</t>
  </si>
  <si>
    <t>Kompletační činnost</t>
  </si>
  <si>
    <t>1.2.12.1</t>
  </si>
  <si>
    <t>Kompletační činnost zhotovitele stavby a příprava k odevzdání stavby zadavateli</t>
  </si>
  <si>
    <t>1.2.2.</t>
  </si>
  <si>
    <t>Havarijní  plán stavby</t>
  </si>
  <si>
    <t>1.2.2.1</t>
  </si>
  <si>
    <t>Náklady na  zpracování, projednání a schválení havarijního plánu stavby</t>
  </si>
  <si>
    <t>1.2.6.</t>
  </si>
  <si>
    <t>Geodetické zaměření skutečného stavu</t>
  </si>
  <si>
    <t>1.2.6.1</t>
  </si>
  <si>
    <t>Geodetické zaměření skutečného provedení  stavby</t>
  </si>
  <si>
    <t>1.2.7.</t>
  </si>
  <si>
    <t>Dokumentace skutečného provedení stavby</t>
  </si>
  <si>
    <t>1.2.7.1</t>
  </si>
  <si>
    <t>Dokumentace skutečného provedení, event. zákres skutečného provedení do ověřené dokumentace a vyřízení změny stavby před dokončením.</t>
  </si>
  <si>
    <t>OST</t>
  </si>
  <si>
    <t>Ostatní</t>
  </si>
  <si>
    <t>Ost01</t>
  </si>
  <si>
    <t>Ost01,1-R</t>
  </si>
  <si>
    <t>Náklady na dodávky a osazení norné stěny napříč korytem průměrné šířky 26m, vč. nákladů na pronájem a jejího odstranění po dokončení stavby</t>
  </si>
  <si>
    <t>Poznámka k položce:_x000D_
Poznámka k položce: viz TZ př.č. D.1.1_x000D_
Poznámka k položce: viz TZ př.č. D.1.1</t>
  </si>
  <si>
    <t>Ost01,3-R</t>
  </si>
  <si>
    <t>Náklady na odchycení a přesunutí zvlášť chráněných druhů živočichů</t>
  </si>
  <si>
    <t>Poznámka k položce:_x000D_
Poznámka k položce: viz TZ př.č. D.1.1</t>
  </si>
  <si>
    <t>Ost01,5-R</t>
  </si>
  <si>
    <t>Náklady na transfer ryb z pracovního úseku</t>
  </si>
  <si>
    <t>Ost01,7-R</t>
  </si>
  <si>
    <t>Náklady na obnovení stávajícího vodorovného dopravního značení</t>
  </si>
  <si>
    <t>Ost01,8-R</t>
  </si>
  <si>
    <t>Náklady na použití speciální techniky (pojízdná montážní plošina, jeřáb apod.)</t>
  </si>
  <si>
    <t>Poznámka k položce:_x000D_
Poznámka k položce: viz TZ př.č. D.1.1  po dobu 2 měsíce</t>
  </si>
  <si>
    <t>Zpevnění komunikace osazením silničních dílců z ŽB do lože z kameniva těženého (štěrkodrť) tl 40 mm  a s následnou demontáží  silničních panelů včetně odvozu</t>
  </si>
  <si>
    <t>584,1-R</t>
  </si>
  <si>
    <t>001 - SO 01 Oprava opěrné zdi</t>
  </si>
  <si>
    <t>002 - Ostatní a vedlejší náklady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</si>
</sst>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8"/>
  <sheetViews>
    <sheetView showGridLines="0" workbookViewId="0">
      <selection activeCell="R10" sqref="R1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194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22" t="s">
        <v>13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20"/>
      <c r="BS5" s="17" t="s">
        <v>6</v>
      </c>
    </row>
    <row r="6" spans="1:74" s="1" customFormat="1" ht="36.9" customHeight="1">
      <c r="B6" s="20"/>
      <c r="D6" s="25" t="s">
        <v>14</v>
      </c>
      <c r="K6" s="223" t="s">
        <v>15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45" customHeight="1">
      <c r="B11" s="20"/>
      <c r="E11" s="24" t="s">
        <v>24</v>
      </c>
      <c r="AK11" s="26" t="s">
        <v>25</v>
      </c>
      <c r="AN11" s="24" t="s">
        <v>1</v>
      </c>
      <c r="AR11" s="20"/>
      <c r="BS11" s="17" t="s">
        <v>6</v>
      </c>
    </row>
    <row r="12" spans="1:74" s="1" customFormat="1" ht="6.9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26</v>
      </c>
      <c r="AK13" s="26" t="s">
        <v>23</v>
      </c>
      <c r="AN13" s="24" t="s">
        <v>1</v>
      </c>
      <c r="AR13" s="20"/>
      <c r="BS13" s="17" t="s">
        <v>6</v>
      </c>
    </row>
    <row r="14" spans="1:74" ht="13.2">
      <c r="B14" s="20"/>
      <c r="E14" s="24" t="s">
        <v>19</v>
      </c>
      <c r="AK14" s="26" t="s">
        <v>25</v>
      </c>
      <c r="AN14" s="24" t="s">
        <v>1</v>
      </c>
      <c r="AR14" s="20"/>
      <c r="BS14" s="17" t="s">
        <v>6</v>
      </c>
    </row>
    <row r="15" spans="1:74" s="1" customFormat="1" ht="6.9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27</v>
      </c>
      <c r="AK16" s="26" t="s">
        <v>23</v>
      </c>
      <c r="AN16" s="24" t="s">
        <v>1</v>
      </c>
      <c r="AR16" s="20"/>
      <c r="BS16" s="17" t="s">
        <v>3</v>
      </c>
    </row>
    <row r="17" spans="1:71" s="1" customFormat="1" ht="18.45" customHeight="1">
      <c r="B17" s="20"/>
      <c r="E17" s="24" t="s">
        <v>28</v>
      </c>
      <c r="AK17" s="26" t="s">
        <v>25</v>
      </c>
      <c r="AN17" s="24" t="s">
        <v>1</v>
      </c>
      <c r="AR17" s="20"/>
      <c r="BS17" s="17" t="s">
        <v>29</v>
      </c>
    </row>
    <row r="18" spans="1:71" s="1" customFormat="1" ht="6.9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30</v>
      </c>
      <c r="AK19" s="26" t="s">
        <v>23</v>
      </c>
      <c r="AN19" s="24" t="s">
        <v>1</v>
      </c>
      <c r="AR19" s="20"/>
      <c r="BS19" s="17" t="s">
        <v>6</v>
      </c>
    </row>
    <row r="20" spans="1:71" s="1" customFormat="1" ht="18.45" customHeight="1">
      <c r="B20" s="20"/>
      <c r="E20" s="24" t="s">
        <v>28</v>
      </c>
      <c r="AK20" s="26" t="s">
        <v>25</v>
      </c>
      <c r="AN20" s="24" t="s">
        <v>1</v>
      </c>
      <c r="AR20" s="20"/>
      <c r="BS20" s="17" t="s">
        <v>29</v>
      </c>
    </row>
    <row r="21" spans="1:71" s="1" customFormat="1" ht="6.9" customHeight="1">
      <c r="B21" s="20"/>
      <c r="AR21" s="20"/>
    </row>
    <row r="22" spans="1:71" s="1" customFormat="1" ht="12" customHeight="1">
      <c r="B22" s="20"/>
      <c r="D22" s="26" t="s">
        <v>31</v>
      </c>
      <c r="AR22" s="20"/>
    </row>
    <row r="23" spans="1:71" s="1" customFormat="1" ht="16.5" customHeight="1">
      <c r="B23" s="20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</row>
    <row r="24" spans="1:71" s="1" customFormat="1" ht="6.9" customHeight="1">
      <c r="B24" s="20"/>
      <c r="AR24" s="20"/>
    </row>
    <row r="25" spans="1:71" s="1" customFormat="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5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5">
        <f>ROUND(AG94,2)</f>
        <v>0</v>
      </c>
      <c r="AL26" s="226"/>
      <c r="AM26" s="226"/>
      <c r="AN26" s="226"/>
      <c r="AO26" s="226"/>
      <c r="AP26" s="29"/>
      <c r="AQ26" s="29"/>
      <c r="AR26" s="30"/>
      <c r="BE26" s="29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7" t="s">
        <v>33</v>
      </c>
      <c r="M28" s="227"/>
      <c r="N28" s="227"/>
      <c r="O28" s="227"/>
      <c r="P28" s="227"/>
      <c r="Q28" s="29"/>
      <c r="R28" s="29"/>
      <c r="S28" s="29"/>
      <c r="T28" s="29"/>
      <c r="U28" s="29"/>
      <c r="V28" s="29"/>
      <c r="W28" s="227" t="s">
        <v>34</v>
      </c>
      <c r="X28" s="227"/>
      <c r="Y28" s="227"/>
      <c r="Z28" s="227"/>
      <c r="AA28" s="227"/>
      <c r="AB28" s="227"/>
      <c r="AC28" s="227"/>
      <c r="AD28" s="227"/>
      <c r="AE28" s="227"/>
      <c r="AF28" s="29"/>
      <c r="AG28" s="29"/>
      <c r="AH28" s="29"/>
      <c r="AI28" s="29"/>
      <c r="AJ28" s="29"/>
      <c r="AK28" s="227" t="s">
        <v>35</v>
      </c>
      <c r="AL28" s="227"/>
      <c r="AM28" s="227"/>
      <c r="AN28" s="227"/>
      <c r="AO28" s="227"/>
      <c r="AP28" s="29"/>
      <c r="AQ28" s="29"/>
      <c r="AR28" s="30"/>
      <c r="BE28" s="29"/>
    </row>
    <row r="29" spans="1:71" s="3" customFormat="1" ht="14.4" customHeight="1">
      <c r="B29" s="34"/>
      <c r="D29" s="26" t="s">
        <v>36</v>
      </c>
      <c r="F29" s="26" t="s">
        <v>37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4"/>
    </row>
    <row r="30" spans="1:71" s="3" customFormat="1" ht="14.4" customHeight="1">
      <c r="B30" s="34"/>
      <c r="F30" s="26" t="s">
        <v>38</v>
      </c>
      <c r="L30" s="217">
        <v>0.15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4"/>
    </row>
    <row r="31" spans="1:71" s="3" customFormat="1" ht="14.4" hidden="1" customHeight="1">
      <c r="B31" s="34"/>
      <c r="F31" s="26" t="s">
        <v>39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4"/>
    </row>
    <row r="32" spans="1:71" s="3" customFormat="1" ht="14.4" hidden="1" customHeight="1">
      <c r="B32" s="34"/>
      <c r="F32" s="26" t="s">
        <v>40</v>
      </c>
      <c r="L32" s="217">
        <v>0.15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4"/>
    </row>
    <row r="33" spans="1:57" s="3" customFormat="1" ht="14.4" hidden="1" customHeight="1">
      <c r="B33" s="34"/>
      <c r="F33" s="26" t="s">
        <v>41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4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5" customHeight="1">
      <c r="A35" s="29"/>
      <c r="B35" s="30"/>
      <c r="C35" s="35"/>
      <c r="D35" s="36" t="s">
        <v>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43</v>
      </c>
      <c r="U35" s="37"/>
      <c r="V35" s="37"/>
      <c r="W35" s="37"/>
      <c r="X35" s="218" t="s">
        <v>44</v>
      </c>
      <c r="Y35" s="219"/>
      <c r="Z35" s="219"/>
      <c r="AA35" s="219"/>
      <c r="AB35" s="219"/>
      <c r="AC35" s="37"/>
      <c r="AD35" s="37"/>
      <c r="AE35" s="37"/>
      <c r="AF35" s="37"/>
      <c r="AG35" s="37"/>
      <c r="AH35" s="37"/>
      <c r="AI35" s="37"/>
      <c r="AJ35" s="37"/>
      <c r="AK35" s="220">
        <f>SUM(AK26:AK33)</f>
        <v>0</v>
      </c>
      <c r="AL35" s="219"/>
      <c r="AM35" s="219"/>
      <c r="AN35" s="219"/>
      <c r="AO35" s="221"/>
      <c r="AP35" s="35"/>
      <c r="AQ35" s="35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39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.2">
      <c r="A60" s="29"/>
      <c r="B60" s="30"/>
      <c r="C60" s="29"/>
      <c r="D60" s="42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47</v>
      </c>
      <c r="AI60" s="32"/>
      <c r="AJ60" s="32"/>
      <c r="AK60" s="32"/>
      <c r="AL60" s="32"/>
      <c r="AM60" s="42" t="s">
        <v>48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2">
      <c r="A64" s="29"/>
      <c r="B64" s="30"/>
      <c r="C64" s="29"/>
      <c r="D64" s="40" t="s">
        <v>49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50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.2">
      <c r="A75" s="29"/>
      <c r="B75" s="30"/>
      <c r="C75" s="29"/>
      <c r="D75" s="42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47</v>
      </c>
      <c r="AI75" s="32"/>
      <c r="AJ75" s="32"/>
      <c r="AK75" s="32"/>
      <c r="AL75" s="32"/>
      <c r="AM75" s="42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" customHeight="1">
      <c r="A82" s="29"/>
      <c r="B82" s="30"/>
      <c r="C82" s="21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2</v>
      </c>
      <c r="AR84" s="48"/>
    </row>
    <row r="85" spans="1:91" s="5" customFormat="1" ht="36.9" customHeight="1">
      <c r="B85" s="49"/>
      <c r="C85" s="50" t="s">
        <v>14</v>
      </c>
      <c r="L85" s="206" t="str">
        <f>K6</f>
        <v>VT Ostravice, Paskov, km 16,776-17,000 - oprava opěrné PB zdi (stavba č.4183)_Rzp_001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9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08" t="str">
        <f>IF(AN8= "","",AN8)</f>
        <v>29. 8. 2021</v>
      </c>
      <c r="AN87" s="208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Povodí Odry s.p.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27</v>
      </c>
      <c r="AJ89" s="29"/>
      <c r="AK89" s="29"/>
      <c r="AL89" s="29"/>
      <c r="AM89" s="209" t="str">
        <f>IF(E17="","",E17)</f>
        <v>KB projekt aqua s.r.o.</v>
      </c>
      <c r="AN89" s="210"/>
      <c r="AO89" s="210"/>
      <c r="AP89" s="210"/>
      <c r="AQ89" s="29"/>
      <c r="AR89" s="30"/>
      <c r="AS89" s="211" t="s">
        <v>52</v>
      </c>
      <c r="AT89" s="2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15" customHeight="1">
      <c r="A90" s="29"/>
      <c r="B90" s="30"/>
      <c r="C90" s="26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30</v>
      </c>
      <c r="AJ90" s="29"/>
      <c r="AK90" s="29"/>
      <c r="AL90" s="29"/>
      <c r="AM90" s="209" t="str">
        <f>IF(E20="","",E20)</f>
        <v>KB projekt aqua s.r.o.</v>
      </c>
      <c r="AN90" s="210"/>
      <c r="AO90" s="210"/>
      <c r="AP90" s="210"/>
      <c r="AQ90" s="29"/>
      <c r="AR90" s="30"/>
      <c r="AS90" s="213"/>
      <c r="AT90" s="21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3"/>
      <c r="AT91" s="21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1" t="s">
        <v>53</v>
      </c>
      <c r="D92" s="202"/>
      <c r="E92" s="202"/>
      <c r="F92" s="202"/>
      <c r="G92" s="202"/>
      <c r="H92" s="57"/>
      <c r="I92" s="203" t="s">
        <v>54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55</v>
      </c>
      <c r="AH92" s="202"/>
      <c r="AI92" s="202"/>
      <c r="AJ92" s="202"/>
      <c r="AK92" s="202"/>
      <c r="AL92" s="202"/>
      <c r="AM92" s="202"/>
      <c r="AN92" s="203" t="s">
        <v>56</v>
      </c>
      <c r="AO92" s="202"/>
      <c r="AP92" s="205"/>
      <c r="AQ92" s="58" t="s">
        <v>57</v>
      </c>
      <c r="AR92" s="30"/>
      <c r="AS92" s="59" t="s">
        <v>58</v>
      </c>
      <c r="AT92" s="60" t="s">
        <v>59</v>
      </c>
      <c r="AU92" s="60" t="s">
        <v>60</v>
      </c>
      <c r="AV92" s="60" t="s">
        <v>61</v>
      </c>
      <c r="AW92" s="60" t="s">
        <v>62</v>
      </c>
      <c r="AX92" s="60" t="s">
        <v>63</v>
      </c>
      <c r="AY92" s="60" t="s">
        <v>64</v>
      </c>
      <c r="AZ92" s="60" t="s">
        <v>65</v>
      </c>
      <c r="BA92" s="60" t="s">
        <v>66</v>
      </c>
      <c r="BB92" s="60" t="s">
        <v>67</v>
      </c>
      <c r="BC92" s="60" t="s">
        <v>68</v>
      </c>
      <c r="BD92" s="61" t="s">
        <v>69</v>
      </c>
      <c r="BE92" s="29"/>
    </row>
    <row r="93" spans="1:91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" customHeight="1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9">
        <f>ROUND(SUM(AG95:AG96),2)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3751.7124899999999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7" customFormat="1" ht="16.5" customHeight="1">
      <c r="A95" s="76" t="s">
        <v>76</v>
      </c>
      <c r="B95" s="77"/>
      <c r="C95" s="78"/>
      <c r="D95" s="198" t="s">
        <v>77</v>
      </c>
      <c r="E95" s="198"/>
      <c r="F95" s="198"/>
      <c r="G95" s="198"/>
      <c r="H95" s="198"/>
      <c r="I95" s="79"/>
      <c r="J95" s="198" t="s">
        <v>78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'001 - SO 01 Oprava opěrné...'!J30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80" t="s">
        <v>79</v>
      </c>
      <c r="AR95" s="77"/>
      <c r="AS95" s="81">
        <v>0</v>
      </c>
      <c r="AT95" s="82">
        <f>ROUND(SUM(AV95:AW95),2)</f>
        <v>0</v>
      </c>
      <c r="AU95" s="83">
        <f>'001 - SO 01 Oprava opěrné...'!P126</f>
        <v>3751.7124859999999</v>
      </c>
      <c r="AV95" s="82">
        <f>'001 - SO 01 Oprava opěrné...'!J33</f>
        <v>0</v>
      </c>
      <c r="AW95" s="82">
        <f>'001 - SO 01 Oprava opěrné...'!J34</f>
        <v>0</v>
      </c>
      <c r="AX95" s="82">
        <f>'001 - SO 01 Oprava opěrné...'!J35</f>
        <v>0</v>
      </c>
      <c r="AY95" s="82">
        <f>'001 - SO 01 Oprava opěrné...'!J36</f>
        <v>0</v>
      </c>
      <c r="AZ95" s="82">
        <f>'001 - SO 01 Oprava opěrné...'!F33</f>
        <v>0</v>
      </c>
      <c r="BA95" s="82">
        <f>'001 - SO 01 Oprava opěrné...'!F34</f>
        <v>0</v>
      </c>
      <c r="BB95" s="82">
        <f>'001 - SO 01 Oprava opěrné...'!F35</f>
        <v>0</v>
      </c>
      <c r="BC95" s="82">
        <f>'001 - SO 01 Oprava opěrné...'!F36</f>
        <v>0</v>
      </c>
      <c r="BD95" s="84">
        <f>'001 - SO 01 Oprava opěrné...'!F37</f>
        <v>0</v>
      </c>
      <c r="BT95" s="85" t="s">
        <v>80</v>
      </c>
      <c r="BV95" s="85" t="s">
        <v>74</v>
      </c>
      <c r="BW95" s="85" t="s">
        <v>81</v>
      </c>
      <c r="BX95" s="85" t="s">
        <v>4</v>
      </c>
      <c r="CL95" s="85" t="s">
        <v>1</v>
      </c>
      <c r="CM95" s="85" t="s">
        <v>13</v>
      </c>
    </row>
    <row r="96" spans="1:91" s="7" customFormat="1" ht="16.5" customHeight="1">
      <c r="A96" s="76" t="s">
        <v>76</v>
      </c>
      <c r="B96" s="77"/>
      <c r="C96" s="78"/>
      <c r="D96" s="198" t="s">
        <v>82</v>
      </c>
      <c r="E96" s="198"/>
      <c r="F96" s="198"/>
      <c r="G96" s="198"/>
      <c r="H96" s="198"/>
      <c r="I96" s="79"/>
      <c r="J96" s="198" t="s">
        <v>83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6">
        <f>'002 - Ostatní a vedlejší ...'!J30</f>
        <v>0</v>
      </c>
      <c r="AH96" s="197"/>
      <c r="AI96" s="197"/>
      <c r="AJ96" s="197"/>
      <c r="AK96" s="197"/>
      <c r="AL96" s="197"/>
      <c r="AM96" s="197"/>
      <c r="AN96" s="196">
        <f>SUM(AG96,AT96)</f>
        <v>0</v>
      </c>
      <c r="AO96" s="197"/>
      <c r="AP96" s="197"/>
      <c r="AQ96" s="80" t="s">
        <v>79</v>
      </c>
      <c r="AR96" s="77"/>
      <c r="AS96" s="86">
        <v>0</v>
      </c>
      <c r="AT96" s="87">
        <f>ROUND(SUM(AV96:AW96),2)</f>
        <v>0</v>
      </c>
      <c r="AU96" s="88">
        <f>'002 - Ostatní a vedlejší ...'!P129</f>
        <v>0</v>
      </c>
      <c r="AV96" s="87">
        <f>'002 - Ostatní a vedlejší ...'!J33</f>
        <v>0</v>
      </c>
      <c r="AW96" s="87">
        <f>'002 - Ostatní a vedlejší ...'!J34</f>
        <v>0</v>
      </c>
      <c r="AX96" s="87">
        <f>'002 - Ostatní a vedlejší ...'!J35</f>
        <v>0</v>
      </c>
      <c r="AY96" s="87">
        <f>'002 - Ostatní a vedlejší ...'!J36</f>
        <v>0</v>
      </c>
      <c r="AZ96" s="87">
        <f>'002 - Ostatní a vedlejší ...'!F33</f>
        <v>0</v>
      </c>
      <c r="BA96" s="87">
        <f>'002 - Ostatní a vedlejší ...'!F34</f>
        <v>0</v>
      </c>
      <c r="BB96" s="87">
        <f>'002 - Ostatní a vedlejší ...'!F35</f>
        <v>0</v>
      </c>
      <c r="BC96" s="87">
        <f>'002 - Ostatní a vedlejší ...'!F36</f>
        <v>0</v>
      </c>
      <c r="BD96" s="89">
        <f>'002 - Ostatní a vedlejší ...'!F37</f>
        <v>0</v>
      </c>
      <c r="BT96" s="85" t="s">
        <v>80</v>
      </c>
      <c r="BV96" s="85" t="s">
        <v>74</v>
      </c>
      <c r="BW96" s="85" t="s">
        <v>84</v>
      </c>
      <c r="BX96" s="85" t="s">
        <v>4</v>
      </c>
      <c r="CL96" s="85" t="s">
        <v>1</v>
      </c>
      <c r="CM96" s="85" t="s">
        <v>13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01 - SO 01 Oprava opěrné...'!C2" display="/"/>
    <hyperlink ref="A96" location="'002 - Ostatní a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2"/>
  <sheetViews>
    <sheetView showGridLines="0" tabSelected="1" workbookViewId="0">
      <selection activeCell="I130" sqref="I13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81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13</v>
      </c>
    </row>
    <row r="4" spans="1:46" s="1" customFormat="1" ht="24.9" customHeight="1">
      <c r="B4" s="20"/>
      <c r="D4" s="21" t="s">
        <v>85</v>
      </c>
      <c r="L4" s="20"/>
      <c r="M4" s="91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26.25" customHeight="1">
      <c r="B7" s="20"/>
      <c r="E7" s="229" t="str">
        <f>'Rekapitulace stavby'!K6</f>
        <v>VT Ostravice, Paskov, km 16,776-17,000 - oprava opěrné PB zdi (stavba č.4183)_Rzp_001</v>
      </c>
      <c r="F7" s="230"/>
      <c r="G7" s="230"/>
      <c r="H7" s="230"/>
      <c r="L7" s="20"/>
    </row>
    <row r="8" spans="1:46" s="2" customFormat="1" ht="12" customHeight="1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6" t="s">
        <v>386</v>
      </c>
      <c r="F9" s="228"/>
      <c r="G9" s="228"/>
      <c r="H9" s="228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29. 8. 2021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IF('Rekapitulace stavby'!E11="","",'Rekapitulace stavby'!E11)</f>
        <v>Povodí Odry s.p.</v>
      </c>
      <c r="F15" s="29"/>
      <c r="G15" s="29"/>
      <c r="H15" s="29"/>
      <c r="I15" s="26" t="s">
        <v>25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2" t="str">
        <f>'Rekapitulace stavby'!E14</f>
        <v xml:space="preserve"> </v>
      </c>
      <c r="F18" s="222"/>
      <c r="G18" s="222"/>
      <c r="H18" s="222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IF('Rekapitulace stavby'!E17="","",'Rekapitulace stavby'!E17)</f>
        <v>KB projekt aqua s.r.o.</v>
      </c>
      <c r="F21" s="29"/>
      <c r="G21" s="29"/>
      <c r="H21" s="29"/>
      <c r="I21" s="26" t="s">
        <v>25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>KB projekt aqua s.r.o.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4" t="s">
        <v>1</v>
      </c>
      <c r="F27" s="224"/>
      <c r="G27" s="224"/>
      <c r="H27" s="22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32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6" t="s">
        <v>36</v>
      </c>
      <c r="E33" s="26" t="s">
        <v>37</v>
      </c>
      <c r="F33" s="97">
        <f>ROUND((SUM(BE126:BE241)),  2)</f>
        <v>0</v>
      </c>
      <c r="G33" s="29"/>
      <c r="H33" s="29"/>
      <c r="I33" s="98">
        <v>0.21</v>
      </c>
      <c r="J33" s="97">
        <f>ROUND(((SUM(BE126:BE241))*I33),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6" t="s">
        <v>38</v>
      </c>
      <c r="F34" s="97">
        <f>ROUND((SUM(BF126:BF241)),  2)</f>
        <v>0</v>
      </c>
      <c r="G34" s="29"/>
      <c r="H34" s="29"/>
      <c r="I34" s="98">
        <v>0.15</v>
      </c>
      <c r="J34" s="97">
        <f>ROUND(((SUM(BF126:BF241))*I34),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39</v>
      </c>
      <c r="F35" s="97">
        <f>ROUND((SUM(BG126:BG241)),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40</v>
      </c>
      <c r="F36" s="97">
        <f>ROUND((SUM(BH126:BH241)),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6" t="s">
        <v>41</v>
      </c>
      <c r="F37" s="97">
        <f>ROUND((SUM(BI126:BI241)),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42</v>
      </c>
      <c r="E39" s="57"/>
      <c r="F39" s="57"/>
      <c r="G39" s="101" t="s">
        <v>43</v>
      </c>
      <c r="H39" s="102" t="s">
        <v>44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29"/>
      <c r="B61" s="30"/>
      <c r="C61" s="29"/>
      <c r="D61" s="42" t="s">
        <v>47</v>
      </c>
      <c r="E61" s="32"/>
      <c r="F61" s="105" t="s">
        <v>48</v>
      </c>
      <c r="G61" s="42" t="s">
        <v>47</v>
      </c>
      <c r="H61" s="32"/>
      <c r="I61" s="32"/>
      <c r="J61" s="106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29"/>
      <c r="B76" s="30"/>
      <c r="C76" s="29"/>
      <c r="D76" s="42" t="s">
        <v>47</v>
      </c>
      <c r="E76" s="32"/>
      <c r="F76" s="105" t="s">
        <v>48</v>
      </c>
      <c r="G76" s="42" t="s">
        <v>47</v>
      </c>
      <c r="H76" s="32"/>
      <c r="I76" s="32"/>
      <c r="J76" s="106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21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hidden="1" customHeight="1">
      <c r="A85" s="29"/>
      <c r="B85" s="30"/>
      <c r="C85" s="29"/>
      <c r="D85" s="29"/>
      <c r="E85" s="229" t="str">
        <f>E7</f>
        <v>VT Ostravice, Paskov, km 16,776-17,000 - oprava opěrné PB zdi (stavba č.4183)_Rzp_001</v>
      </c>
      <c r="F85" s="230"/>
      <c r="G85" s="230"/>
      <c r="H85" s="230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6" t="str">
        <f>E9</f>
        <v>001 - SO 01 Oprava opěrné zdi</v>
      </c>
      <c r="F87" s="228"/>
      <c r="G87" s="228"/>
      <c r="H87" s="228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18</v>
      </c>
      <c r="D89" s="29"/>
      <c r="E89" s="29"/>
      <c r="F89" s="24" t="str">
        <f>F12</f>
        <v xml:space="preserve"> </v>
      </c>
      <c r="G89" s="29"/>
      <c r="H89" s="29"/>
      <c r="I89" s="26" t="s">
        <v>20</v>
      </c>
      <c r="J89" s="52" t="str">
        <f>IF(J12="","",J12)</f>
        <v>29. 8. 2021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6" t="s">
        <v>22</v>
      </c>
      <c r="D91" s="29"/>
      <c r="E91" s="29"/>
      <c r="F91" s="24" t="str">
        <f>E15</f>
        <v>Povodí Odry s.p.</v>
      </c>
      <c r="G91" s="29"/>
      <c r="H91" s="29"/>
      <c r="I91" s="26" t="s">
        <v>27</v>
      </c>
      <c r="J91" s="27" t="str">
        <f>E21</f>
        <v>KB projekt aqua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KB projekt aqua s.r.o.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9" t="s">
        <v>90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91</v>
      </c>
    </row>
    <row r="97" spans="1:31" s="9" customFormat="1" ht="24.9" hidden="1" customHeight="1">
      <c r="B97" s="110"/>
      <c r="D97" s="111" t="s">
        <v>92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1:31" s="10" customFormat="1" ht="19.95" hidden="1" customHeight="1">
      <c r="B98" s="114"/>
      <c r="D98" s="115" t="s">
        <v>93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1:31" s="10" customFormat="1" ht="19.95" hidden="1" customHeight="1">
      <c r="B99" s="114"/>
      <c r="D99" s="115" t="s">
        <v>94</v>
      </c>
      <c r="E99" s="116"/>
      <c r="F99" s="116"/>
      <c r="G99" s="116"/>
      <c r="H99" s="116"/>
      <c r="I99" s="116"/>
      <c r="J99" s="117">
        <f>J174</f>
        <v>0</v>
      </c>
      <c r="L99" s="114"/>
    </row>
    <row r="100" spans="1:31" s="10" customFormat="1" ht="19.95" hidden="1" customHeight="1">
      <c r="B100" s="114"/>
      <c r="D100" s="115" t="s">
        <v>95</v>
      </c>
      <c r="E100" s="116"/>
      <c r="F100" s="116"/>
      <c r="G100" s="116"/>
      <c r="H100" s="116"/>
      <c r="I100" s="116"/>
      <c r="J100" s="117">
        <f>J181</f>
        <v>0</v>
      </c>
      <c r="L100" s="114"/>
    </row>
    <row r="101" spans="1:31" s="10" customFormat="1" ht="19.95" hidden="1" customHeight="1">
      <c r="B101" s="114"/>
      <c r="D101" s="115" t="s">
        <v>96</v>
      </c>
      <c r="E101" s="116"/>
      <c r="F101" s="116"/>
      <c r="G101" s="116"/>
      <c r="H101" s="116"/>
      <c r="I101" s="116"/>
      <c r="J101" s="117">
        <f>J192</f>
        <v>0</v>
      </c>
      <c r="L101" s="114"/>
    </row>
    <row r="102" spans="1:31" s="10" customFormat="1" ht="19.95" hidden="1" customHeight="1">
      <c r="B102" s="114"/>
      <c r="D102" s="115" t="s">
        <v>97</v>
      </c>
      <c r="E102" s="116"/>
      <c r="F102" s="116"/>
      <c r="G102" s="116"/>
      <c r="H102" s="116"/>
      <c r="I102" s="116"/>
      <c r="J102" s="117">
        <f>J218</f>
        <v>0</v>
      </c>
      <c r="L102" s="114"/>
    </row>
    <row r="103" spans="1:31" s="10" customFormat="1" ht="19.95" hidden="1" customHeight="1">
      <c r="B103" s="114"/>
      <c r="D103" s="115" t="s">
        <v>98</v>
      </c>
      <c r="E103" s="116"/>
      <c r="F103" s="116"/>
      <c r="G103" s="116"/>
      <c r="H103" s="116"/>
      <c r="I103" s="116"/>
      <c r="J103" s="117">
        <f>J224</f>
        <v>0</v>
      </c>
      <c r="L103" s="114"/>
    </row>
    <row r="104" spans="1:31" s="9" customFormat="1" ht="24.9" hidden="1" customHeight="1">
      <c r="B104" s="110"/>
      <c r="D104" s="111" t="s">
        <v>99</v>
      </c>
      <c r="E104" s="112"/>
      <c r="F104" s="112"/>
      <c r="G104" s="112"/>
      <c r="H104" s="112"/>
      <c r="I104" s="112"/>
      <c r="J104" s="113">
        <f>J226</f>
        <v>0</v>
      </c>
      <c r="L104" s="110"/>
    </row>
    <row r="105" spans="1:31" s="10" customFormat="1" ht="19.95" hidden="1" customHeight="1">
      <c r="B105" s="114"/>
      <c r="D105" s="115" t="s">
        <v>100</v>
      </c>
      <c r="E105" s="116"/>
      <c r="F105" s="116"/>
      <c r="G105" s="116"/>
      <c r="H105" s="116"/>
      <c r="I105" s="116"/>
      <c r="J105" s="117">
        <f>J227</f>
        <v>0</v>
      </c>
      <c r="L105" s="114"/>
    </row>
    <row r="106" spans="1:31" s="10" customFormat="1" ht="19.95" hidden="1" customHeight="1">
      <c r="B106" s="114"/>
      <c r="D106" s="115" t="s">
        <v>101</v>
      </c>
      <c r="E106" s="116"/>
      <c r="F106" s="116"/>
      <c r="G106" s="116"/>
      <c r="H106" s="116"/>
      <c r="I106" s="116"/>
      <c r="J106" s="117">
        <f>J234</f>
        <v>0</v>
      </c>
      <c r="L106" s="114"/>
    </row>
    <row r="107" spans="1:31" s="2" customFormat="1" ht="21.75" hidden="1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" hidden="1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idden="1"/>
    <row r="110" spans="1:31" hidden="1"/>
    <row r="111" spans="1:31" hidden="1"/>
    <row r="112" spans="1:31" s="2" customFormat="1" ht="6.9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" customHeight="1">
      <c r="A113" s="29"/>
      <c r="B113" s="30"/>
      <c r="C113" s="21" t="s">
        <v>102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6" t="s">
        <v>14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26.25" customHeight="1">
      <c r="A116" s="29"/>
      <c r="B116" s="30"/>
      <c r="C116" s="29"/>
      <c r="D116" s="29"/>
      <c r="E116" s="229" t="str">
        <f>E7</f>
        <v>VT Ostravice, Paskov, km 16,776-17,000 - oprava opěrné PB zdi (stavba č.4183)_Rzp_001</v>
      </c>
      <c r="F116" s="230"/>
      <c r="G116" s="230"/>
      <c r="H116" s="230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6" t="s">
        <v>86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06" t="str">
        <f>E9</f>
        <v>001 - SO 01 Oprava opěrné zdi</v>
      </c>
      <c r="F118" s="228"/>
      <c r="G118" s="228"/>
      <c r="H118" s="228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6" t="s">
        <v>18</v>
      </c>
      <c r="D120" s="29"/>
      <c r="E120" s="29"/>
      <c r="F120" s="24" t="str">
        <f>F12</f>
        <v xml:space="preserve"> </v>
      </c>
      <c r="G120" s="29"/>
      <c r="H120" s="29"/>
      <c r="I120" s="26" t="s">
        <v>20</v>
      </c>
      <c r="J120" s="52" t="str">
        <f>IF(J12="","",J12)</f>
        <v>29. 8. 2021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15" customHeight="1">
      <c r="A122" s="29"/>
      <c r="B122" s="30"/>
      <c r="C122" s="26" t="s">
        <v>22</v>
      </c>
      <c r="D122" s="29"/>
      <c r="E122" s="29"/>
      <c r="F122" s="24" t="str">
        <f>E15</f>
        <v>Povodí Odry s.p.</v>
      </c>
      <c r="G122" s="29"/>
      <c r="H122" s="29"/>
      <c r="I122" s="26" t="s">
        <v>27</v>
      </c>
      <c r="J122" s="27" t="str">
        <f>E21</f>
        <v>KB projekt aqua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15" customHeight="1">
      <c r="A123" s="29"/>
      <c r="B123" s="30"/>
      <c r="C123" s="26" t="s">
        <v>26</v>
      </c>
      <c r="D123" s="29"/>
      <c r="E123" s="29"/>
      <c r="F123" s="24" t="str">
        <f>IF(E18="","",E18)</f>
        <v xml:space="preserve"> </v>
      </c>
      <c r="G123" s="29"/>
      <c r="H123" s="29"/>
      <c r="I123" s="26" t="s">
        <v>30</v>
      </c>
      <c r="J123" s="27" t="str">
        <f>E24</f>
        <v>KB projekt aqua s.r.o.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8"/>
      <c r="B125" s="119"/>
      <c r="C125" s="120" t="s">
        <v>103</v>
      </c>
      <c r="D125" s="121" t="s">
        <v>57</v>
      </c>
      <c r="E125" s="121" t="s">
        <v>53</v>
      </c>
      <c r="F125" s="121" t="s">
        <v>54</v>
      </c>
      <c r="G125" s="121" t="s">
        <v>104</v>
      </c>
      <c r="H125" s="121" t="s">
        <v>105</v>
      </c>
      <c r="I125" s="121" t="s">
        <v>106</v>
      </c>
      <c r="J125" s="121" t="s">
        <v>89</v>
      </c>
      <c r="K125" s="122" t="s">
        <v>107</v>
      </c>
      <c r="L125" s="123"/>
      <c r="M125" s="59" t="s">
        <v>1</v>
      </c>
      <c r="N125" s="60" t="s">
        <v>36</v>
      </c>
      <c r="O125" s="60" t="s">
        <v>108</v>
      </c>
      <c r="P125" s="60" t="s">
        <v>109</v>
      </c>
      <c r="Q125" s="60" t="s">
        <v>110</v>
      </c>
      <c r="R125" s="60" t="s">
        <v>111</v>
      </c>
      <c r="S125" s="60" t="s">
        <v>112</v>
      </c>
      <c r="T125" s="61" t="s">
        <v>113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</row>
    <row r="126" spans="1:63" s="2" customFormat="1" ht="22.95" customHeight="1">
      <c r="A126" s="29"/>
      <c r="B126" s="30"/>
      <c r="C126" s="66" t="s">
        <v>114</v>
      </c>
      <c r="D126" s="29"/>
      <c r="E126" s="29"/>
      <c r="F126" s="29"/>
      <c r="G126" s="29"/>
      <c r="H126" s="29"/>
      <c r="I126" s="29"/>
      <c r="J126" s="124">
        <f>BK126</f>
        <v>0</v>
      </c>
      <c r="K126" s="29"/>
      <c r="L126" s="30"/>
      <c r="M126" s="62"/>
      <c r="N126" s="53"/>
      <c r="O126" s="63"/>
      <c r="P126" s="125">
        <f>P127+P226</f>
        <v>3751.7124859999999</v>
      </c>
      <c r="Q126" s="63"/>
      <c r="R126" s="125">
        <f>R127+R226</f>
        <v>311.88838664999997</v>
      </c>
      <c r="S126" s="63"/>
      <c r="T126" s="126">
        <f>T127+T226</f>
        <v>320.61619999999999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71</v>
      </c>
      <c r="AU126" s="17" t="s">
        <v>91</v>
      </c>
      <c r="BK126" s="127">
        <f>BK127+BK226</f>
        <v>0</v>
      </c>
    </row>
    <row r="127" spans="1:63" s="12" customFormat="1" ht="25.95" customHeight="1">
      <c r="B127" s="128"/>
      <c r="D127" s="129" t="s">
        <v>71</v>
      </c>
      <c r="E127" s="130" t="s">
        <v>115</v>
      </c>
      <c r="F127" s="130" t="s">
        <v>116</v>
      </c>
      <c r="J127" s="131">
        <f>BK127</f>
        <v>0</v>
      </c>
      <c r="L127" s="128"/>
      <c r="M127" s="132"/>
      <c r="N127" s="133"/>
      <c r="O127" s="133"/>
      <c r="P127" s="134">
        <f>P128+P174+P181+P192+P218+P224</f>
        <v>3465.333486</v>
      </c>
      <c r="Q127" s="133"/>
      <c r="R127" s="134">
        <f>R128+R174+R181+R192+R218+R224</f>
        <v>311.81908999999996</v>
      </c>
      <c r="S127" s="133"/>
      <c r="T127" s="135">
        <f>T128+T174+T181+T192+T218+T224</f>
        <v>317.7362</v>
      </c>
      <c r="AR127" s="129" t="s">
        <v>80</v>
      </c>
      <c r="AT127" s="136" t="s">
        <v>71</v>
      </c>
      <c r="AU127" s="136" t="s">
        <v>72</v>
      </c>
      <c r="AY127" s="129" t="s">
        <v>117</v>
      </c>
      <c r="BK127" s="137">
        <f>BK128+BK174+BK181+BK192+BK218+BK224</f>
        <v>0</v>
      </c>
    </row>
    <row r="128" spans="1:63" s="12" customFormat="1" ht="22.95" customHeight="1">
      <c r="B128" s="128"/>
      <c r="D128" s="129" t="s">
        <v>71</v>
      </c>
      <c r="E128" s="138" t="s">
        <v>80</v>
      </c>
      <c r="F128" s="138" t="s">
        <v>118</v>
      </c>
      <c r="J128" s="139">
        <f>BK128</f>
        <v>0</v>
      </c>
      <c r="L128" s="128"/>
      <c r="M128" s="132"/>
      <c r="N128" s="133"/>
      <c r="O128" s="133"/>
      <c r="P128" s="134">
        <f>SUM(P129:P173)</f>
        <v>1356.3340000000001</v>
      </c>
      <c r="Q128" s="133"/>
      <c r="R128" s="134">
        <f>SUM(R129:R173)</f>
        <v>0.24725000000000003</v>
      </c>
      <c r="S128" s="133"/>
      <c r="T128" s="135">
        <f>SUM(T129:T173)</f>
        <v>178.125</v>
      </c>
      <c r="AR128" s="129" t="s">
        <v>80</v>
      </c>
      <c r="AT128" s="136" t="s">
        <v>71</v>
      </c>
      <c r="AU128" s="136" t="s">
        <v>80</v>
      </c>
      <c r="AY128" s="129" t="s">
        <v>117</v>
      </c>
      <c r="BK128" s="137">
        <f>SUM(BK129:BK173)</f>
        <v>0</v>
      </c>
    </row>
    <row r="129" spans="1:65" s="2" customFormat="1" ht="33" customHeight="1">
      <c r="A129" s="29"/>
      <c r="B129" s="140"/>
      <c r="C129" s="141" t="s">
        <v>80</v>
      </c>
      <c r="D129" s="141" t="s">
        <v>119</v>
      </c>
      <c r="E129" s="142" t="s">
        <v>120</v>
      </c>
      <c r="F129" s="143" t="s">
        <v>121</v>
      </c>
      <c r="G129" s="144" t="s">
        <v>122</v>
      </c>
      <c r="H129" s="145">
        <v>40</v>
      </c>
      <c r="I129" s="146"/>
      <c r="J129" s="146">
        <f>ROUND(I129*H129,2)</f>
        <v>0</v>
      </c>
      <c r="K129" s="143" t="s">
        <v>123</v>
      </c>
      <c r="L129" s="30"/>
      <c r="M129" s="147" t="s">
        <v>1</v>
      </c>
      <c r="N129" s="148" t="s">
        <v>37</v>
      </c>
      <c r="O129" s="149">
        <v>0.52</v>
      </c>
      <c r="P129" s="149">
        <f>O129*H129</f>
        <v>20.8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1" t="s">
        <v>124</v>
      </c>
      <c r="AT129" s="151" t="s">
        <v>119</v>
      </c>
      <c r="AU129" s="151" t="s">
        <v>13</v>
      </c>
      <c r="AY129" s="17" t="s">
        <v>117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7" t="s">
        <v>80</v>
      </c>
      <c r="BK129" s="152">
        <f>ROUND(I129*H129,2)</f>
        <v>0</v>
      </c>
      <c r="BL129" s="17" t="s">
        <v>124</v>
      </c>
      <c r="BM129" s="151" t="s">
        <v>13</v>
      </c>
    </row>
    <row r="130" spans="1:65" s="2" customFormat="1" ht="28.8">
      <c r="A130" s="29"/>
      <c r="B130" s="30"/>
      <c r="C130" s="29"/>
      <c r="D130" s="153" t="s">
        <v>125</v>
      </c>
      <c r="E130" s="29"/>
      <c r="F130" s="154" t="s">
        <v>126</v>
      </c>
      <c r="G130" s="29"/>
      <c r="H130" s="29"/>
      <c r="I130" s="29"/>
      <c r="J130" s="29"/>
      <c r="K130" s="29"/>
      <c r="L130" s="30"/>
      <c r="M130" s="155"/>
      <c r="N130" s="156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125</v>
      </c>
      <c r="AU130" s="17" t="s">
        <v>13</v>
      </c>
    </row>
    <row r="131" spans="1:65" s="13" customFormat="1">
      <c r="B131" s="157"/>
      <c r="D131" s="153" t="s">
        <v>127</v>
      </c>
      <c r="E131" s="158" t="s">
        <v>1</v>
      </c>
      <c r="F131" s="159" t="s">
        <v>128</v>
      </c>
      <c r="H131" s="160">
        <v>40</v>
      </c>
      <c r="L131" s="157"/>
      <c r="M131" s="161"/>
      <c r="N131" s="162"/>
      <c r="O131" s="162"/>
      <c r="P131" s="162"/>
      <c r="Q131" s="162"/>
      <c r="R131" s="162"/>
      <c r="S131" s="162"/>
      <c r="T131" s="163"/>
      <c r="AT131" s="158" t="s">
        <v>127</v>
      </c>
      <c r="AU131" s="158" t="s">
        <v>13</v>
      </c>
      <c r="AV131" s="13" t="s">
        <v>13</v>
      </c>
      <c r="AW131" s="13" t="s">
        <v>29</v>
      </c>
      <c r="AX131" s="13" t="s">
        <v>72</v>
      </c>
      <c r="AY131" s="158" t="s">
        <v>117</v>
      </c>
    </row>
    <row r="132" spans="1:65" s="14" customFormat="1">
      <c r="B132" s="164"/>
      <c r="D132" s="153" t="s">
        <v>127</v>
      </c>
      <c r="E132" s="165" t="s">
        <v>1</v>
      </c>
      <c r="F132" s="166" t="s">
        <v>129</v>
      </c>
      <c r="H132" s="167">
        <v>40</v>
      </c>
      <c r="L132" s="164"/>
      <c r="M132" s="168"/>
      <c r="N132" s="169"/>
      <c r="O132" s="169"/>
      <c r="P132" s="169"/>
      <c r="Q132" s="169"/>
      <c r="R132" s="169"/>
      <c r="S132" s="169"/>
      <c r="T132" s="170"/>
      <c r="AT132" s="165" t="s">
        <v>127</v>
      </c>
      <c r="AU132" s="165" t="s">
        <v>13</v>
      </c>
      <c r="AV132" s="14" t="s">
        <v>124</v>
      </c>
      <c r="AW132" s="14" t="s">
        <v>29</v>
      </c>
      <c r="AX132" s="14" t="s">
        <v>80</v>
      </c>
      <c r="AY132" s="165" t="s">
        <v>117</v>
      </c>
    </row>
    <row r="133" spans="1:65" s="2" customFormat="1" ht="24.15" customHeight="1">
      <c r="A133" s="29"/>
      <c r="B133" s="140"/>
      <c r="C133" s="141" t="s">
        <v>130</v>
      </c>
      <c r="D133" s="141" t="s">
        <v>119</v>
      </c>
      <c r="E133" s="142" t="s">
        <v>131</v>
      </c>
      <c r="F133" s="143" t="s">
        <v>132</v>
      </c>
      <c r="G133" s="144" t="s">
        <v>122</v>
      </c>
      <c r="H133" s="145">
        <v>40</v>
      </c>
      <c r="I133" s="146"/>
      <c r="J133" s="146">
        <f>ROUND(I133*H133,2)</f>
        <v>0</v>
      </c>
      <c r="K133" s="143" t="s">
        <v>123</v>
      </c>
      <c r="L133" s="30"/>
      <c r="M133" s="147" t="s">
        <v>1</v>
      </c>
      <c r="N133" s="148" t="s">
        <v>37</v>
      </c>
      <c r="O133" s="149">
        <v>5.0999999999999997E-2</v>
      </c>
      <c r="P133" s="149">
        <f>O133*H133</f>
        <v>2.04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1" t="s">
        <v>124</v>
      </c>
      <c r="AT133" s="151" t="s">
        <v>119</v>
      </c>
      <c r="AU133" s="151" t="s">
        <v>13</v>
      </c>
      <c r="AY133" s="17" t="s">
        <v>117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80</v>
      </c>
      <c r="BK133" s="152">
        <f>ROUND(I133*H133,2)</f>
        <v>0</v>
      </c>
      <c r="BL133" s="17" t="s">
        <v>124</v>
      </c>
      <c r="BM133" s="151" t="s">
        <v>133</v>
      </c>
    </row>
    <row r="134" spans="1:65" s="2" customFormat="1" ht="24.15" customHeight="1">
      <c r="A134" s="29"/>
      <c r="B134" s="140"/>
      <c r="C134" s="141" t="s">
        <v>134</v>
      </c>
      <c r="D134" s="141" t="s">
        <v>119</v>
      </c>
      <c r="E134" s="142" t="s">
        <v>135</v>
      </c>
      <c r="F134" s="143" t="s">
        <v>136</v>
      </c>
      <c r="G134" s="144" t="s">
        <v>122</v>
      </c>
      <c r="H134" s="145">
        <v>400</v>
      </c>
      <c r="I134" s="146"/>
      <c r="J134" s="146">
        <f>ROUND(I134*H134,2)</f>
        <v>0</v>
      </c>
      <c r="K134" s="143" t="s">
        <v>123</v>
      </c>
      <c r="L134" s="30"/>
      <c r="M134" s="147" t="s">
        <v>1</v>
      </c>
      <c r="N134" s="148" t="s">
        <v>37</v>
      </c>
      <c r="O134" s="149">
        <v>8.0000000000000002E-3</v>
      </c>
      <c r="P134" s="149">
        <f>O134*H134</f>
        <v>3.2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1" t="s">
        <v>124</v>
      </c>
      <c r="AT134" s="151" t="s">
        <v>119</v>
      </c>
      <c r="AU134" s="151" t="s">
        <v>13</v>
      </c>
      <c r="AY134" s="17" t="s">
        <v>117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7" t="s">
        <v>80</v>
      </c>
      <c r="BK134" s="152">
        <f>ROUND(I134*H134,2)</f>
        <v>0</v>
      </c>
      <c r="BL134" s="17" t="s">
        <v>124</v>
      </c>
      <c r="BM134" s="151" t="s">
        <v>137</v>
      </c>
    </row>
    <row r="135" spans="1:65" s="13" customFormat="1">
      <c r="B135" s="157"/>
      <c r="D135" s="153" t="s">
        <v>127</v>
      </c>
      <c r="F135" s="159" t="s">
        <v>138</v>
      </c>
      <c r="H135" s="160">
        <v>400</v>
      </c>
      <c r="L135" s="157"/>
      <c r="M135" s="161"/>
      <c r="N135" s="162"/>
      <c r="O135" s="162"/>
      <c r="P135" s="162"/>
      <c r="Q135" s="162"/>
      <c r="R135" s="162"/>
      <c r="S135" s="162"/>
      <c r="T135" s="163"/>
      <c r="AT135" s="158" t="s">
        <v>127</v>
      </c>
      <c r="AU135" s="158" t="s">
        <v>13</v>
      </c>
      <c r="AV135" s="13" t="s">
        <v>13</v>
      </c>
      <c r="AW135" s="13" t="s">
        <v>3</v>
      </c>
      <c r="AX135" s="13" t="s">
        <v>80</v>
      </c>
      <c r="AY135" s="158" t="s">
        <v>117</v>
      </c>
    </row>
    <row r="136" spans="1:65" s="2" customFormat="1" ht="24.15" customHeight="1">
      <c r="A136" s="29"/>
      <c r="B136" s="140"/>
      <c r="C136" s="141" t="s">
        <v>13</v>
      </c>
      <c r="D136" s="141" t="s">
        <v>119</v>
      </c>
      <c r="E136" s="142" t="s">
        <v>139</v>
      </c>
      <c r="F136" s="143" t="s">
        <v>140</v>
      </c>
      <c r="G136" s="144" t="s">
        <v>122</v>
      </c>
      <c r="H136" s="145">
        <v>375</v>
      </c>
      <c r="I136" s="146"/>
      <c r="J136" s="146">
        <f>ROUND(I136*H136,2)</f>
        <v>0</v>
      </c>
      <c r="K136" s="143" t="s">
        <v>123</v>
      </c>
      <c r="L136" s="30"/>
      <c r="M136" s="147" t="s">
        <v>1</v>
      </c>
      <c r="N136" s="148" t="s">
        <v>37</v>
      </c>
      <c r="O136" s="149">
        <v>0.06</v>
      </c>
      <c r="P136" s="149">
        <f>O136*H136</f>
        <v>22.5</v>
      </c>
      <c r="Q136" s="149">
        <v>0</v>
      </c>
      <c r="R136" s="149">
        <f>Q136*H136</f>
        <v>0</v>
      </c>
      <c r="S136" s="149">
        <v>0.40799999999999997</v>
      </c>
      <c r="T136" s="150">
        <f>S136*H136</f>
        <v>153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1" t="s">
        <v>124</v>
      </c>
      <c r="AT136" s="151" t="s">
        <v>119</v>
      </c>
      <c r="AU136" s="151" t="s">
        <v>13</v>
      </c>
      <c r="AY136" s="17" t="s">
        <v>117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80</v>
      </c>
      <c r="BK136" s="152">
        <f>ROUND(I136*H136,2)</f>
        <v>0</v>
      </c>
      <c r="BL136" s="17" t="s">
        <v>124</v>
      </c>
      <c r="BM136" s="151" t="s">
        <v>124</v>
      </c>
    </row>
    <row r="137" spans="1:65" s="2" customFormat="1" ht="28.8">
      <c r="A137" s="29"/>
      <c r="B137" s="30"/>
      <c r="C137" s="29"/>
      <c r="D137" s="153" t="s">
        <v>125</v>
      </c>
      <c r="E137" s="29"/>
      <c r="F137" s="154" t="s">
        <v>126</v>
      </c>
      <c r="G137" s="29"/>
      <c r="H137" s="29"/>
      <c r="I137" s="29"/>
      <c r="J137" s="29"/>
      <c r="K137" s="29"/>
      <c r="L137" s="30"/>
      <c r="M137" s="155"/>
      <c r="N137" s="156"/>
      <c r="O137" s="55"/>
      <c r="P137" s="55"/>
      <c r="Q137" s="55"/>
      <c r="R137" s="55"/>
      <c r="S137" s="55"/>
      <c r="T137" s="56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7" t="s">
        <v>125</v>
      </c>
      <c r="AU137" s="17" t="s">
        <v>13</v>
      </c>
    </row>
    <row r="138" spans="1:65" s="2" customFormat="1" ht="24.15" customHeight="1">
      <c r="A138" s="29"/>
      <c r="B138" s="140"/>
      <c r="C138" s="141" t="s">
        <v>141</v>
      </c>
      <c r="D138" s="141" t="s">
        <v>119</v>
      </c>
      <c r="E138" s="142" t="s">
        <v>142</v>
      </c>
      <c r="F138" s="143" t="s">
        <v>143</v>
      </c>
      <c r="G138" s="144" t="s">
        <v>122</v>
      </c>
      <c r="H138" s="145">
        <v>75</v>
      </c>
      <c r="I138" s="146"/>
      <c r="J138" s="146">
        <f>ROUND(I138*H138,2)</f>
        <v>0</v>
      </c>
      <c r="K138" s="143" t="s">
        <v>123</v>
      </c>
      <c r="L138" s="30"/>
      <c r="M138" s="147" t="s">
        <v>1</v>
      </c>
      <c r="N138" s="148" t="s">
        <v>37</v>
      </c>
      <c r="O138" s="149">
        <v>7.8E-2</v>
      </c>
      <c r="P138" s="149">
        <f>O138*H138</f>
        <v>5.85</v>
      </c>
      <c r="Q138" s="149">
        <v>0</v>
      </c>
      <c r="R138" s="149">
        <f>Q138*H138</f>
        <v>0</v>
      </c>
      <c r="S138" s="149">
        <v>0.22</v>
      </c>
      <c r="T138" s="150">
        <f>S138*H138</f>
        <v>16.5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1" t="s">
        <v>124</v>
      </c>
      <c r="AT138" s="151" t="s">
        <v>119</v>
      </c>
      <c r="AU138" s="151" t="s">
        <v>13</v>
      </c>
      <c r="AY138" s="17" t="s">
        <v>117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7" t="s">
        <v>80</v>
      </c>
      <c r="BK138" s="152">
        <f>ROUND(I138*H138,2)</f>
        <v>0</v>
      </c>
      <c r="BL138" s="17" t="s">
        <v>124</v>
      </c>
      <c r="BM138" s="151" t="s">
        <v>144</v>
      </c>
    </row>
    <row r="139" spans="1:65" s="2" customFormat="1" ht="24.15" customHeight="1">
      <c r="A139" s="29"/>
      <c r="B139" s="140"/>
      <c r="C139" s="141" t="s">
        <v>124</v>
      </c>
      <c r="D139" s="141" t="s">
        <v>119</v>
      </c>
      <c r="E139" s="142" t="s">
        <v>145</v>
      </c>
      <c r="F139" s="143" t="s">
        <v>146</v>
      </c>
      <c r="G139" s="144" t="s">
        <v>122</v>
      </c>
      <c r="H139" s="145">
        <v>75</v>
      </c>
      <c r="I139" s="146"/>
      <c r="J139" s="146">
        <f>ROUND(I139*H139,2)</f>
        <v>0</v>
      </c>
      <c r="K139" s="143" t="s">
        <v>123</v>
      </c>
      <c r="L139" s="30"/>
      <c r="M139" s="147" t="s">
        <v>1</v>
      </c>
      <c r="N139" s="148" t="s">
        <v>37</v>
      </c>
      <c r="O139" s="149">
        <v>2.8000000000000001E-2</v>
      </c>
      <c r="P139" s="149">
        <f>O139*H139</f>
        <v>2.1</v>
      </c>
      <c r="Q139" s="149">
        <v>5.0000000000000002E-5</v>
      </c>
      <c r="R139" s="149">
        <f>Q139*H139</f>
        <v>3.7500000000000003E-3</v>
      </c>
      <c r="S139" s="149">
        <v>0.115</v>
      </c>
      <c r="T139" s="150">
        <f>S139*H139</f>
        <v>8.625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1" t="s">
        <v>124</v>
      </c>
      <c r="AT139" s="151" t="s">
        <v>119</v>
      </c>
      <c r="AU139" s="151" t="s">
        <v>13</v>
      </c>
      <c r="AY139" s="17" t="s">
        <v>117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80</v>
      </c>
      <c r="BK139" s="152">
        <f>ROUND(I139*H139,2)</f>
        <v>0</v>
      </c>
      <c r="BL139" s="17" t="s">
        <v>124</v>
      </c>
      <c r="BM139" s="151" t="s">
        <v>147</v>
      </c>
    </row>
    <row r="140" spans="1:65" s="2" customFormat="1" ht="28.8">
      <c r="A140" s="29"/>
      <c r="B140" s="30"/>
      <c r="C140" s="29"/>
      <c r="D140" s="153" t="s">
        <v>125</v>
      </c>
      <c r="E140" s="29"/>
      <c r="F140" s="154" t="s">
        <v>126</v>
      </c>
      <c r="G140" s="29"/>
      <c r="H140" s="29"/>
      <c r="I140" s="29"/>
      <c r="J140" s="29"/>
      <c r="K140" s="29"/>
      <c r="L140" s="30"/>
      <c r="M140" s="155"/>
      <c r="N140" s="156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7" t="s">
        <v>125</v>
      </c>
      <c r="AU140" s="17" t="s">
        <v>13</v>
      </c>
    </row>
    <row r="141" spans="1:65" s="2" customFormat="1" ht="33" customHeight="1">
      <c r="A141" s="29"/>
      <c r="B141" s="140"/>
      <c r="C141" s="141" t="s">
        <v>148</v>
      </c>
      <c r="D141" s="141" t="s">
        <v>119</v>
      </c>
      <c r="E141" s="142" t="s">
        <v>149</v>
      </c>
      <c r="F141" s="143" t="s">
        <v>150</v>
      </c>
      <c r="G141" s="144" t="s">
        <v>151</v>
      </c>
      <c r="H141" s="145">
        <v>1000</v>
      </c>
      <c r="I141" s="146"/>
      <c r="J141" s="146">
        <f>ROUND(I141*H141,2)</f>
        <v>0</v>
      </c>
      <c r="K141" s="143" t="s">
        <v>123</v>
      </c>
      <c r="L141" s="30"/>
      <c r="M141" s="147" t="s">
        <v>1</v>
      </c>
      <c r="N141" s="148" t="s">
        <v>37</v>
      </c>
      <c r="O141" s="149">
        <v>0.51600000000000001</v>
      </c>
      <c r="P141" s="149">
        <f>O141*H141</f>
        <v>516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1" t="s">
        <v>124</v>
      </c>
      <c r="AT141" s="151" t="s">
        <v>119</v>
      </c>
      <c r="AU141" s="151" t="s">
        <v>13</v>
      </c>
      <c r="AY141" s="17" t="s">
        <v>117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80</v>
      </c>
      <c r="BK141" s="152">
        <f>ROUND(I141*H141,2)</f>
        <v>0</v>
      </c>
      <c r="BL141" s="17" t="s">
        <v>124</v>
      </c>
      <c r="BM141" s="151" t="s">
        <v>152</v>
      </c>
    </row>
    <row r="142" spans="1:65" s="2" customFormat="1" ht="28.8">
      <c r="A142" s="29"/>
      <c r="B142" s="30"/>
      <c r="C142" s="29"/>
      <c r="D142" s="153" t="s">
        <v>125</v>
      </c>
      <c r="E142" s="29"/>
      <c r="F142" s="154" t="s">
        <v>126</v>
      </c>
      <c r="G142" s="29"/>
      <c r="H142" s="29"/>
      <c r="I142" s="29"/>
      <c r="J142" s="29"/>
      <c r="K142" s="29"/>
      <c r="L142" s="30"/>
      <c r="M142" s="155"/>
      <c r="N142" s="156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7" t="s">
        <v>125</v>
      </c>
      <c r="AU142" s="17" t="s">
        <v>13</v>
      </c>
    </row>
    <row r="143" spans="1:65" s="15" customFormat="1">
      <c r="B143" s="171"/>
      <c r="D143" s="153" t="s">
        <v>127</v>
      </c>
      <c r="E143" s="172" t="s">
        <v>1</v>
      </c>
      <c r="F143" s="173" t="s">
        <v>153</v>
      </c>
      <c r="H143" s="172" t="s">
        <v>1</v>
      </c>
      <c r="L143" s="171"/>
      <c r="M143" s="174"/>
      <c r="N143" s="175"/>
      <c r="O143" s="175"/>
      <c r="P143" s="175"/>
      <c r="Q143" s="175"/>
      <c r="R143" s="175"/>
      <c r="S143" s="175"/>
      <c r="T143" s="176"/>
      <c r="AT143" s="172" t="s">
        <v>127</v>
      </c>
      <c r="AU143" s="172" t="s">
        <v>13</v>
      </c>
      <c r="AV143" s="15" t="s">
        <v>80</v>
      </c>
      <c r="AW143" s="15" t="s">
        <v>29</v>
      </c>
      <c r="AX143" s="15" t="s">
        <v>72</v>
      </c>
      <c r="AY143" s="172" t="s">
        <v>117</v>
      </c>
    </row>
    <row r="144" spans="1:65" s="13" customFormat="1">
      <c r="B144" s="157"/>
      <c r="D144" s="153" t="s">
        <v>127</v>
      </c>
      <c r="E144" s="158" t="s">
        <v>1</v>
      </c>
      <c r="F144" s="159" t="s">
        <v>154</v>
      </c>
      <c r="H144" s="160">
        <v>1000</v>
      </c>
      <c r="L144" s="157"/>
      <c r="M144" s="161"/>
      <c r="N144" s="162"/>
      <c r="O144" s="162"/>
      <c r="P144" s="162"/>
      <c r="Q144" s="162"/>
      <c r="R144" s="162"/>
      <c r="S144" s="162"/>
      <c r="T144" s="163"/>
      <c r="AT144" s="158" t="s">
        <v>127</v>
      </c>
      <c r="AU144" s="158" t="s">
        <v>13</v>
      </c>
      <c r="AV144" s="13" t="s">
        <v>13</v>
      </c>
      <c r="AW144" s="13" t="s">
        <v>29</v>
      </c>
      <c r="AX144" s="13" t="s">
        <v>72</v>
      </c>
      <c r="AY144" s="158" t="s">
        <v>117</v>
      </c>
    </row>
    <row r="145" spans="1:65" s="14" customFormat="1">
      <c r="B145" s="164"/>
      <c r="D145" s="153" t="s">
        <v>127</v>
      </c>
      <c r="E145" s="165" t="s">
        <v>1</v>
      </c>
      <c r="F145" s="166" t="s">
        <v>129</v>
      </c>
      <c r="H145" s="167">
        <v>1000</v>
      </c>
      <c r="L145" s="164"/>
      <c r="M145" s="168"/>
      <c r="N145" s="169"/>
      <c r="O145" s="169"/>
      <c r="P145" s="169"/>
      <c r="Q145" s="169"/>
      <c r="R145" s="169"/>
      <c r="S145" s="169"/>
      <c r="T145" s="170"/>
      <c r="AT145" s="165" t="s">
        <v>127</v>
      </c>
      <c r="AU145" s="165" t="s">
        <v>13</v>
      </c>
      <c r="AV145" s="14" t="s">
        <v>124</v>
      </c>
      <c r="AW145" s="14" t="s">
        <v>29</v>
      </c>
      <c r="AX145" s="14" t="s">
        <v>80</v>
      </c>
      <c r="AY145" s="165" t="s">
        <v>117</v>
      </c>
    </row>
    <row r="146" spans="1:65" s="2" customFormat="1" ht="37.950000000000003" customHeight="1">
      <c r="A146" s="29"/>
      <c r="B146" s="140"/>
      <c r="C146" s="141" t="s">
        <v>144</v>
      </c>
      <c r="D146" s="141" t="s">
        <v>119</v>
      </c>
      <c r="E146" s="142" t="s">
        <v>155</v>
      </c>
      <c r="F146" s="143" t="s">
        <v>156</v>
      </c>
      <c r="G146" s="144" t="s">
        <v>151</v>
      </c>
      <c r="H146" s="145">
        <v>500</v>
      </c>
      <c r="I146" s="146"/>
      <c r="J146" s="146">
        <f>ROUND(I146*H146,2)</f>
        <v>0</v>
      </c>
      <c r="K146" s="143" t="s">
        <v>123</v>
      </c>
      <c r="L146" s="30"/>
      <c r="M146" s="147" t="s">
        <v>1</v>
      </c>
      <c r="N146" s="148" t="s">
        <v>37</v>
      </c>
      <c r="O146" s="149">
        <v>0.11799999999999999</v>
      </c>
      <c r="P146" s="149">
        <f>O146*H146</f>
        <v>59</v>
      </c>
      <c r="Q146" s="149">
        <v>6.0000000000000002E-5</v>
      </c>
      <c r="R146" s="149">
        <f>Q146*H146</f>
        <v>3.0000000000000002E-2</v>
      </c>
      <c r="S146" s="149">
        <v>0</v>
      </c>
      <c r="T146" s="150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1" t="s">
        <v>124</v>
      </c>
      <c r="AT146" s="151" t="s">
        <v>119</v>
      </c>
      <c r="AU146" s="151" t="s">
        <v>13</v>
      </c>
      <c r="AY146" s="17" t="s">
        <v>117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7" t="s">
        <v>80</v>
      </c>
      <c r="BK146" s="152">
        <f>ROUND(I146*H146,2)</f>
        <v>0</v>
      </c>
      <c r="BL146" s="17" t="s">
        <v>124</v>
      </c>
      <c r="BM146" s="151" t="s">
        <v>157</v>
      </c>
    </row>
    <row r="147" spans="1:65" s="2" customFormat="1" ht="28.8">
      <c r="A147" s="29"/>
      <c r="B147" s="30"/>
      <c r="C147" s="29"/>
      <c r="D147" s="153" t="s">
        <v>125</v>
      </c>
      <c r="E147" s="29"/>
      <c r="F147" s="154" t="s">
        <v>126</v>
      </c>
      <c r="G147" s="29"/>
      <c r="H147" s="29"/>
      <c r="I147" s="29"/>
      <c r="J147" s="29"/>
      <c r="K147" s="29"/>
      <c r="L147" s="30"/>
      <c r="M147" s="155"/>
      <c r="N147" s="156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7" t="s">
        <v>125</v>
      </c>
      <c r="AU147" s="17" t="s">
        <v>13</v>
      </c>
    </row>
    <row r="148" spans="1:65" s="15" customFormat="1">
      <c r="B148" s="171"/>
      <c r="D148" s="153" t="s">
        <v>127</v>
      </c>
      <c r="E148" s="172" t="s">
        <v>1</v>
      </c>
      <c r="F148" s="173" t="s">
        <v>158</v>
      </c>
      <c r="H148" s="172" t="s">
        <v>1</v>
      </c>
      <c r="L148" s="171"/>
      <c r="M148" s="174"/>
      <c r="N148" s="175"/>
      <c r="O148" s="175"/>
      <c r="P148" s="175"/>
      <c r="Q148" s="175"/>
      <c r="R148" s="175"/>
      <c r="S148" s="175"/>
      <c r="T148" s="176"/>
      <c r="AT148" s="172" t="s">
        <v>127</v>
      </c>
      <c r="AU148" s="172" t="s">
        <v>13</v>
      </c>
      <c r="AV148" s="15" t="s">
        <v>80</v>
      </c>
      <c r="AW148" s="15" t="s">
        <v>29</v>
      </c>
      <c r="AX148" s="15" t="s">
        <v>72</v>
      </c>
      <c r="AY148" s="172" t="s">
        <v>117</v>
      </c>
    </row>
    <row r="149" spans="1:65" s="13" customFormat="1">
      <c r="B149" s="157"/>
      <c r="D149" s="153" t="s">
        <v>127</v>
      </c>
      <c r="E149" s="158" t="s">
        <v>1</v>
      </c>
      <c r="F149" s="159" t="s">
        <v>159</v>
      </c>
      <c r="H149" s="160">
        <v>500</v>
      </c>
      <c r="L149" s="157"/>
      <c r="M149" s="161"/>
      <c r="N149" s="162"/>
      <c r="O149" s="162"/>
      <c r="P149" s="162"/>
      <c r="Q149" s="162"/>
      <c r="R149" s="162"/>
      <c r="S149" s="162"/>
      <c r="T149" s="163"/>
      <c r="AT149" s="158" t="s">
        <v>127</v>
      </c>
      <c r="AU149" s="158" t="s">
        <v>13</v>
      </c>
      <c r="AV149" s="13" t="s">
        <v>13</v>
      </c>
      <c r="AW149" s="13" t="s">
        <v>29</v>
      </c>
      <c r="AX149" s="13" t="s">
        <v>72</v>
      </c>
      <c r="AY149" s="158" t="s">
        <v>117</v>
      </c>
    </row>
    <row r="150" spans="1:65" s="14" customFormat="1">
      <c r="B150" s="164"/>
      <c r="D150" s="153" t="s">
        <v>127</v>
      </c>
      <c r="E150" s="165" t="s">
        <v>1</v>
      </c>
      <c r="F150" s="166" t="s">
        <v>129</v>
      </c>
      <c r="H150" s="167">
        <v>500</v>
      </c>
      <c r="L150" s="164"/>
      <c r="M150" s="168"/>
      <c r="N150" s="169"/>
      <c r="O150" s="169"/>
      <c r="P150" s="169"/>
      <c r="Q150" s="169"/>
      <c r="R150" s="169"/>
      <c r="S150" s="169"/>
      <c r="T150" s="170"/>
      <c r="AT150" s="165" t="s">
        <v>127</v>
      </c>
      <c r="AU150" s="165" t="s">
        <v>13</v>
      </c>
      <c r="AV150" s="14" t="s">
        <v>124</v>
      </c>
      <c r="AW150" s="14" t="s">
        <v>29</v>
      </c>
      <c r="AX150" s="14" t="s">
        <v>80</v>
      </c>
      <c r="AY150" s="165" t="s">
        <v>117</v>
      </c>
    </row>
    <row r="151" spans="1:65" s="2" customFormat="1" ht="37.950000000000003" customHeight="1">
      <c r="A151" s="29"/>
      <c r="B151" s="140"/>
      <c r="C151" s="141" t="s">
        <v>160</v>
      </c>
      <c r="D151" s="141" t="s">
        <v>119</v>
      </c>
      <c r="E151" s="142" t="s">
        <v>161</v>
      </c>
      <c r="F151" s="143" t="s">
        <v>162</v>
      </c>
      <c r="G151" s="144" t="s">
        <v>151</v>
      </c>
      <c r="H151" s="145">
        <v>1500</v>
      </c>
      <c r="I151" s="146"/>
      <c r="J151" s="146">
        <f>ROUND(I151*H151,2)</f>
        <v>0</v>
      </c>
      <c r="K151" s="143" t="s">
        <v>123</v>
      </c>
      <c r="L151" s="30"/>
      <c r="M151" s="147" t="s">
        <v>1</v>
      </c>
      <c r="N151" s="148" t="s">
        <v>37</v>
      </c>
      <c r="O151" s="149">
        <v>0.08</v>
      </c>
      <c r="P151" s="149">
        <f>O151*H151</f>
        <v>120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1" t="s">
        <v>124</v>
      </c>
      <c r="AT151" s="151" t="s">
        <v>119</v>
      </c>
      <c r="AU151" s="151" t="s">
        <v>13</v>
      </c>
      <c r="AY151" s="17" t="s">
        <v>117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7" t="s">
        <v>80</v>
      </c>
      <c r="BK151" s="152">
        <f>ROUND(I151*H151,2)</f>
        <v>0</v>
      </c>
      <c r="BL151" s="17" t="s">
        <v>124</v>
      </c>
      <c r="BM151" s="151" t="s">
        <v>163</v>
      </c>
    </row>
    <row r="152" spans="1:65" s="15" customFormat="1">
      <c r="B152" s="171"/>
      <c r="D152" s="153" t="s">
        <v>127</v>
      </c>
      <c r="E152" s="172" t="s">
        <v>1</v>
      </c>
      <c r="F152" s="173" t="s">
        <v>164</v>
      </c>
      <c r="H152" s="172" t="s">
        <v>1</v>
      </c>
      <c r="L152" s="171"/>
      <c r="M152" s="174"/>
      <c r="N152" s="175"/>
      <c r="O152" s="175"/>
      <c r="P152" s="175"/>
      <c r="Q152" s="175"/>
      <c r="R152" s="175"/>
      <c r="S152" s="175"/>
      <c r="T152" s="176"/>
      <c r="AT152" s="172" t="s">
        <v>127</v>
      </c>
      <c r="AU152" s="172" t="s">
        <v>13</v>
      </c>
      <c r="AV152" s="15" t="s">
        <v>80</v>
      </c>
      <c r="AW152" s="15" t="s">
        <v>29</v>
      </c>
      <c r="AX152" s="15" t="s">
        <v>72</v>
      </c>
      <c r="AY152" s="172" t="s">
        <v>117</v>
      </c>
    </row>
    <row r="153" spans="1:65" s="13" customFormat="1">
      <c r="B153" s="157"/>
      <c r="D153" s="153" t="s">
        <v>127</v>
      </c>
      <c r="E153" s="158" t="s">
        <v>1</v>
      </c>
      <c r="F153" s="159" t="s">
        <v>165</v>
      </c>
      <c r="H153" s="160">
        <v>890</v>
      </c>
      <c r="L153" s="157"/>
      <c r="M153" s="161"/>
      <c r="N153" s="162"/>
      <c r="O153" s="162"/>
      <c r="P153" s="162"/>
      <c r="Q153" s="162"/>
      <c r="R153" s="162"/>
      <c r="S153" s="162"/>
      <c r="T153" s="163"/>
      <c r="AT153" s="158" t="s">
        <v>127</v>
      </c>
      <c r="AU153" s="158" t="s">
        <v>13</v>
      </c>
      <c r="AV153" s="13" t="s">
        <v>13</v>
      </c>
      <c r="AW153" s="13" t="s">
        <v>29</v>
      </c>
      <c r="AX153" s="13" t="s">
        <v>72</v>
      </c>
      <c r="AY153" s="158" t="s">
        <v>117</v>
      </c>
    </row>
    <row r="154" spans="1:65" s="15" customFormat="1">
      <c r="B154" s="171"/>
      <c r="D154" s="153" t="s">
        <v>127</v>
      </c>
      <c r="E154" s="172" t="s">
        <v>1</v>
      </c>
      <c r="F154" s="173" t="s">
        <v>166</v>
      </c>
      <c r="H154" s="172" t="s">
        <v>1</v>
      </c>
      <c r="L154" s="171"/>
      <c r="M154" s="174"/>
      <c r="N154" s="175"/>
      <c r="O154" s="175"/>
      <c r="P154" s="175"/>
      <c r="Q154" s="175"/>
      <c r="R154" s="175"/>
      <c r="S154" s="175"/>
      <c r="T154" s="176"/>
      <c r="AT154" s="172" t="s">
        <v>127</v>
      </c>
      <c r="AU154" s="172" t="s">
        <v>13</v>
      </c>
      <c r="AV154" s="15" t="s">
        <v>80</v>
      </c>
      <c r="AW154" s="15" t="s">
        <v>29</v>
      </c>
      <c r="AX154" s="15" t="s">
        <v>72</v>
      </c>
      <c r="AY154" s="172" t="s">
        <v>117</v>
      </c>
    </row>
    <row r="155" spans="1:65" s="13" customFormat="1">
      <c r="B155" s="157"/>
      <c r="D155" s="153" t="s">
        <v>127</v>
      </c>
      <c r="E155" s="158" t="s">
        <v>1</v>
      </c>
      <c r="F155" s="159" t="s">
        <v>167</v>
      </c>
      <c r="H155" s="160">
        <v>610</v>
      </c>
      <c r="L155" s="157"/>
      <c r="M155" s="161"/>
      <c r="N155" s="162"/>
      <c r="O155" s="162"/>
      <c r="P155" s="162"/>
      <c r="Q155" s="162"/>
      <c r="R155" s="162"/>
      <c r="S155" s="162"/>
      <c r="T155" s="163"/>
      <c r="AT155" s="158" t="s">
        <v>127</v>
      </c>
      <c r="AU155" s="158" t="s">
        <v>13</v>
      </c>
      <c r="AV155" s="13" t="s">
        <v>13</v>
      </c>
      <c r="AW155" s="13" t="s">
        <v>29</v>
      </c>
      <c r="AX155" s="13" t="s">
        <v>72</v>
      </c>
      <c r="AY155" s="158" t="s">
        <v>117</v>
      </c>
    </row>
    <row r="156" spans="1:65" s="14" customFormat="1">
      <c r="B156" s="164"/>
      <c r="D156" s="153" t="s">
        <v>127</v>
      </c>
      <c r="E156" s="165" t="s">
        <v>1</v>
      </c>
      <c r="F156" s="166" t="s">
        <v>129</v>
      </c>
      <c r="H156" s="167">
        <v>1500</v>
      </c>
      <c r="L156" s="164"/>
      <c r="M156" s="168"/>
      <c r="N156" s="169"/>
      <c r="O156" s="169"/>
      <c r="P156" s="169"/>
      <c r="Q156" s="169"/>
      <c r="R156" s="169"/>
      <c r="S156" s="169"/>
      <c r="T156" s="170"/>
      <c r="AT156" s="165" t="s">
        <v>127</v>
      </c>
      <c r="AU156" s="165" t="s">
        <v>13</v>
      </c>
      <c r="AV156" s="14" t="s">
        <v>124</v>
      </c>
      <c r="AW156" s="14" t="s">
        <v>29</v>
      </c>
      <c r="AX156" s="14" t="s">
        <v>80</v>
      </c>
      <c r="AY156" s="165" t="s">
        <v>117</v>
      </c>
    </row>
    <row r="157" spans="1:65" s="2" customFormat="1" ht="37.950000000000003" customHeight="1">
      <c r="A157" s="29"/>
      <c r="B157" s="140"/>
      <c r="C157" s="141" t="s">
        <v>147</v>
      </c>
      <c r="D157" s="141" t="s">
        <v>119</v>
      </c>
      <c r="E157" s="142" t="s">
        <v>168</v>
      </c>
      <c r="F157" s="143" t="s">
        <v>169</v>
      </c>
      <c r="G157" s="144" t="s">
        <v>151</v>
      </c>
      <c r="H157" s="145">
        <v>3</v>
      </c>
      <c r="I157" s="146"/>
      <c r="J157" s="146">
        <f>ROUND(I157*H157,2)</f>
        <v>0</v>
      </c>
      <c r="K157" s="143" t="s">
        <v>123</v>
      </c>
      <c r="L157" s="30"/>
      <c r="M157" s="147" t="s">
        <v>1</v>
      </c>
      <c r="N157" s="148" t="s">
        <v>37</v>
      </c>
      <c r="O157" s="149">
        <v>9.9000000000000005E-2</v>
      </c>
      <c r="P157" s="149">
        <f>O157*H157</f>
        <v>0.29700000000000004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1" t="s">
        <v>124</v>
      </c>
      <c r="AT157" s="151" t="s">
        <v>119</v>
      </c>
      <c r="AU157" s="151" t="s">
        <v>13</v>
      </c>
      <c r="AY157" s="17" t="s">
        <v>117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80</v>
      </c>
      <c r="BK157" s="152">
        <f>ROUND(I157*H157,2)</f>
        <v>0</v>
      </c>
      <c r="BL157" s="17" t="s">
        <v>124</v>
      </c>
      <c r="BM157" s="151" t="s">
        <v>170</v>
      </c>
    </row>
    <row r="158" spans="1:65" s="15" customFormat="1">
      <c r="B158" s="171"/>
      <c r="D158" s="153" t="s">
        <v>127</v>
      </c>
      <c r="E158" s="172" t="s">
        <v>1</v>
      </c>
      <c r="F158" s="173" t="s">
        <v>171</v>
      </c>
      <c r="H158" s="172" t="s">
        <v>1</v>
      </c>
      <c r="L158" s="171"/>
      <c r="M158" s="174"/>
      <c r="N158" s="175"/>
      <c r="O158" s="175"/>
      <c r="P158" s="175"/>
      <c r="Q158" s="175"/>
      <c r="R158" s="175"/>
      <c r="S158" s="175"/>
      <c r="T158" s="176"/>
      <c r="AT158" s="172" t="s">
        <v>127</v>
      </c>
      <c r="AU158" s="172" t="s">
        <v>13</v>
      </c>
      <c r="AV158" s="15" t="s">
        <v>80</v>
      </c>
      <c r="AW158" s="15" t="s">
        <v>29</v>
      </c>
      <c r="AX158" s="15" t="s">
        <v>72</v>
      </c>
      <c r="AY158" s="172" t="s">
        <v>117</v>
      </c>
    </row>
    <row r="159" spans="1:65" s="13" customFormat="1">
      <c r="B159" s="157"/>
      <c r="D159" s="153" t="s">
        <v>127</v>
      </c>
      <c r="E159" s="158" t="s">
        <v>1</v>
      </c>
      <c r="F159" s="159" t="s">
        <v>141</v>
      </c>
      <c r="H159" s="160">
        <v>3</v>
      </c>
      <c r="L159" s="157"/>
      <c r="M159" s="161"/>
      <c r="N159" s="162"/>
      <c r="O159" s="162"/>
      <c r="P159" s="162"/>
      <c r="Q159" s="162"/>
      <c r="R159" s="162"/>
      <c r="S159" s="162"/>
      <c r="T159" s="163"/>
      <c r="AT159" s="158" t="s">
        <v>127</v>
      </c>
      <c r="AU159" s="158" t="s">
        <v>13</v>
      </c>
      <c r="AV159" s="13" t="s">
        <v>13</v>
      </c>
      <c r="AW159" s="13" t="s">
        <v>29</v>
      </c>
      <c r="AX159" s="13" t="s">
        <v>72</v>
      </c>
      <c r="AY159" s="158" t="s">
        <v>117</v>
      </c>
    </row>
    <row r="160" spans="1:65" s="14" customFormat="1">
      <c r="B160" s="164"/>
      <c r="D160" s="153" t="s">
        <v>127</v>
      </c>
      <c r="E160" s="165" t="s">
        <v>1</v>
      </c>
      <c r="F160" s="166" t="s">
        <v>129</v>
      </c>
      <c r="H160" s="167">
        <v>3</v>
      </c>
      <c r="L160" s="164"/>
      <c r="M160" s="168"/>
      <c r="N160" s="169"/>
      <c r="O160" s="169"/>
      <c r="P160" s="169"/>
      <c r="Q160" s="169"/>
      <c r="R160" s="169"/>
      <c r="S160" s="169"/>
      <c r="T160" s="170"/>
      <c r="AT160" s="165" t="s">
        <v>127</v>
      </c>
      <c r="AU160" s="165" t="s">
        <v>13</v>
      </c>
      <c r="AV160" s="14" t="s">
        <v>124</v>
      </c>
      <c r="AW160" s="14" t="s">
        <v>29</v>
      </c>
      <c r="AX160" s="14" t="s">
        <v>80</v>
      </c>
      <c r="AY160" s="165" t="s">
        <v>117</v>
      </c>
    </row>
    <row r="161" spans="1:65" s="2" customFormat="1" ht="24.15" customHeight="1">
      <c r="A161" s="29"/>
      <c r="B161" s="140"/>
      <c r="C161" s="141" t="s">
        <v>152</v>
      </c>
      <c r="D161" s="141" t="s">
        <v>119</v>
      </c>
      <c r="E161" s="142" t="s">
        <v>174</v>
      </c>
      <c r="F161" s="143" t="s">
        <v>175</v>
      </c>
      <c r="G161" s="144" t="s">
        <v>151</v>
      </c>
      <c r="H161" s="145">
        <v>1500</v>
      </c>
      <c r="I161" s="146"/>
      <c r="J161" s="146">
        <f>ROUND(I161*H161,2)</f>
        <v>0</v>
      </c>
      <c r="K161" s="143" t="s">
        <v>123</v>
      </c>
      <c r="L161" s="30"/>
      <c r="M161" s="147" t="s">
        <v>1</v>
      </c>
      <c r="N161" s="148" t="s">
        <v>37</v>
      </c>
      <c r="O161" s="149">
        <v>0.39400000000000002</v>
      </c>
      <c r="P161" s="149">
        <f>O161*H161</f>
        <v>591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1" t="s">
        <v>124</v>
      </c>
      <c r="AT161" s="151" t="s">
        <v>119</v>
      </c>
      <c r="AU161" s="151" t="s">
        <v>13</v>
      </c>
      <c r="AY161" s="17" t="s">
        <v>117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7" t="s">
        <v>80</v>
      </c>
      <c r="BK161" s="152">
        <f>ROUND(I161*H161,2)</f>
        <v>0</v>
      </c>
      <c r="BL161" s="17" t="s">
        <v>124</v>
      </c>
      <c r="BM161" s="151" t="s">
        <v>176</v>
      </c>
    </row>
    <row r="162" spans="1:65" s="2" customFormat="1" ht="28.8">
      <c r="A162" s="29"/>
      <c r="B162" s="30"/>
      <c r="C162" s="29"/>
      <c r="D162" s="153" t="s">
        <v>125</v>
      </c>
      <c r="E162" s="29"/>
      <c r="F162" s="154" t="s">
        <v>126</v>
      </c>
      <c r="G162" s="29"/>
      <c r="H162" s="29"/>
      <c r="I162" s="29"/>
      <c r="J162" s="29"/>
      <c r="K162" s="29"/>
      <c r="L162" s="30"/>
      <c r="M162" s="155"/>
      <c r="N162" s="156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7" t="s">
        <v>125</v>
      </c>
      <c r="AU162" s="17" t="s">
        <v>13</v>
      </c>
    </row>
    <row r="163" spans="1:65" s="15" customFormat="1">
      <c r="B163" s="171"/>
      <c r="D163" s="153" t="s">
        <v>127</v>
      </c>
      <c r="E163" s="172" t="s">
        <v>1</v>
      </c>
      <c r="F163" s="173" t="s">
        <v>177</v>
      </c>
      <c r="H163" s="172" t="s">
        <v>1</v>
      </c>
      <c r="L163" s="171"/>
      <c r="M163" s="174"/>
      <c r="N163" s="175"/>
      <c r="O163" s="175"/>
      <c r="P163" s="175"/>
      <c r="Q163" s="175"/>
      <c r="R163" s="175"/>
      <c r="S163" s="175"/>
      <c r="T163" s="176"/>
      <c r="AT163" s="172" t="s">
        <v>127</v>
      </c>
      <c r="AU163" s="172" t="s">
        <v>13</v>
      </c>
      <c r="AV163" s="15" t="s">
        <v>80</v>
      </c>
      <c r="AW163" s="15" t="s">
        <v>29</v>
      </c>
      <c r="AX163" s="15" t="s">
        <v>72</v>
      </c>
      <c r="AY163" s="172" t="s">
        <v>117</v>
      </c>
    </row>
    <row r="164" spans="1:65" s="15" customFormat="1">
      <c r="B164" s="171"/>
      <c r="D164" s="153" t="s">
        <v>127</v>
      </c>
      <c r="E164" s="172" t="s">
        <v>1</v>
      </c>
      <c r="F164" s="173" t="s">
        <v>164</v>
      </c>
      <c r="H164" s="172" t="s">
        <v>1</v>
      </c>
      <c r="L164" s="171"/>
      <c r="M164" s="174"/>
      <c r="N164" s="175"/>
      <c r="O164" s="175"/>
      <c r="P164" s="175"/>
      <c r="Q164" s="175"/>
      <c r="R164" s="175"/>
      <c r="S164" s="175"/>
      <c r="T164" s="176"/>
      <c r="AT164" s="172" t="s">
        <v>127</v>
      </c>
      <c r="AU164" s="172" t="s">
        <v>13</v>
      </c>
      <c r="AV164" s="15" t="s">
        <v>80</v>
      </c>
      <c r="AW164" s="15" t="s">
        <v>29</v>
      </c>
      <c r="AX164" s="15" t="s">
        <v>72</v>
      </c>
      <c r="AY164" s="172" t="s">
        <v>117</v>
      </c>
    </row>
    <row r="165" spans="1:65" s="13" customFormat="1">
      <c r="B165" s="157"/>
      <c r="D165" s="153" t="s">
        <v>127</v>
      </c>
      <c r="E165" s="158" t="s">
        <v>1</v>
      </c>
      <c r="F165" s="159" t="s">
        <v>165</v>
      </c>
      <c r="H165" s="160">
        <v>890</v>
      </c>
      <c r="L165" s="157"/>
      <c r="M165" s="161"/>
      <c r="N165" s="162"/>
      <c r="O165" s="162"/>
      <c r="P165" s="162"/>
      <c r="Q165" s="162"/>
      <c r="R165" s="162"/>
      <c r="S165" s="162"/>
      <c r="T165" s="163"/>
      <c r="AT165" s="158" t="s">
        <v>127</v>
      </c>
      <c r="AU165" s="158" t="s">
        <v>13</v>
      </c>
      <c r="AV165" s="13" t="s">
        <v>13</v>
      </c>
      <c r="AW165" s="13" t="s">
        <v>29</v>
      </c>
      <c r="AX165" s="13" t="s">
        <v>72</v>
      </c>
      <c r="AY165" s="158" t="s">
        <v>117</v>
      </c>
    </row>
    <row r="166" spans="1:65" s="15" customFormat="1">
      <c r="B166" s="171"/>
      <c r="D166" s="153" t="s">
        <v>127</v>
      </c>
      <c r="E166" s="172" t="s">
        <v>1</v>
      </c>
      <c r="F166" s="173" t="s">
        <v>166</v>
      </c>
      <c r="H166" s="172" t="s">
        <v>1</v>
      </c>
      <c r="L166" s="171"/>
      <c r="M166" s="174"/>
      <c r="N166" s="175"/>
      <c r="O166" s="175"/>
      <c r="P166" s="175"/>
      <c r="Q166" s="175"/>
      <c r="R166" s="175"/>
      <c r="S166" s="175"/>
      <c r="T166" s="176"/>
      <c r="AT166" s="172" t="s">
        <v>127</v>
      </c>
      <c r="AU166" s="172" t="s">
        <v>13</v>
      </c>
      <c r="AV166" s="15" t="s">
        <v>80</v>
      </c>
      <c r="AW166" s="15" t="s">
        <v>29</v>
      </c>
      <c r="AX166" s="15" t="s">
        <v>72</v>
      </c>
      <c r="AY166" s="172" t="s">
        <v>117</v>
      </c>
    </row>
    <row r="167" spans="1:65" s="13" customFormat="1">
      <c r="B167" s="157"/>
      <c r="D167" s="153" t="s">
        <v>127</v>
      </c>
      <c r="E167" s="158" t="s">
        <v>1</v>
      </c>
      <c r="F167" s="159" t="s">
        <v>167</v>
      </c>
      <c r="H167" s="160">
        <v>610</v>
      </c>
      <c r="L167" s="157"/>
      <c r="M167" s="161"/>
      <c r="N167" s="162"/>
      <c r="O167" s="162"/>
      <c r="P167" s="162"/>
      <c r="Q167" s="162"/>
      <c r="R167" s="162"/>
      <c r="S167" s="162"/>
      <c r="T167" s="163"/>
      <c r="AT167" s="158" t="s">
        <v>127</v>
      </c>
      <c r="AU167" s="158" t="s">
        <v>13</v>
      </c>
      <c r="AV167" s="13" t="s">
        <v>13</v>
      </c>
      <c r="AW167" s="13" t="s">
        <v>29</v>
      </c>
      <c r="AX167" s="13" t="s">
        <v>72</v>
      </c>
      <c r="AY167" s="158" t="s">
        <v>117</v>
      </c>
    </row>
    <row r="168" spans="1:65" s="14" customFormat="1">
      <c r="B168" s="164"/>
      <c r="D168" s="153" t="s">
        <v>127</v>
      </c>
      <c r="E168" s="165" t="s">
        <v>1</v>
      </c>
      <c r="F168" s="166" t="s">
        <v>129</v>
      </c>
      <c r="H168" s="167">
        <v>1500</v>
      </c>
      <c r="L168" s="164"/>
      <c r="M168" s="168"/>
      <c r="N168" s="169"/>
      <c r="O168" s="169"/>
      <c r="P168" s="169"/>
      <c r="Q168" s="169"/>
      <c r="R168" s="169"/>
      <c r="S168" s="169"/>
      <c r="T168" s="170"/>
      <c r="AT168" s="165" t="s">
        <v>127</v>
      </c>
      <c r="AU168" s="165" t="s">
        <v>13</v>
      </c>
      <c r="AV168" s="14" t="s">
        <v>124</v>
      </c>
      <c r="AW168" s="14" t="s">
        <v>29</v>
      </c>
      <c r="AX168" s="14" t="s">
        <v>80</v>
      </c>
      <c r="AY168" s="165" t="s">
        <v>117</v>
      </c>
    </row>
    <row r="169" spans="1:65" s="2" customFormat="1" ht="16.5" customHeight="1">
      <c r="A169" s="29"/>
      <c r="B169" s="140"/>
      <c r="C169" s="141" t="s">
        <v>178</v>
      </c>
      <c r="D169" s="141" t="s">
        <v>119</v>
      </c>
      <c r="E169" s="142" t="s">
        <v>179</v>
      </c>
      <c r="F169" s="143" t="s">
        <v>180</v>
      </c>
      <c r="G169" s="144" t="s">
        <v>151</v>
      </c>
      <c r="H169" s="145">
        <v>3</v>
      </c>
      <c r="I169" s="146"/>
      <c r="J169" s="146">
        <f>ROUND(I169*H169,2)</f>
        <v>0</v>
      </c>
      <c r="K169" s="143" t="s">
        <v>123</v>
      </c>
      <c r="L169" s="30"/>
      <c r="M169" s="147" t="s">
        <v>1</v>
      </c>
      <c r="N169" s="148" t="s">
        <v>37</v>
      </c>
      <c r="O169" s="149">
        <v>8.9999999999999993E-3</v>
      </c>
      <c r="P169" s="149">
        <f>O169*H169</f>
        <v>2.6999999999999996E-2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1" t="s">
        <v>124</v>
      </c>
      <c r="AT169" s="151" t="s">
        <v>119</v>
      </c>
      <c r="AU169" s="151" t="s">
        <v>13</v>
      </c>
      <c r="AY169" s="17" t="s">
        <v>117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7" t="s">
        <v>80</v>
      </c>
      <c r="BK169" s="152">
        <f>ROUND(I169*H169,2)</f>
        <v>0</v>
      </c>
      <c r="BL169" s="17" t="s">
        <v>124</v>
      </c>
      <c r="BM169" s="151" t="s">
        <v>181</v>
      </c>
    </row>
    <row r="170" spans="1:65" s="2" customFormat="1" ht="24.15" customHeight="1">
      <c r="A170" s="29"/>
      <c r="B170" s="140"/>
      <c r="C170" s="141" t="s">
        <v>157</v>
      </c>
      <c r="D170" s="141" t="s">
        <v>119</v>
      </c>
      <c r="E170" s="142" t="s">
        <v>182</v>
      </c>
      <c r="F170" s="143" t="s">
        <v>183</v>
      </c>
      <c r="G170" s="144" t="s">
        <v>184</v>
      </c>
      <c r="H170" s="145">
        <v>5.4</v>
      </c>
      <c r="I170" s="146"/>
      <c r="J170" s="146">
        <f>ROUND(I170*H170,2)</f>
        <v>0</v>
      </c>
      <c r="K170" s="143" t="s">
        <v>123</v>
      </c>
      <c r="L170" s="30"/>
      <c r="M170" s="147" t="s">
        <v>1</v>
      </c>
      <c r="N170" s="148" t="s">
        <v>37</v>
      </c>
      <c r="O170" s="149">
        <v>0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1" t="s">
        <v>124</v>
      </c>
      <c r="AT170" s="151" t="s">
        <v>119</v>
      </c>
      <c r="AU170" s="151" t="s">
        <v>13</v>
      </c>
      <c r="AY170" s="17" t="s">
        <v>117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7" t="s">
        <v>80</v>
      </c>
      <c r="BK170" s="152">
        <f>ROUND(I170*H170,2)</f>
        <v>0</v>
      </c>
      <c r="BL170" s="17" t="s">
        <v>124</v>
      </c>
      <c r="BM170" s="151" t="s">
        <v>185</v>
      </c>
    </row>
    <row r="171" spans="1:65" s="13" customFormat="1">
      <c r="B171" s="157"/>
      <c r="D171" s="153" t="s">
        <v>127</v>
      </c>
      <c r="E171" s="158" t="s">
        <v>1</v>
      </c>
      <c r="F171" s="159" t="s">
        <v>186</v>
      </c>
      <c r="H171" s="160">
        <v>5.4</v>
      </c>
      <c r="L171" s="157"/>
      <c r="M171" s="161"/>
      <c r="N171" s="162"/>
      <c r="O171" s="162"/>
      <c r="P171" s="162"/>
      <c r="Q171" s="162"/>
      <c r="R171" s="162"/>
      <c r="S171" s="162"/>
      <c r="T171" s="163"/>
      <c r="AT171" s="158" t="s">
        <v>127</v>
      </c>
      <c r="AU171" s="158" t="s">
        <v>13</v>
      </c>
      <c r="AV171" s="13" t="s">
        <v>13</v>
      </c>
      <c r="AW171" s="13" t="s">
        <v>29</v>
      </c>
      <c r="AX171" s="13" t="s">
        <v>72</v>
      </c>
      <c r="AY171" s="158" t="s">
        <v>117</v>
      </c>
    </row>
    <row r="172" spans="1:65" s="14" customFormat="1">
      <c r="B172" s="164"/>
      <c r="D172" s="153" t="s">
        <v>127</v>
      </c>
      <c r="E172" s="165" t="s">
        <v>1</v>
      </c>
      <c r="F172" s="166" t="s">
        <v>129</v>
      </c>
      <c r="H172" s="167">
        <v>5.4</v>
      </c>
      <c r="L172" s="164"/>
      <c r="M172" s="168"/>
      <c r="N172" s="169"/>
      <c r="O172" s="169"/>
      <c r="P172" s="169"/>
      <c r="Q172" s="169"/>
      <c r="R172" s="169"/>
      <c r="S172" s="169"/>
      <c r="T172" s="170"/>
      <c r="AT172" s="165" t="s">
        <v>127</v>
      </c>
      <c r="AU172" s="165" t="s">
        <v>13</v>
      </c>
      <c r="AV172" s="14" t="s">
        <v>124</v>
      </c>
      <c r="AW172" s="14" t="s">
        <v>29</v>
      </c>
      <c r="AX172" s="14" t="s">
        <v>80</v>
      </c>
      <c r="AY172" s="165" t="s">
        <v>117</v>
      </c>
    </row>
    <row r="173" spans="1:65" s="2" customFormat="1" ht="24.15" customHeight="1">
      <c r="A173" s="29"/>
      <c r="B173" s="140"/>
      <c r="C173" s="141" t="s">
        <v>187</v>
      </c>
      <c r="D173" s="141" t="s">
        <v>119</v>
      </c>
      <c r="E173" s="142" t="s">
        <v>188</v>
      </c>
      <c r="F173" s="143" t="s">
        <v>189</v>
      </c>
      <c r="G173" s="144" t="s">
        <v>190</v>
      </c>
      <c r="H173" s="145">
        <v>10</v>
      </c>
      <c r="I173" s="146"/>
      <c r="J173" s="146">
        <f>ROUND(I173*H173,2)</f>
        <v>0</v>
      </c>
      <c r="K173" s="143" t="s">
        <v>123</v>
      </c>
      <c r="L173" s="30"/>
      <c r="M173" s="147" t="s">
        <v>1</v>
      </c>
      <c r="N173" s="148" t="s">
        <v>37</v>
      </c>
      <c r="O173" s="149">
        <v>1.3520000000000001</v>
      </c>
      <c r="P173" s="149">
        <f>O173*H173</f>
        <v>13.520000000000001</v>
      </c>
      <c r="Q173" s="149">
        <v>2.1350000000000001E-2</v>
      </c>
      <c r="R173" s="149">
        <f>Q173*H173</f>
        <v>0.21350000000000002</v>
      </c>
      <c r="S173" s="149">
        <v>0</v>
      </c>
      <c r="T173" s="150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1" t="s">
        <v>124</v>
      </c>
      <c r="AT173" s="151" t="s">
        <v>119</v>
      </c>
      <c r="AU173" s="151" t="s">
        <v>13</v>
      </c>
      <c r="AY173" s="17" t="s">
        <v>117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7" t="s">
        <v>80</v>
      </c>
      <c r="BK173" s="152">
        <f>ROUND(I173*H173,2)</f>
        <v>0</v>
      </c>
      <c r="BL173" s="17" t="s">
        <v>124</v>
      </c>
      <c r="BM173" s="151" t="s">
        <v>191</v>
      </c>
    </row>
    <row r="174" spans="1:65" s="12" customFormat="1" ht="22.95" customHeight="1">
      <c r="B174" s="128"/>
      <c r="D174" s="129" t="s">
        <v>71</v>
      </c>
      <c r="E174" s="138" t="s">
        <v>141</v>
      </c>
      <c r="F174" s="138" t="s">
        <v>192</v>
      </c>
      <c r="J174" s="139">
        <f>BK174</f>
        <v>0</v>
      </c>
      <c r="L174" s="128"/>
      <c r="M174" s="132"/>
      <c r="N174" s="133"/>
      <c r="O174" s="133"/>
      <c r="P174" s="134">
        <f>SUM(P175:P180)</f>
        <v>553.93399999999997</v>
      </c>
      <c r="Q174" s="133"/>
      <c r="R174" s="134">
        <f>SUM(R175:R180)</f>
        <v>11.322789999999999</v>
      </c>
      <c r="S174" s="133"/>
      <c r="T174" s="135">
        <f>SUM(T175:T180)</f>
        <v>0</v>
      </c>
      <c r="AR174" s="129" t="s">
        <v>80</v>
      </c>
      <c r="AT174" s="136" t="s">
        <v>71</v>
      </c>
      <c r="AU174" s="136" t="s">
        <v>80</v>
      </c>
      <c r="AY174" s="129" t="s">
        <v>117</v>
      </c>
      <c r="BK174" s="137">
        <f>SUM(BK175:BK180)</f>
        <v>0</v>
      </c>
    </row>
    <row r="175" spans="1:65" s="2" customFormat="1" ht="16.5" customHeight="1">
      <c r="A175" s="29"/>
      <c r="B175" s="140"/>
      <c r="C175" s="141" t="s">
        <v>163</v>
      </c>
      <c r="D175" s="141" t="s">
        <v>119</v>
      </c>
      <c r="E175" s="142" t="s">
        <v>193</v>
      </c>
      <c r="F175" s="143" t="s">
        <v>194</v>
      </c>
      <c r="G175" s="144" t="s">
        <v>190</v>
      </c>
      <c r="H175" s="145">
        <v>103</v>
      </c>
      <c r="I175" s="146"/>
      <c r="J175" s="146">
        <f>ROUND(I175*H175,2)</f>
        <v>0</v>
      </c>
      <c r="K175" s="143" t="s">
        <v>123</v>
      </c>
      <c r="L175" s="30"/>
      <c r="M175" s="147" t="s">
        <v>1</v>
      </c>
      <c r="N175" s="148" t="s">
        <v>37</v>
      </c>
      <c r="O175" s="149">
        <v>5.3780000000000001</v>
      </c>
      <c r="P175" s="149">
        <f>O175*H175</f>
        <v>553.93399999999997</v>
      </c>
      <c r="Q175" s="149">
        <v>0.10993</v>
      </c>
      <c r="R175" s="149">
        <f>Q175*H175</f>
        <v>11.322789999999999</v>
      </c>
      <c r="S175" s="149">
        <v>0</v>
      </c>
      <c r="T175" s="150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1" t="s">
        <v>124</v>
      </c>
      <c r="AT175" s="151" t="s">
        <v>119</v>
      </c>
      <c r="AU175" s="151" t="s">
        <v>13</v>
      </c>
      <c r="AY175" s="17" t="s">
        <v>117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7" t="s">
        <v>80</v>
      </c>
      <c r="BK175" s="152">
        <f>ROUND(I175*H175,2)</f>
        <v>0</v>
      </c>
      <c r="BL175" s="17" t="s">
        <v>124</v>
      </c>
      <c r="BM175" s="151" t="s">
        <v>195</v>
      </c>
    </row>
    <row r="176" spans="1:65" s="2" customFormat="1" ht="28.8">
      <c r="A176" s="29"/>
      <c r="B176" s="30"/>
      <c r="C176" s="29"/>
      <c r="D176" s="153" t="s">
        <v>125</v>
      </c>
      <c r="E176" s="29"/>
      <c r="F176" s="154" t="s">
        <v>126</v>
      </c>
      <c r="G176" s="29"/>
      <c r="H176" s="29"/>
      <c r="I176" s="29"/>
      <c r="J176" s="29"/>
      <c r="K176" s="29"/>
      <c r="L176" s="30"/>
      <c r="M176" s="155"/>
      <c r="N176" s="156"/>
      <c r="O176" s="55"/>
      <c r="P176" s="55"/>
      <c r="Q176" s="55"/>
      <c r="R176" s="55"/>
      <c r="S176" s="55"/>
      <c r="T176" s="5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7" t="s">
        <v>125</v>
      </c>
      <c r="AU176" s="17" t="s">
        <v>13</v>
      </c>
    </row>
    <row r="177" spans="1:65" s="13" customFormat="1">
      <c r="B177" s="157"/>
      <c r="D177" s="153" t="s">
        <v>127</v>
      </c>
      <c r="E177" s="158" t="s">
        <v>1</v>
      </c>
      <c r="F177" s="159" t="s">
        <v>196</v>
      </c>
      <c r="H177" s="160">
        <v>103</v>
      </c>
      <c r="L177" s="157"/>
      <c r="M177" s="161"/>
      <c r="N177" s="162"/>
      <c r="O177" s="162"/>
      <c r="P177" s="162"/>
      <c r="Q177" s="162"/>
      <c r="R177" s="162"/>
      <c r="S177" s="162"/>
      <c r="T177" s="163"/>
      <c r="AT177" s="158" t="s">
        <v>127</v>
      </c>
      <c r="AU177" s="158" t="s">
        <v>13</v>
      </c>
      <c r="AV177" s="13" t="s">
        <v>13</v>
      </c>
      <c r="AW177" s="13" t="s">
        <v>29</v>
      </c>
      <c r="AX177" s="13" t="s">
        <v>72</v>
      </c>
      <c r="AY177" s="158" t="s">
        <v>117</v>
      </c>
    </row>
    <row r="178" spans="1:65" s="14" customFormat="1">
      <c r="B178" s="164"/>
      <c r="D178" s="153" t="s">
        <v>127</v>
      </c>
      <c r="E178" s="165" t="s">
        <v>1</v>
      </c>
      <c r="F178" s="166" t="s">
        <v>129</v>
      </c>
      <c r="H178" s="167">
        <v>103</v>
      </c>
      <c r="L178" s="164"/>
      <c r="M178" s="168"/>
      <c r="N178" s="169"/>
      <c r="O178" s="169"/>
      <c r="P178" s="169"/>
      <c r="Q178" s="169"/>
      <c r="R178" s="169"/>
      <c r="S178" s="169"/>
      <c r="T178" s="170"/>
      <c r="AT178" s="165" t="s">
        <v>127</v>
      </c>
      <c r="AU178" s="165" t="s">
        <v>13</v>
      </c>
      <c r="AV178" s="14" t="s">
        <v>124</v>
      </c>
      <c r="AW178" s="14" t="s">
        <v>29</v>
      </c>
      <c r="AX178" s="14" t="s">
        <v>80</v>
      </c>
      <c r="AY178" s="165" t="s">
        <v>117</v>
      </c>
    </row>
    <row r="179" spans="1:65" s="2" customFormat="1" ht="16.5" customHeight="1">
      <c r="A179" s="29"/>
      <c r="B179" s="140"/>
      <c r="C179" s="177" t="s">
        <v>197</v>
      </c>
      <c r="D179" s="177" t="s">
        <v>198</v>
      </c>
      <c r="E179" s="178" t="s">
        <v>199</v>
      </c>
      <c r="F179" s="179" t="s">
        <v>200</v>
      </c>
      <c r="G179" s="180" t="s">
        <v>201</v>
      </c>
      <c r="H179" s="181">
        <v>90</v>
      </c>
      <c r="I179" s="182"/>
      <c r="J179" s="182">
        <f>ROUND(I179*H179,2)</f>
        <v>0</v>
      </c>
      <c r="K179" s="179" t="s">
        <v>1</v>
      </c>
      <c r="L179" s="183"/>
      <c r="M179" s="184" t="s">
        <v>1</v>
      </c>
      <c r="N179" s="185" t="s">
        <v>37</v>
      </c>
      <c r="O179" s="149">
        <v>0</v>
      </c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1" t="s">
        <v>147</v>
      </c>
      <c r="AT179" s="151" t="s">
        <v>198</v>
      </c>
      <c r="AU179" s="151" t="s">
        <v>13</v>
      </c>
      <c r="AY179" s="17" t="s">
        <v>117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7" t="s">
        <v>80</v>
      </c>
      <c r="BK179" s="152">
        <f>ROUND(I179*H179,2)</f>
        <v>0</v>
      </c>
      <c r="BL179" s="17" t="s">
        <v>124</v>
      </c>
      <c r="BM179" s="151" t="s">
        <v>202</v>
      </c>
    </row>
    <row r="180" spans="1:65" s="2" customFormat="1" ht="28.8">
      <c r="A180" s="29"/>
      <c r="B180" s="30"/>
      <c r="C180" s="29"/>
      <c r="D180" s="153" t="s">
        <v>125</v>
      </c>
      <c r="E180" s="29"/>
      <c r="F180" s="154" t="s">
        <v>203</v>
      </c>
      <c r="G180" s="29"/>
      <c r="H180" s="29"/>
      <c r="I180" s="29"/>
      <c r="J180" s="29"/>
      <c r="K180" s="29"/>
      <c r="L180" s="30"/>
      <c r="M180" s="155"/>
      <c r="N180" s="156"/>
      <c r="O180" s="55"/>
      <c r="P180" s="55"/>
      <c r="Q180" s="55"/>
      <c r="R180" s="55"/>
      <c r="S180" s="55"/>
      <c r="T180" s="5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7" t="s">
        <v>125</v>
      </c>
      <c r="AU180" s="17" t="s">
        <v>13</v>
      </c>
    </row>
    <row r="181" spans="1:65" s="12" customFormat="1" ht="22.95" customHeight="1">
      <c r="B181" s="128"/>
      <c r="D181" s="129" t="s">
        <v>71</v>
      </c>
      <c r="E181" s="138" t="s">
        <v>148</v>
      </c>
      <c r="F181" s="138" t="s">
        <v>204</v>
      </c>
      <c r="J181" s="139">
        <f>BK181</f>
        <v>0</v>
      </c>
      <c r="L181" s="128"/>
      <c r="M181" s="132"/>
      <c r="N181" s="133"/>
      <c r="O181" s="133"/>
      <c r="P181" s="134">
        <f>SUM(P182:P191)</f>
        <v>87.977999999999994</v>
      </c>
      <c r="Q181" s="133"/>
      <c r="R181" s="134">
        <f>SUM(R182:R191)</f>
        <v>293.40224999999998</v>
      </c>
      <c r="S181" s="133"/>
      <c r="T181" s="135">
        <f>SUM(T182:T191)</f>
        <v>0</v>
      </c>
      <c r="AR181" s="129" t="s">
        <v>80</v>
      </c>
      <c r="AT181" s="136" t="s">
        <v>71</v>
      </c>
      <c r="AU181" s="136" t="s">
        <v>80</v>
      </c>
      <c r="AY181" s="129" t="s">
        <v>117</v>
      </c>
      <c r="BK181" s="137">
        <f>SUM(BK182:BK191)</f>
        <v>0</v>
      </c>
    </row>
    <row r="182" spans="1:65" s="2" customFormat="1" ht="33" customHeight="1">
      <c r="A182" s="29"/>
      <c r="B182" s="140"/>
      <c r="C182" s="141" t="s">
        <v>170</v>
      </c>
      <c r="D182" s="141" t="s">
        <v>119</v>
      </c>
      <c r="E182" s="142" t="s">
        <v>205</v>
      </c>
      <c r="F182" s="143" t="s">
        <v>206</v>
      </c>
      <c r="G182" s="144" t="s">
        <v>122</v>
      </c>
      <c r="H182" s="145">
        <v>75</v>
      </c>
      <c r="I182" s="146"/>
      <c r="J182" s="146">
        <f>ROUND(I182*H182,2)</f>
        <v>0</v>
      </c>
      <c r="K182" s="143" t="s">
        <v>123</v>
      </c>
      <c r="L182" s="30"/>
      <c r="M182" s="147" t="s">
        <v>1</v>
      </c>
      <c r="N182" s="148" t="s">
        <v>37</v>
      </c>
      <c r="O182" s="149">
        <v>8.5000000000000006E-2</v>
      </c>
      <c r="P182" s="149">
        <f>O182*H182</f>
        <v>6.3750000000000009</v>
      </c>
      <c r="Q182" s="149">
        <v>0.26375999999999999</v>
      </c>
      <c r="R182" s="149">
        <f>Q182*H182</f>
        <v>19.782</v>
      </c>
      <c r="S182" s="149">
        <v>0</v>
      </c>
      <c r="T182" s="150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1" t="s">
        <v>124</v>
      </c>
      <c r="AT182" s="151" t="s">
        <v>119</v>
      </c>
      <c r="AU182" s="151" t="s">
        <v>13</v>
      </c>
      <c r="AY182" s="17" t="s">
        <v>117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7" t="s">
        <v>80</v>
      </c>
      <c r="BK182" s="152">
        <f>ROUND(I182*H182,2)</f>
        <v>0</v>
      </c>
      <c r="BL182" s="17" t="s">
        <v>124</v>
      </c>
      <c r="BM182" s="151" t="s">
        <v>207</v>
      </c>
    </row>
    <row r="183" spans="1:65" s="2" customFormat="1" ht="21.75" customHeight="1">
      <c r="A183" s="29"/>
      <c r="B183" s="140"/>
      <c r="C183" s="141" t="s">
        <v>208</v>
      </c>
      <c r="D183" s="141" t="s">
        <v>119</v>
      </c>
      <c r="E183" s="142" t="s">
        <v>209</v>
      </c>
      <c r="F183" s="143" t="s">
        <v>210</v>
      </c>
      <c r="G183" s="144" t="s">
        <v>122</v>
      </c>
      <c r="H183" s="145">
        <v>75</v>
      </c>
      <c r="I183" s="146"/>
      <c r="J183" s="146">
        <f>ROUND(I183*H183,2)</f>
        <v>0</v>
      </c>
      <c r="K183" s="143" t="s">
        <v>123</v>
      </c>
      <c r="L183" s="30"/>
      <c r="M183" s="147" t="s">
        <v>1</v>
      </c>
      <c r="N183" s="148" t="s">
        <v>37</v>
      </c>
      <c r="O183" s="149">
        <v>2E-3</v>
      </c>
      <c r="P183" s="149">
        <f>O183*H183</f>
        <v>0.15</v>
      </c>
      <c r="Q183" s="149">
        <v>7.1000000000000002E-4</v>
      </c>
      <c r="R183" s="149">
        <f>Q183*H183</f>
        <v>5.3249999999999999E-2</v>
      </c>
      <c r="S183" s="149">
        <v>0</v>
      </c>
      <c r="T183" s="150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1" t="s">
        <v>124</v>
      </c>
      <c r="AT183" s="151" t="s">
        <v>119</v>
      </c>
      <c r="AU183" s="151" t="s">
        <v>13</v>
      </c>
      <c r="AY183" s="17" t="s">
        <v>117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7" t="s">
        <v>80</v>
      </c>
      <c r="BK183" s="152">
        <f>ROUND(I183*H183,2)</f>
        <v>0</v>
      </c>
      <c r="BL183" s="17" t="s">
        <v>124</v>
      </c>
      <c r="BM183" s="151" t="s">
        <v>211</v>
      </c>
    </row>
    <row r="184" spans="1:65" s="2" customFormat="1" ht="33" customHeight="1">
      <c r="A184" s="29"/>
      <c r="B184" s="140"/>
      <c r="C184" s="141" t="s">
        <v>173</v>
      </c>
      <c r="D184" s="141" t="s">
        <v>119</v>
      </c>
      <c r="E184" s="142" t="s">
        <v>212</v>
      </c>
      <c r="F184" s="143" t="s">
        <v>213</v>
      </c>
      <c r="G184" s="144" t="s">
        <v>122</v>
      </c>
      <c r="H184" s="145">
        <v>75</v>
      </c>
      <c r="I184" s="146"/>
      <c r="J184" s="146">
        <f>ROUND(I184*H184,2)</f>
        <v>0</v>
      </c>
      <c r="K184" s="143" t="s">
        <v>123</v>
      </c>
      <c r="L184" s="30"/>
      <c r="M184" s="147" t="s">
        <v>1</v>
      </c>
      <c r="N184" s="148" t="s">
        <v>37</v>
      </c>
      <c r="O184" s="149">
        <v>7.0999999999999994E-2</v>
      </c>
      <c r="P184" s="149">
        <f>O184*H184</f>
        <v>5.3249999999999993</v>
      </c>
      <c r="Q184" s="149">
        <v>0.12966</v>
      </c>
      <c r="R184" s="149">
        <f>Q184*H184</f>
        <v>9.724499999999999</v>
      </c>
      <c r="S184" s="149">
        <v>0</v>
      </c>
      <c r="T184" s="150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1" t="s">
        <v>124</v>
      </c>
      <c r="AT184" s="151" t="s">
        <v>119</v>
      </c>
      <c r="AU184" s="151" t="s">
        <v>13</v>
      </c>
      <c r="AY184" s="17" t="s">
        <v>117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7" t="s">
        <v>80</v>
      </c>
      <c r="BK184" s="152">
        <f>ROUND(I184*H184,2)</f>
        <v>0</v>
      </c>
      <c r="BL184" s="17" t="s">
        <v>124</v>
      </c>
      <c r="BM184" s="151" t="s">
        <v>214</v>
      </c>
    </row>
    <row r="185" spans="1:65" s="2" customFormat="1" ht="28.8">
      <c r="A185" s="29"/>
      <c r="B185" s="30"/>
      <c r="C185" s="29"/>
      <c r="D185" s="153" t="s">
        <v>125</v>
      </c>
      <c r="E185" s="29"/>
      <c r="F185" s="154" t="s">
        <v>126</v>
      </c>
      <c r="G185" s="29"/>
      <c r="H185" s="29"/>
      <c r="I185" s="29"/>
      <c r="J185" s="29"/>
      <c r="K185" s="29"/>
      <c r="L185" s="30"/>
      <c r="M185" s="155"/>
      <c r="N185" s="156"/>
      <c r="O185" s="55"/>
      <c r="P185" s="55"/>
      <c r="Q185" s="55"/>
      <c r="R185" s="55"/>
      <c r="S185" s="55"/>
      <c r="T185" s="56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T185" s="17" t="s">
        <v>125</v>
      </c>
      <c r="AU185" s="17" t="s">
        <v>13</v>
      </c>
    </row>
    <row r="186" spans="1:65" s="15" customFormat="1">
      <c r="B186" s="171"/>
      <c r="D186" s="153" t="s">
        <v>127</v>
      </c>
      <c r="E186" s="172" t="s">
        <v>1</v>
      </c>
      <c r="F186" s="173" t="s">
        <v>215</v>
      </c>
      <c r="H186" s="172" t="s">
        <v>1</v>
      </c>
      <c r="L186" s="171"/>
      <c r="M186" s="174"/>
      <c r="N186" s="175"/>
      <c r="O186" s="175"/>
      <c r="P186" s="175"/>
      <c r="Q186" s="175"/>
      <c r="R186" s="175"/>
      <c r="S186" s="175"/>
      <c r="T186" s="176"/>
      <c r="AT186" s="172" t="s">
        <v>127</v>
      </c>
      <c r="AU186" s="172" t="s">
        <v>13</v>
      </c>
      <c r="AV186" s="15" t="s">
        <v>80</v>
      </c>
      <c r="AW186" s="15" t="s">
        <v>29</v>
      </c>
      <c r="AX186" s="15" t="s">
        <v>72</v>
      </c>
      <c r="AY186" s="172" t="s">
        <v>117</v>
      </c>
    </row>
    <row r="187" spans="1:65" s="13" customFormat="1">
      <c r="B187" s="157"/>
      <c r="D187" s="153" t="s">
        <v>127</v>
      </c>
      <c r="E187" s="158" t="s">
        <v>1</v>
      </c>
      <c r="F187" s="159" t="s">
        <v>216</v>
      </c>
      <c r="H187" s="160">
        <v>75</v>
      </c>
      <c r="L187" s="157"/>
      <c r="M187" s="161"/>
      <c r="N187" s="162"/>
      <c r="O187" s="162"/>
      <c r="P187" s="162"/>
      <c r="Q187" s="162"/>
      <c r="R187" s="162"/>
      <c r="S187" s="162"/>
      <c r="T187" s="163"/>
      <c r="AT187" s="158" t="s">
        <v>127</v>
      </c>
      <c r="AU187" s="158" t="s">
        <v>13</v>
      </c>
      <c r="AV187" s="13" t="s">
        <v>13</v>
      </c>
      <c r="AW187" s="13" t="s">
        <v>29</v>
      </c>
      <c r="AX187" s="13" t="s">
        <v>72</v>
      </c>
      <c r="AY187" s="158" t="s">
        <v>117</v>
      </c>
    </row>
    <row r="188" spans="1:65" s="14" customFormat="1">
      <c r="B188" s="164"/>
      <c r="D188" s="153" t="s">
        <v>127</v>
      </c>
      <c r="E188" s="165" t="s">
        <v>1</v>
      </c>
      <c r="F188" s="166" t="s">
        <v>129</v>
      </c>
      <c r="H188" s="167">
        <v>75</v>
      </c>
      <c r="L188" s="164"/>
      <c r="M188" s="168"/>
      <c r="N188" s="169"/>
      <c r="O188" s="169"/>
      <c r="P188" s="169"/>
      <c r="Q188" s="169"/>
      <c r="R188" s="169"/>
      <c r="S188" s="169"/>
      <c r="T188" s="170"/>
      <c r="AT188" s="165" t="s">
        <v>127</v>
      </c>
      <c r="AU188" s="165" t="s">
        <v>13</v>
      </c>
      <c r="AV188" s="14" t="s">
        <v>124</v>
      </c>
      <c r="AW188" s="14" t="s">
        <v>29</v>
      </c>
      <c r="AX188" s="14" t="s">
        <v>80</v>
      </c>
      <c r="AY188" s="165" t="s">
        <v>117</v>
      </c>
    </row>
    <row r="189" spans="1:65" s="2" customFormat="1" ht="39.75" customHeight="1">
      <c r="A189" s="29"/>
      <c r="B189" s="140"/>
      <c r="C189" s="141" t="s">
        <v>217</v>
      </c>
      <c r="D189" s="141" t="s">
        <v>119</v>
      </c>
      <c r="E189" s="193" t="s">
        <v>385</v>
      </c>
      <c r="F189" s="143" t="s">
        <v>384</v>
      </c>
      <c r="G189" s="144" t="s">
        <v>122</v>
      </c>
      <c r="H189" s="145">
        <v>375</v>
      </c>
      <c r="I189" s="146"/>
      <c r="J189" s="146">
        <f>ROUND(I189*H189,2)</f>
        <v>0</v>
      </c>
      <c r="K189" s="143" t="s">
        <v>123</v>
      </c>
      <c r="L189" s="30"/>
      <c r="M189" s="147" t="s">
        <v>1</v>
      </c>
      <c r="N189" s="148" t="s">
        <v>37</v>
      </c>
      <c r="O189" s="149">
        <v>0.14099999999999999</v>
      </c>
      <c r="P189" s="149">
        <f>O189*H189</f>
        <v>52.874999999999993</v>
      </c>
      <c r="Q189" s="149">
        <v>8.3500000000000005E-2</v>
      </c>
      <c r="R189" s="149">
        <f>Q189*H189</f>
        <v>31.312500000000004</v>
      </c>
      <c r="S189" s="149">
        <v>0</v>
      </c>
      <c r="T189" s="150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1" t="s">
        <v>124</v>
      </c>
      <c r="AT189" s="151" t="s">
        <v>119</v>
      </c>
      <c r="AU189" s="151" t="s">
        <v>13</v>
      </c>
      <c r="AY189" s="17" t="s">
        <v>117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80</v>
      </c>
      <c r="BK189" s="152">
        <f>ROUND(I189*H189,2)</f>
        <v>0</v>
      </c>
      <c r="BL189" s="17" t="s">
        <v>124</v>
      </c>
      <c r="BM189" s="151" t="s">
        <v>218</v>
      </c>
    </row>
    <row r="190" spans="1:65" s="2" customFormat="1" ht="16.5" customHeight="1">
      <c r="A190" s="29"/>
      <c r="B190" s="140"/>
      <c r="C190" s="177"/>
      <c r="D190" s="177"/>
      <c r="E190" s="178"/>
      <c r="F190" s="179"/>
      <c r="G190" s="180"/>
      <c r="H190" s="181"/>
      <c r="I190" s="182"/>
      <c r="J190" s="182"/>
      <c r="K190" s="179"/>
      <c r="L190" s="183"/>
      <c r="M190" s="184"/>
      <c r="N190" s="185"/>
      <c r="O190" s="149"/>
      <c r="P190" s="149"/>
      <c r="Q190" s="149"/>
      <c r="R190" s="149"/>
      <c r="S190" s="149"/>
      <c r="T190" s="150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1"/>
      <c r="AT190" s="151"/>
      <c r="AU190" s="151"/>
      <c r="AY190" s="17"/>
      <c r="BE190" s="152"/>
      <c r="BF190" s="152"/>
      <c r="BG190" s="152"/>
      <c r="BH190" s="152"/>
      <c r="BI190" s="152"/>
      <c r="BJ190" s="17"/>
      <c r="BK190" s="152"/>
      <c r="BL190" s="17"/>
      <c r="BM190" s="151"/>
    </row>
    <row r="191" spans="1:65" s="2" customFormat="1" ht="24.15" customHeight="1">
      <c r="A191" s="29"/>
      <c r="B191" s="140"/>
      <c r="C191" s="141" t="s">
        <v>7</v>
      </c>
      <c r="D191" s="141" t="s">
        <v>119</v>
      </c>
      <c r="E191" s="142" t="s">
        <v>219</v>
      </c>
      <c r="F191" s="143" t="s">
        <v>220</v>
      </c>
      <c r="G191" s="144" t="s">
        <v>122</v>
      </c>
      <c r="H191" s="145">
        <v>1011</v>
      </c>
      <c r="I191" s="146"/>
      <c r="J191" s="146">
        <f>ROUND(I191*H191,2)</f>
        <v>0</v>
      </c>
      <c r="K191" s="143" t="s">
        <v>123</v>
      </c>
      <c r="L191" s="30"/>
      <c r="M191" s="147" t="s">
        <v>1</v>
      </c>
      <c r="N191" s="148" t="s">
        <v>37</v>
      </c>
      <c r="O191" s="149">
        <v>2.3E-2</v>
      </c>
      <c r="P191" s="149">
        <f>O191*H191</f>
        <v>23.253</v>
      </c>
      <c r="Q191" s="149">
        <v>0.23</v>
      </c>
      <c r="R191" s="149">
        <f>Q191*H191</f>
        <v>232.53</v>
      </c>
      <c r="S191" s="149">
        <v>0</v>
      </c>
      <c r="T191" s="150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1" t="s">
        <v>124</v>
      </c>
      <c r="AT191" s="151" t="s">
        <v>119</v>
      </c>
      <c r="AU191" s="151" t="s">
        <v>13</v>
      </c>
      <c r="AY191" s="17" t="s">
        <v>117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7" t="s">
        <v>80</v>
      </c>
      <c r="BK191" s="152">
        <f>ROUND(I191*H191,2)</f>
        <v>0</v>
      </c>
      <c r="BL191" s="17" t="s">
        <v>124</v>
      </c>
      <c r="BM191" s="151" t="s">
        <v>221</v>
      </c>
    </row>
    <row r="192" spans="1:65" s="12" customFormat="1" ht="22.95" customHeight="1">
      <c r="B192" s="128"/>
      <c r="D192" s="129" t="s">
        <v>71</v>
      </c>
      <c r="E192" s="138" t="s">
        <v>172</v>
      </c>
      <c r="F192" s="138" t="s">
        <v>222</v>
      </c>
      <c r="J192" s="139">
        <f>BK192</f>
        <v>0</v>
      </c>
      <c r="L192" s="128"/>
      <c r="M192" s="132"/>
      <c r="N192" s="133"/>
      <c r="O192" s="133"/>
      <c r="P192" s="134">
        <f>SUM(P193:P217)</f>
        <v>615.63699999999994</v>
      </c>
      <c r="Q192" s="133"/>
      <c r="R192" s="134">
        <f>SUM(R193:R217)</f>
        <v>6.7568000000000001</v>
      </c>
      <c r="S192" s="133"/>
      <c r="T192" s="135">
        <f>SUM(T193:T217)</f>
        <v>139.6112</v>
      </c>
      <c r="AR192" s="129" t="s">
        <v>80</v>
      </c>
      <c r="AT192" s="136" t="s">
        <v>71</v>
      </c>
      <c r="AU192" s="136" t="s">
        <v>80</v>
      </c>
      <c r="AY192" s="129" t="s">
        <v>117</v>
      </c>
      <c r="BK192" s="137">
        <f>SUM(BK193:BK217)</f>
        <v>0</v>
      </c>
    </row>
    <row r="193" spans="1:65" s="2" customFormat="1" ht="33" customHeight="1">
      <c r="A193" s="29"/>
      <c r="B193" s="140"/>
      <c r="C193" s="141" t="s">
        <v>181</v>
      </c>
      <c r="D193" s="141" t="s">
        <v>119</v>
      </c>
      <c r="E193" s="142" t="s">
        <v>223</v>
      </c>
      <c r="F193" s="143" t="s">
        <v>224</v>
      </c>
      <c r="G193" s="144" t="s">
        <v>201</v>
      </c>
      <c r="H193" s="145">
        <v>20</v>
      </c>
      <c r="I193" s="146"/>
      <c r="J193" s="146">
        <f>ROUND(I193*H193,2)</f>
        <v>0</v>
      </c>
      <c r="K193" s="143" t="s">
        <v>1</v>
      </c>
      <c r="L193" s="30"/>
      <c r="M193" s="147" t="s">
        <v>1</v>
      </c>
      <c r="N193" s="148" t="s">
        <v>37</v>
      </c>
      <c r="O193" s="149">
        <v>0</v>
      </c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1" t="s">
        <v>124</v>
      </c>
      <c r="AT193" s="151" t="s">
        <v>119</v>
      </c>
      <c r="AU193" s="151" t="s">
        <v>13</v>
      </c>
      <c r="AY193" s="17" t="s">
        <v>117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7" t="s">
        <v>80</v>
      </c>
      <c r="BK193" s="152">
        <f>ROUND(I193*H193,2)</f>
        <v>0</v>
      </c>
      <c r="BL193" s="17" t="s">
        <v>124</v>
      </c>
      <c r="BM193" s="151" t="s">
        <v>130</v>
      </c>
    </row>
    <row r="194" spans="1:65" s="2" customFormat="1" ht="28.8">
      <c r="A194" s="29"/>
      <c r="B194" s="30"/>
      <c r="C194" s="29"/>
      <c r="D194" s="153" t="s">
        <v>125</v>
      </c>
      <c r="E194" s="29"/>
      <c r="F194" s="154" t="s">
        <v>225</v>
      </c>
      <c r="G194" s="29"/>
      <c r="H194" s="29"/>
      <c r="I194" s="29"/>
      <c r="J194" s="29"/>
      <c r="K194" s="29"/>
      <c r="L194" s="30"/>
      <c r="M194" s="155"/>
      <c r="N194" s="156"/>
      <c r="O194" s="55"/>
      <c r="P194" s="55"/>
      <c r="Q194" s="55"/>
      <c r="R194" s="55"/>
      <c r="S194" s="55"/>
      <c r="T194" s="56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T194" s="17" t="s">
        <v>125</v>
      </c>
      <c r="AU194" s="17" t="s">
        <v>13</v>
      </c>
    </row>
    <row r="195" spans="1:65" s="13" customFormat="1">
      <c r="B195" s="157"/>
      <c r="D195" s="153" t="s">
        <v>127</v>
      </c>
      <c r="E195" s="158" t="s">
        <v>1</v>
      </c>
      <c r="F195" s="159" t="s">
        <v>176</v>
      </c>
      <c r="H195" s="160">
        <v>20</v>
      </c>
      <c r="L195" s="157"/>
      <c r="M195" s="161"/>
      <c r="N195" s="162"/>
      <c r="O195" s="162"/>
      <c r="P195" s="162"/>
      <c r="Q195" s="162"/>
      <c r="R195" s="162"/>
      <c r="S195" s="162"/>
      <c r="T195" s="163"/>
      <c r="AT195" s="158" t="s">
        <v>127</v>
      </c>
      <c r="AU195" s="158" t="s">
        <v>13</v>
      </c>
      <c r="AV195" s="13" t="s">
        <v>13</v>
      </c>
      <c r="AW195" s="13" t="s">
        <v>29</v>
      </c>
      <c r="AX195" s="13" t="s">
        <v>72</v>
      </c>
      <c r="AY195" s="158" t="s">
        <v>117</v>
      </c>
    </row>
    <row r="196" spans="1:65" s="14" customFormat="1">
      <c r="B196" s="164"/>
      <c r="D196" s="153" t="s">
        <v>127</v>
      </c>
      <c r="E196" s="165" t="s">
        <v>1</v>
      </c>
      <c r="F196" s="166" t="s">
        <v>129</v>
      </c>
      <c r="H196" s="167">
        <v>20</v>
      </c>
      <c r="L196" s="164"/>
      <c r="M196" s="168"/>
      <c r="N196" s="169"/>
      <c r="O196" s="169"/>
      <c r="P196" s="169"/>
      <c r="Q196" s="169"/>
      <c r="R196" s="169"/>
      <c r="S196" s="169"/>
      <c r="T196" s="170"/>
      <c r="AT196" s="165" t="s">
        <v>127</v>
      </c>
      <c r="AU196" s="165" t="s">
        <v>13</v>
      </c>
      <c r="AV196" s="14" t="s">
        <v>124</v>
      </c>
      <c r="AW196" s="14" t="s">
        <v>29</v>
      </c>
      <c r="AX196" s="14" t="s">
        <v>80</v>
      </c>
      <c r="AY196" s="165" t="s">
        <v>117</v>
      </c>
    </row>
    <row r="197" spans="1:65" s="2" customFormat="1" ht="24.15" customHeight="1">
      <c r="A197" s="29"/>
      <c r="B197" s="140"/>
      <c r="C197" s="141" t="s">
        <v>226</v>
      </c>
      <c r="D197" s="141" t="s">
        <v>119</v>
      </c>
      <c r="E197" s="142" t="s">
        <v>227</v>
      </c>
      <c r="F197" s="143" t="s">
        <v>228</v>
      </c>
      <c r="G197" s="144" t="s">
        <v>122</v>
      </c>
      <c r="H197" s="145">
        <v>317</v>
      </c>
      <c r="I197" s="146"/>
      <c r="J197" s="146">
        <f>ROUND(I197*H197,2)</f>
        <v>0</v>
      </c>
      <c r="K197" s="143" t="s">
        <v>123</v>
      </c>
      <c r="L197" s="30"/>
      <c r="M197" s="147" t="s">
        <v>1</v>
      </c>
      <c r="N197" s="148" t="s">
        <v>37</v>
      </c>
      <c r="O197" s="149">
        <v>0.621</v>
      </c>
      <c r="P197" s="149">
        <f>O197*H197</f>
        <v>196.857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1" t="s">
        <v>124</v>
      </c>
      <c r="AT197" s="151" t="s">
        <v>119</v>
      </c>
      <c r="AU197" s="151" t="s">
        <v>13</v>
      </c>
      <c r="AY197" s="17" t="s">
        <v>117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7" t="s">
        <v>80</v>
      </c>
      <c r="BK197" s="152">
        <f>ROUND(I197*H197,2)</f>
        <v>0</v>
      </c>
      <c r="BL197" s="17" t="s">
        <v>124</v>
      </c>
      <c r="BM197" s="151" t="s">
        <v>229</v>
      </c>
    </row>
    <row r="198" spans="1:65" s="2" customFormat="1" ht="28.8">
      <c r="A198" s="29"/>
      <c r="B198" s="30"/>
      <c r="C198" s="29"/>
      <c r="D198" s="153" t="s">
        <v>125</v>
      </c>
      <c r="E198" s="29"/>
      <c r="F198" s="154" t="s">
        <v>126</v>
      </c>
      <c r="G198" s="29"/>
      <c r="H198" s="29"/>
      <c r="I198" s="29"/>
      <c r="J198" s="29"/>
      <c r="K198" s="29"/>
      <c r="L198" s="30"/>
      <c r="M198" s="155"/>
      <c r="N198" s="156"/>
      <c r="O198" s="55"/>
      <c r="P198" s="55"/>
      <c r="Q198" s="55"/>
      <c r="R198" s="55"/>
      <c r="S198" s="55"/>
      <c r="T198" s="5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125</v>
      </c>
      <c r="AU198" s="17" t="s">
        <v>13</v>
      </c>
    </row>
    <row r="199" spans="1:65" s="15" customFormat="1">
      <c r="B199" s="171"/>
      <c r="D199" s="153" t="s">
        <v>127</v>
      </c>
      <c r="E199" s="172" t="s">
        <v>1</v>
      </c>
      <c r="F199" s="173" t="s">
        <v>230</v>
      </c>
      <c r="H199" s="172" t="s">
        <v>1</v>
      </c>
      <c r="L199" s="171"/>
      <c r="M199" s="174"/>
      <c r="N199" s="175"/>
      <c r="O199" s="175"/>
      <c r="P199" s="175"/>
      <c r="Q199" s="175"/>
      <c r="R199" s="175"/>
      <c r="S199" s="175"/>
      <c r="T199" s="176"/>
      <c r="AT199" s="172" t="s">
        <v>127</v>
      </c>
      <c r="AU199" s="172" t="s">
        <v>13</v>
      </c>
      <c r="AV199" s="15" t="s">
        <v>80</v>
      </c>
      <c r="AW199" s="15" t="s">
        <v>29</v>
      </c>
      <c r="AX199" s="15" t="s">
        <v>72</v>
      </c>
      <c r="AY199" s="172" t="s">
        <v>117</v>
      </c>
    </row>
    <row r="200" spans="1:65" s="13" customFormat="1">
      <c r="B200" s="157"/>
      <c r="D200" s="153" t="s">
        <v>127</v>
      </c>
      <c r="E200" s="158" t="s">
        <v>1</v>
      </c>
      <c r="F200" s="159" t="s">
        <v>231</v>
      </c>
      <c r="H200" s="160">
        <v>205</v>
      </c>
      <c r="L200" s="157"/>
      <c r="M200" s="161"/>
      <c r="N200" s="162"/>
      <c r="O200" s="162"/>
      <c r="P200" s="162"/>
      <c r="Q200" s="162"/>
      <c r="R200" s="162"/>
      <c r="S200" s="162"/>
      <c r="T200" s="163"/>
      <c r="AT200" s="158" t="s">
        <v>127</v>
      </c>
      <c r="AU200" s="158" t="s">
        <v>13</v>
      </c>
      <c r="AV200" s="13" t="s">
        <v>13</v>
      </c>
      <c r="AW200" s="13" t="s">
        <v>29</v>
      </c>
      <c r="AX200" s="13" t="s">
        <v>72</v>
      </c>
      <c r="AY200" s="158" t="s">
        <v>117</v>
      </c>
    </row>
    <row r="201" spans="1:65" s="15" customFormat="1">
      <c r="B201" s="171"/>
      <c r="D201" s="153" t="s">
        <v>127</v>
      </c>
      <c r="E201" s="172" t="s">
        <v>1</v>
      </c>
      <c r="F201" s="173" t="s">
        <v>232</v>
      </c>
      <c r="H201" s="172" t="s">
        <v>1</v>
      </c>
      <c r="L201" s="171"/>
      <c r="M201" s="174"/>
      <c r="N201" s="175"/>
      <c r="O201" s="175"/>
      <c r="P201" s="175"/>
      <c r="Q201" s="175"/>
      <c r="R201" s="175"/>
      <c r="S201" s="175"/>
      <c r="T201" s="176"/>
      <c r="AT201" s="172" t="s">
        <v>127</v>
      </c>
      <c r="AU201" s="172" t="s">
        <v>13</v>
      </c>
      <c r="AV201" s="15" t="s">
        <v>80</v>
      </c>
      <c r="AW201" s="15" t="s">
        <v>29</v>
      </c>
      <c r="AX201" s="15" t="s">
        <v>72</v>
      </c>
      <c r="AY201" s="172" t="s">
        <v>117</v>
      </c>
    </row>
    <row r="202" spans="1:65" s="13" customFormat="1">
      <c r="B202" s="157"/>
      <c r="D202" s="153" t="s">
        <v>127</v>
      </c>
      <c r="E202" s="158" t="s">
        <v>1</v>
      </c>
      <c r="F202" s="159" t="s">
        <v>233</v>
      </c>
      <c r="H202" s="160">
        <v>112</v>
      </c>
      <c r="L202" s="157"/>
      <c r="M202" s="161"/>
      <c r="N202" s="162"/>
      <c r="O202" s="162"/>
      <c r="P202" s="162"/>
      <c r="Q202" s="162"/>
      <c r="R202" s="162"/>
      <c r="S202" s="162"/>
      <c r="T202" s="163"/>
      <c r="AT202" s="158" t="s">
        <v>127</v>
      </c>
      <c r="AU202" s="158" t="s">
        <v>13</v>
      </c>
      <c r="AV202" s="13" t="s">
        <v>13</v>
      </c>
      <c r="AW202" s="13" t="s">
        <v>29</v>
      </c>
      <c r="AX202" s="13" t="s">
        <v>72</v>
      </c>
      <c r="AY202" s="158" t="s">
        <v>117</v>
      </c>
    </row>
    <row r="203" spans="1:65" s="14" customFormat="1">
      <c r="B203" s="164"/>
      <c r="D203" s="153" t="s">
        <v>127</v>
      </c>
      <c r="E203" s="165" t="s">
        <v>1</v>
      </c>
      <c r="F203" s="166" t="s">
        <v>129</v>
      </c>
      <c r="H203" s="167">
        <v>317</v>
      </c>
      <c r="L203" s="164"/>
      <c r="M203" s="168"/>
      <c r="N203" s="169"/>
      <c r="O203" s="169"/>
      <c r="P203" s="169"/>
      <c r="Q203" s="169"/>
      <c r="R203" s="169"/>
      <c r="S203" s="169"/>
      <c r="T203" s="170"/>
      <c r="AT203" s="165" t="s">
        <v>127</v>
      </c>
      <c r="AU203" s="165" t="s">
        <v>13</v>
      </c>
      <c r="AV203" s="14" t="s">
        <v>124</v>
      </c>
      <c r="AW203" s="14" t="s">
        <v>29</v>
      </c>
      <c r="AX203" s="14" t="s">
        <v>80</v>
      </c>
      <c r="AY203" s="165" t="s">
        <v>117</v>
      </c>
    </row>
    <row r="204" spans="1:65" s="2" customFormat="1" ht="24.15" customHeight="1">
      <c r="A204" s="29"/>
      <c r="B204" s="140"/>
      <c r="C204" s="141" t="s">
        <v>185</v>
      </c>
      <c r="D204" s="141" t="s">
        <v>119</v>
      </c>
      <c r="E204" s="142" t="s">
        <v>234</v>
      </c>
      <c r="F204" s="143" t="s">
        <v>235</v>
      </c>
      <c r="G204" s="144" t="s">
        <v>122</v>
      </c>
      <c r="H204" s="145">
        <v>112</v>
      </c>
      <c r="I204" s="146"/>
      <c r="J204" s="146">
        <f>ROUND(I204*H204,2)</f>
        <v>0</v>
      </c>
      <c r="K204" s="143" t="s">
        <v>123</v>
      </c>
      <c r="L204" s="30"/>
      <c r="M204" s="147" t="s">
        <v>1</v>
      </c>
      <c r="N204" s="148" t="s">
        <v>37</v>
      </c>
      <c r="O204" s="149">
        <v>0.58499999999999996</v>
      </c>
      <c r="P204" s="149">
        <f>O204*H204</f>
        <v>65.52</v>
      </c>
      <c r="Q204" s="149">
        <v>0</v>
      </c>
      <c r="R204" s="149">
        <f>Q204*H204</f>
        <v>0</v>
      </c>
      <c r="S204" s="149">
        <v>1.11E-2</v>
      </c>
      <c r="T204" s="150">
        <f>S204*H204</f>
        <v>1.2432000000000001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1" t="s">
        <v>124</v>
      </c>
      <c r="AT204" s="151" t="s">
        <v>119</v>
      </c>
      <c r="AU204" s="151" t="s">
        <v>13</v>
      </c>
      <c r="AY204" s="17" t="s">
        <v>117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7" t="s">
        <v>80</v>
      </c>
      <c r="BK204" s="152">
        <f>ROUND(I204*H204,2)</f>
        <v>0</v>
      </c>
      <c r="BL204" s="17" t="s">
        <v>124</v>
      </c>
      <c r="BM204" s="151" t="s">
        <v>236</v>
      </c>
    </row>
    <row r="205" spans="1:65" s="2" customFormat="1" ht="28.8">
      <c r="A205" s="29"/>
      <c r="B205" s="30"/>
      <c r="C205" s="29"/>
      <c r="D205" s="153" t="s">
        <v>125</v>
      </c>
      <c r="E205" s="29"/>
      <c r="F205" s="154" t="s">
        <v>126</v>
      </c>
      <c r="G205" s="29"/>
      <c r="H205" s="29"/>
      <c r="I205" s="29"/>
      <c r="J205" s="29"/>
      <c r="K205" s="29"/>
      <c r="L205" s="30"/>
      <c r="M205" s="155"/>
      <c r="N205" s="156"/>
      <c r="O205" s="55"/>
      <c r="P205" s="55"/>
      <c r="Q205" s="55"/>
      <c r="R205" s="55"/>
      <c r="S205" s="55"/>
      <c r="T205" s="5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7" t="s">
        <v>125</v>
      </c>
      <c r="AU205" s="17" t="s">
        <v>13</v>
      </c>
    </row>
    <row r="206" spans="1:65" s="15" customFormat="1">
      <c r="B206" s="171"/>
      <c r="D206" s="153" t="s">
        <v>127</v>
      </c>
      <c r="E206" s="172" t="s">
        <v>1</v>
      </c>
      <c r="F206" s="173" t="s">
        <v>237</v>
      </c>
      <c r="H206" s="172" t="s">
        <v>1</v>
      </c>
      <c r="L206" s="171"/>
      <c r="M206" s="174"/>
      <c r="N206" s="175"/>
      <c r="O206" s="175"/>
      <c r="P206" s="175"/>
      <c r="Q206" s="175"/>
      <c r="R206" s="175"/>
      <c r="S206" s="175"/>
      <c r="T206" s="176"/>
      <c r="AT206" s="172" t="s">
        <v>127</v>
      </c>
      <c r="AU206" s="172" t="s">
        <v>13</v>
      </c>
      <c r="AV206" s="15" t="s">
        <v>80</v>
      </c>
      <c r="AW206" s="15" t="s">
        <v>29</v>
      </c>
      <c r="AX206" s="15" t="s">
        <v>72</v>
      </c>
      <c r="AY206" s="172" t="s">
        <v>117</v>
      </c>
    </row>
    <row r="207" spans="1:65" s="13" customFormat="1">
      <c r="B207" s="157"/>
      <c r="D207" s="153" t="s">
        <v>127</v>
      </c>
      <c r="E207" s="158" t="s">
        <v>1</v>
      </c>
      <c r="F207" s="159" t="s">
        <v>233</v>
      </c>
      <c r="H207" s="160">
        <v>112</v>
      </c>
      <c r="L207" s="157"/>
      <c r="M207" s="161"/>
      <c r="N207" s="162"/>
      <c r="O207" s="162"/>
      <c r="P207" s="162"/>
      <c r="Q207" s="162"/>
      <c r="R207" s="162"/>
      <c r="S207" s="162"/>
      <c r="T207" s="163"/>
      <c r="AT207" s="158" t="s">
        <v>127</v>
      </c>
      <c r="AU207" s="158" t="s">
        <v>13</v>
      </c>
      <c r="AV207" s="13" t="s">
        <v>13</v>
      </c>
      <c r="AW207" s="13" t="s">
        <v>29</v>
      </c>
      <c r="AX207" s="13" t="s">
        <v>72</v>
      </c>
      <c r="AY207" s="158" t="s">
        <v>117</v>
      </c>
    </row>
    <row r="208" spans="1:65" s="14" customFormat="1">
      <c r="B208" s="164"/>
      <c r="D208" s="153" t="s">
        <v>127</v>
      </c>
      <c r="E208" s="165" t="s">
        <v>1</v>
      </c>
      <c r="F208" s="166" t="s">
        <v>129</v>
      </c>
      <c r="H208" s="167">
        <v>112</v>
      </c>
      <c r="L208" s="164"/>
      <c r="M208" s="168"/>
      <c r="N208" s="169"/>
      <c r="O208" s="169"/>
      <c r="P208" s="169"/>
      <c r="Q208" s="169"/>
      <c r="R208" s="169"/>
      <c r="S208" s="169"/>
      <c r="T208" s="170"/>
      <c r="AT208" s="165" t="s">
        <v>127</v>
      </c>
      <c r="AU208" s="165" t="s">
        <v>13</v>
      </c>
      <c r="AV208" s="14" t="s">
        <v>124</v>
      </c>
      <c r="AW208" s="14" t="s">
        <v>29</v>
      </c>
      <c r="AX208" s="14" t="s">
        <v>80</v>
      </c>
      <c r="AY208" s="165" t="s">
        <v>117</v>
      </c>
    </row>
    <row r="209" spans="1:65" s="2" customFormat="1" ht="37.950000000000003" customHeight="1">
      <c r="A209" s="29"/>
      <c r="B209" s="140"/>
      <c r="C209" s="141" t="s">
        <v>238</v>
      </c>
      <c r="D209" s="141" t="s">
        <v>119</v>
      </c>
      <c r="E209" s="142" t="s">
        <v>239</v>
      </c>
      <c r="F209" s="143" t="s">
        <v>240</v>
      </c>
      <c r="G209" s="144" t="s">
        <v>190</v>
      </c>
      <c r="H209" s="145">
        <v>542</v>
      </c>
      <c r="I209" s="146"/>
      <c r="J209" s="146">
        <f>ROUND(I209*H209,2)</f>
        <v>0</v>
      </c>
      <c r="K209" s="143" t="s">
        <v>1</v>
      </c>
      <c r="L209" s="30"/>
      <c r="M209" s="147" t="s">
        <v>1</v>
      </c>
      <c r="N209" s="148" t="s">
        <v>37</v>
      </c>
      <c r="O209" s="149">
        <v>0</v>
      </c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1" t="s">
        <v>124</v>
      </c>
      <c r="AT209" s="151" t="s">
        <v>119</v>
      </c>
      <c r="AU209" s="151" t="s">
        <v>13</v>
      </c>
      <c r="AY209" s="17" t="s">
        <v>117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7" t="s">
        <v>80</v>
      </c>
      <c r="BK209" s="152">
        <f>ROUND(I209*H209,2)</f>
        <v>0</v>
      </c>
      <c r="BL209" s="17" t="s">
        <v>124</v>
      </c>
      <c r="BM209" s="151" t="s">
        <v>241</v>
      </c>
    </row>
    <row r="210" spans="1:65" s="2" customFormat="1" ht="28.8">
      <c r="A210" s="29"/>
      <c r="B210" s="30"/>
      <c r="C210" s="29"/>
      <c r="D210" s="153" t="s">
        <v>125</v>
      </c>
      <c r="E210" s="29"/>
      <c r="F210" s="154" t="s">
        <v>126</v>
      </c>
      <c r="G210" s="29"/>
      <c r="H210" s="29"/>
      <c r="I210" s="29"/>
      <c r="J210" s="29"/>
      <c r="K210" s="29"/>
      <c r="L210" s="30"/>
      <c r="M210" s="155"/>
      <c r="N210" s="156"/>
      <c r="O210" s="55"/>
      <c r="P210" s="55"/>
      <c r="Q210" s="55"/>
      <c r="R210" s="55"/>
      <c r="S210" s="55"/>
      <c r="T210" s="56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T210" s="17" t="s">
        <v>125</v>
      </c>
      <c r="AU210" s="17" t="s">
        <v>13</v>
      </c>
    </row>
    <row r="211" spans="1:65" s="13" customFormat="1">
      <c r="B211" s="157"/>
      <c r="D211" s="153" t="s">
        <v>127</v>
      </c>
      <c r="E211" s="158" t="s">
        <v>1</v>
      </c>
      <c r="F211" s="159" t="s">
        <v>242</v>
      </c>
      <c r="H211" s="160">
        <v>542</v>
      </c>
      <c r="L211" s="157"/>
      <c r="M211" s="161"/>
      <c r="N211" s="162"/>
      <c r="O211" s="162"/>
      <c r="P211" s="162"/>
      <c r="Q211" s="162"/>
      <c r="R211" s="162"/>
      <c r="S211" s="162"/>
      <c r="T211" s="163"/>
      <c r="AT211" s="158" t="s">
        <v>127</v>
      </c>
      <c r="AU211" s="158" t="s">
        <v>13</v>
      </c>
      <c r="AV211" s="13" t="s">
        <v>13</v>
      </c>
      <c r="AW211" s="13" t="s">
        <v>29</v>
      </c>
      <c r="AX211" s="13" t="s">
        <v>72</v>
      </c>
      <c r="AY211" s="158" t="s">
        <v>117</v>
      </c>
    </row>
    <row r="212" spans="1:65" s="14" customFormat="1">
      <c r="B212" s="164"/>
      <c r="D212" s="153" t="s">
        <v>127</v>
      </c>
      <c r="E212" s="165" t="s">
        <v>1</v>
      </c>
      <c r="F212" s="166" t="s">
        <v>129</v>
      </c>
      <c r="H212" s="167">
        <v>542</v>
      </c>
      <c r="L212" s="164"/>
      <c r="M212" s="168"/>
      <c r="N212" s="169"/>
      <c r="O212" s="169"/>
      <c r="P212" s="169"/>
      <c r="Q212" s="169"/>
      <c r="R212" s="169"/>
      <c r="S212" s="169"/>
      <c r="T212" s="170"/>
      <c r="AT212" s="165" t="s">
        <v>127</v>
      </c>
      <c r="AU212" s="165" t="s">
        <v>13</v>
      </c>
      <c r="AV212" s="14" t="s">
        <v>124</v>
      </c>
      <c r="AW212" s="14" t="s">
        <v>29</v>
      </c>
      <c r="AX212" s="14" t="s">
        <v>80</v>
      </c>
      <c r="AY212" s="165" t="s">
        <v>117</v>
      </c>
    </row>
    <row r="213" spans="1:65" s="2" customFormat="1" ht="24.15" customHeight="1">
      <c r="A213" s="29"/>
      <c r="B213" s="140"/>
      <c r="C213" s="141" t="s">
        <v>191</v>
      </c>
      <c r="D213" s="141" t="s">
        <v>119</v>
      </c>
      <c r="E213" s="142" t="s">
        <v>243</v>
      </c>
      <c r="F213" s="143" t="s">
        <v>244</v>
      </c>
      <c r="G213" s="144" t="s">
        <v>190</v>
      </c>
      <c r="H213" s="145">
        <v>94</v>
      </c>
      <c r="I213" s="146"/>
      <c r="J213" s="146">
        <f>ROUND(I213*H213,2)</f>
        <v>0</v>
      </c>
      <c r="K213" s="143" t="s">
        <v>123</v>
      </c>
      <c r="L213" s="30"/>
      <c r="M213" s="147" t="s">
        <v>1</v>
      </c>
      <c r="N213" s="148" t="s">
        <v>37</v>
      </c>
      <c r="O213" s="149">
        <v>2.0099999999999998</v>
      </c>
      <c r="P213" s="149">
        <f>O213*H213</f>
        <v>188.93999999999997</v>
      </c>
      <c r="Q213" s="149">
        <v>0</v>
      </c>
      <c r="R213" s="149">
        <f>Q213*H213</f>
        <v>0</v>
      </c>
      <c r="S213" s="149">
        <v>1.472</v>
      </c>
      <c r="T213" s="150">
        <f>S213*H213</f>
        <v>138.36799999999999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1" t="s">
        <v>124</v>
      </c>
      <c r="AT213" s="151" t="s">
        <v>119</v>
      </c>
      <c r="AU213" s="151" t="s">
        <v>13</v>
      </c>
      <c r="AY213" s="17" t="s">
        <v>117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7" t="s">
        <v>80</v>
      </c>
      <c r="BK213" s="152">
        <f>ROUND(I213*H213,2)</f>
        <v>0</v>
      </c>
      <c r="BL213" s="17" t="s">
        <v>124</v>
      </c>
      <c r="BM213" s="151" t="s">
        <v>245</v>
      </c>
    </row>
    <row r="214" spans="1:65" s="2" customFormat="1" ht="24.15" customHeight="1">
      <c r="A214" s="29"/>
      <c r="B214" s="140"/>
      <c r="C214" s="141" t="s">
        <v>246</v>
      </c>
      <c r="D214" s="141" t="s">
        <v>119</v>
      </c>
      <c r="E214" s="142" t="s">
        <v>247</v>
      </c>
      <c r="F214" s="143" t="s">
        <v>248</v>
      </c>
      <c r="G214" s="144" t="s">
        <v>122</v>
      </c>
      <c r="H214" s="145">
        <v>160</v>
      </c>
      <c r="I214" s="146"/>
      <c r="J214" s="146">
        <f>ROUND(I214*H214,2)</f>
        <v>0</v>
      </c>
      <c r="K214" s="143" t="s">
        <v>123</v>
      </c>
      <c r="L214" s="30"/>
      <c r="M214" s="147" t="s">
        <v>1</v>
      </c>
      <c r="N214" s="148" t="s">
        <v>37</v>
      </c>
      <c r="O214" s="149">
        <v>0.82699999999999996</v>
      </c>
      <c r="P214" s="149">
        <f>O214*H214</f>
        <v>132.32</v>
      </c>
      <c r="Q214" s="149">
        <v>3.9079999999999997E-2</v>
      </c>
      <c r="R214" s="149">
        <f>Q214*H214</f>
        <v>6.2527999999999997</v>
      </c>
      <c r="S214" s="149">
        <v>0</v>
      </c>
      <c r="T214" s="150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1" t="s">
        <v>124</v>
      </c>
      <c r="AT214" s="151" t="s">
        <v>119</v>
      </c>
      <c r="AU214" s="151" t="s">
        <v>13</v>
      </c>
      <c r="AY214" s="17" t="s">
        <v>117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7" t="s">
        <v>80</v>
      </c>
      <c r="BK214" s="152">
        <f>ROUND(I214*H214,2)</f>
        <v>0</v>
      </c>
      <c r="BL214" s="17" t="s">
        <v>124</v>
      </c>
      <c r="BM214" s="151" t="s">
        <v>249</v>
      </c>
    </row>
    <row r="215" spans="1:65" s="2" customFormat="1" ht="48">
      <c r="A215" s="29"/>
      <c r="B215" s="30"/>
      <c r="C215" s="29"/>
      <c r="D215" s="153" t="s">
        <v>125</v>
      </c>
      <c r="E215" s="29"/>
      <c r="F215" s="154" t="s">
        <v>250</v>
      </c>
      <c r="G215" s="29"/>
      <c r="H215" s="29"/>
      <c r="I215" s="29"/>
      <c r="J215" s="29"/>
      <c r="K215" s="29"/>
      <c r="L215" s="30"/>
      <c r="M215" s="155"/>
      <c r="N215" s="156"/>
      <c r="O215" s="55"/>
      <c r="P215" s="55"/>
      <c r="Q215" s="55"/>
      <c r="R215" s="55"/>
      <c r="S215" s="55"/>
      <c r="T215" s="5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T215" s="17" t="s">
        <v>125</v>
      </c>
      <c r="AU215" s="17" t="s">
        <v>13</v>
      </c>
    </row>
    <row r="216" spans="1:65" s="2" customFormat="1" ht="21.75" customHeight="1">
      <c r="A216" s="29"/>
      <c r="B216" s="140"/>
      <c r="C216" s="141" t="s">
        <v>195</v>
      </c>
      <c r="D216" s="141" t="s">
        <v>119</v>
      </c>
      <c r="E216" s="142" t="s">
        <v>251</v>
      </c>
      <c r="F216" s="143" t="s">
        <v>252</v>
      </c>
      <c r="G216" s="144" t="s">
        <v>122</v>
      </c>
      <c r="H216" s="145">
        <v>80</v>
      </c>
      <c r="I216" s="146"/>
      <c r="J216" s="146">
        <f>ROUND(I216*H216,2)</f>
        <v>0</v>
      </c>
      <c r="K216" s="143" t="s">
        <v>1</v>
      </c>
      <c r="L216" s="30"/>
      <c r="M216" s="147" t="s">
        <v>1</v>
      </c>
      <c r="N216" s="148" t="s">
        <v>37</v>
      </c>
      <c r="O216" s="149">
        <v>0</v>
      </c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1" t="s">
        <v>124</v>
      </c>
      <c r="AT216" s="151" t="s">
        <v>119</v>
      </c>
      <c r="AU216" s="151" t="s">
        <v>13</v>
      </c>
      <c r="AY216" s="17" t="s">
        <v>117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7" t="s">
        <v>80</v>
      </c>
      <c r="BK216" s="152">
        <f>ROUND(I216*H216,2)</f>
        <v>0</v>
      </c>
      <c r="BL216" s="17" t="s">
        <v>124</v>
      </c>
      <c r="BM216" s="151" t="s">
        <v>253</v>
      </c>
    </row>
    <row r="217" spans="1:65" s="2" customFormat="1" ht="24.15" customHeight="1">
      <c r="A217" s="29"/>
      <c r="B217" s="140"/>
      <c r="C217" s="141" t="s">
        <v>254</v>
      </c>
      <c r="D217" s="141" t="s">
        <v>119</v>
      </c>
      <c r="E217" s="142" t="s">
        <v>255</v>
      </c>
      <c r="F217" s="143" t="s">
        <v>256</v>
      </c>
      <c r="G217" s="144" t="s">
        <v>122</v>
      </c>
      <c r="H217" s="145">
        <v>80</v>
      </c>
      <c r="I217" s="146"/>
      <c r="J217" s="146">
        <f>ROUND(I217*H217,2)</f>
        <v>0</v>
      </c>
      <c r="K217" s="143" t="s">
        <v>123</v>
      </c>
      <c r="L217" s="30"/>
      <c r="M217" s="147" t="s">
        <v>1</v>
      </c>
      <c r="N217" s="148" t="s">
        <v>37</v>
      </c>
      <c r="O217" s="149">
        <v>0.4</v>
      </c>
      <c r="P217" s="149">
        <f>O217*H217</f>
        <v>32</v>
      </c>
      <c r="Q217" s="149">
        <v>6.3E-3</v>
      </c>
      <c r="R217" s="149">
        <f>Q217*H217</f>
        <v>0.504</v>
      </c>
      <c r="S217" s="149">
        <v>0</v>
      </c>
      <c r="T217" s="150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1" t="s">
        <v>124</v>
      </c>
      <c r="AT217" s="151" t="s">
        <v>119</v>
      </c>
      <c r="AU217" s="151" t="s">
        <v>13</v>
      </c>
      <c r="AY217" s="17" t="s">
        <v>117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7" t="s">
        <v>80</v>
      </c>
      <c r="BK217" s="152">
        <f>ROUND(I217*H217,2)</f>
        <v>0</v>
      </c>
      <c r="BL217" s="17" t="s">
        <v>124</v>
      </c>
      <c r="BM217" s="151" t="s">
        <v>257</v>
      </c>
    </row>
    <row r="218" spans="1:65" s="12" customFormat="1" ht="22.95" customHeight="1">
      <c r="B218" s="128"/>
      <c r="D218" s="129" t="s">
        <v>71</v>
      </c>
      <c r="E218" s="138" t="s">
        <v>258</v>
      </c>
      <c r="F218" s="138" t="s">
        <v>259</v>
      </c>
      <c r="J218" s="139">
        <f>BK218</f>
        <v>0</v>
      </c>
      <c r="L218" s="128"/>
      <c r="M218" s="132"/>
      <c r="N218" s="133"/>
      <c r="O218" s="133"/>
      <c r="P218" s="134">
        <f>SUM(P219:P223)</f>
        <v>723.60299999999995</v>
      </c>
      <c r="Q218" s="133"/>
      <c r="R218" s="134">
        <f>SUM(R219:R223)</f>
        <v>0.09</v>
      </c>
      <c r="S218" s="133"/>
      <c r="T218" s="135">
        <f>SUM(T219:T223)</f>
        <v>0</v>
      </c>
      <c r="AR218" s="129" t="s">
        <v>80</v>
      </c>
      <c r="AT218" s="136" t="s">
        <v>71</v>
      </c>
      <c r="AU218" s="136" t="s">
        <v>80</v>
      </c>
      <c r="AY218" s="129" t="s">
        <v>117</v>
      </c>
      <c r="BK218" s="137">
        <f>SUM(BK219:BK223)</f>
        <v>0</v>
      </c>
    </row>
    <row r="219" spans="1:65" s="2" customFormat="1" ht="33" customHeight="1">
      <c r="A219" s="29"/>
      <c r="B219" s="140"/>
      <c r="C219" s="141" t="s">
        <v>260</v>
      </c>
      <c r="D219" s="141" t="s">
        <v>119</v>
      </c>
      <c r="E219" s="142" t="s">
        <v>261</v>
      </c>
      <c r="F219" s="143" t="s">
        <v>262</v>
      </c>
      <c r="G219" s="144" t="s">
        <v>151</v>
      </c>
      <c r="H219" s="145">
        <v>1500</v>
      </c>
      <c r="I219" s="146"/>
      <c r="J219" s="146">
        <f>ROUND(I219*H219,2)</f>
        <v>0</v>
      </c>
      <c r="K219" s="143" t="s">
        <v>123</v>
      </c>
      <c r="L219" s="30"/>
      <c r="M219" s="147" t="s">
        <v>1</v>
      </c>
      <c r="N219" s="148" t="s">
        <v>37</v>
      </c>
      <c r="O219" s="149">
        <v>0.35199999999999998</v>
      </c>
      <c r="P219" s="149">
        <f>O219*H219</f>
        <v>528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1" t="s">
        <v>124</v>
      </c>
      <c r="AT219" s="151" t="s">
        <v>119</v>
      </c>
      <c r="AU219" s="151" t="s">
        <v>13</v>
      </c>
      <c r="AY219" s="17" t="s">
        <v>117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7" t="s">
        <v>80</v>
      </c>
      <c r="BK219" s="152">
        <f>ROUND(I219*H219,2)</f>
        <v>0</v>
      </c>
      <c r="BL219" s="17" t="s">
        <v>124</v>
      </c>
      <c r="BM219" s="151" t="s">
        <v>263</v>
      </c>
    </row>
    <row r="220" spans="1:65" s="2" customFormat="1" ht="37.950000000000003" customHeight="1">
      <c r="A220" s="29"/>
      <c r="B220" s="140"/>
      <c r="C220" s="141" t="s">
        <v>264</v>
      </c>
      <c r="D220" s="141" t="s">
        <v>119</v>
      </c>
      <c r="E220" s="142" t="s">
        <v>155</v>
      </c>
      <c r="F220" s="143" t="s">
        <v>156</v>
      </c>
      <c r="G220" s="144" t="s">
        <v>151</v>
      </c>
      <c r="H220" s="145">
        <v>1500</v>
      </c>
      <c r="I220" s="146"/>
      <c r="J220" s="146">
        <f>ROUND(I220*H220,2)</f>
        <v>0</v>
      </c>
      <c r="K220" s="143" t="s">
        <v>123</v>
      </c>
      <c r="L220" s="30"/>
      <c r="M220" s="147" t="s">
        <v>1</v>
      </c>
      <c r="N220" s="148" t="s">
        <v>37</v>
      </c>
      <c r="O220" s="149">
        <v>0.11799999999999999</v>
      </c>
      <c r="P220" s="149">
        <f>O220*H220</f>
        <v>177</v>
      </c>
      <c r="Q220" s="149">
        <v>6.0000000000000002E-5</v>
      </c>
      <c r="R220" s="149">
        <f>Q220*H220</f>
        <v>0.09</v>
      </c>
      <c r="S220" s="149">
        <v>0</v>
      </c>
      <c r="T220" s="150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1" t="s">
        <v>124</v>
      </c>
      <c r="AT220" s="151" t="s">
        <v>119</v>
      </c>
      <c r="AU220" s="151" t="s">
        <v>13</v>
      </c>
      <c r="AY220" s="17" t="s">
        <v>117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7" t="s">
        <v>80</v>
      </c>
      <c r="BK220" s="152">
        <f>ROUND(I220*H220,2)</f>
        <v>0</v>
      </c>
      <c r="BL220" s="17" t="s">
        <v>124</v>
      </c>
      <c r="BM220" s="151" t="s">
        <v>265</v>
      </c>
    </row>
    <row r="221" spans="1:65" s="2" customFormat="1" ht="24.15" customHeight="1">
      <c r="A221" s="29"/>
      <c r="B221" s="140"/>
      <c r="C221" s="141" t="s">
        <v>207</v>
      </c>
      <c r="D221" s="141" t="s">
        <v>119</v>
      </c>
      <c r="E221" s="142" t="s">
        <v>266</v>
      </c>
      <c r="F221" s="143" t="s">
        <v>267</v>
      </c>
      <c r="G221" s="144" t="s">
        <v>184</v>
      </c>
      <c r="H221" s="145">
        <v>117</v>
      </c>
      <c r="I221" s="146"/>
      <c r="J221" s="146">
        <f>ROUND(I221*H221,2)</f>
        <v>0</v>
      </c>
      <c r="K221" s="143" t="s">
        <v>123</v>
      </c>
      <c r="L221" s="30"/>
      <c r="M221" s="147" t="s">
        <v>1</v>
      </c>
      <c r="N221" s="148" t="s">
        <v>37</v>
      </c>
      <c r="O221" s="149">
        <v>0.159</v>
      </c>
      <c r="P221" s="149">
        <f>O221*H221</f>
        <v>18.603000000000002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1" t="s">
        <v>124</v>
      </c>
      <c r="AT221" s="151" t="s">
        <v>119</v>
      </c>
      <c r="AU221" s="151" t="s">
        <v>13</v>
      </c>
      <c r="AY221" s="17" t="s">
        <v>117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7" t="s">
        <v>80</v>
      </c>
      <c r="BK221" s="152">
        <f>ROUND(I221*H221,2)</f>
        <v>0</v>
      </c>
      <c r="BL221" s="17" t="s">
        <v>124</v>
      </c>
      <c r="BM221" s="151" t="s">
        <v>268</v>
      </c>
    </row>
    <row r="222" spans="1:65" s="2" customFormat="1" ht="37.950000000000003" customHeight="1">
      <c r="A222" s="29"/>
      <c r="B222" s="140"/>
      <c r="C222" s="141" t="s">
        <v>269</v>
      </c>
      <c r="D222" s="141" t="s">
        <v>119</v>
      </c>
      <c r="E222" s="142" t="s">
        <v>270</v>
      </c>
      <c r="F222" s="143" t="s">
        <v>271</v>
      </c>
      <c r="G222" s="144" t="s">
        <v>184</v>
      </c>
      <c r="H222" s="145">
        <v>117</v>
      </c>
      <c r="I222" s="146"/>
      <c r="J222" s="146">
        <f>ROUND(I222*H222,2)</f>
        <v>0</v>
      </c>
      <c r="K222" s="143" t="s">
        <v>123</v>
      </c>
      <c r="L222" s="30"/>
      <c r="M222" s="147" t="s">
        <v>1</v>
      </c>
      <c r="N222" s="148" t="s">
        <v>37</v>
      </c>
      <c r="O222" s="149">
        <v>0</v>
      </c>
      <c r="P222" s="149">
        <f>O222*H222</f>
        <v>0</v>
      </c>
      <c r="Q222" s="149">
        <v>0</v>
      </c>
      <c r="R222" s="149">
        <f>Q222*H222</f>
        <v>0</v>
      </c>
      <c r="S222" s="149">
        <v>0</v>
      </c>
      <c r="T222" s="150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1" t="s">
        <v>124</v>
      </c>
      <c r="AT222" s="151" t="s">
        <v>119</v>
      </c>
      <c r="AU222" s="151" t="s">
        <v>13</v>
      </c>
      <c r="AY222" s="17" t="s">
        <v>117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7" t="s">
        <v>80</v>
      </c>
      <c r="BK222" s="152">
        <f>ROUND(I222*H222,2)</f>
        <v>0</v>
      </c>
      <c r="BL222" s="17" t="s">
        <v>124</v>
      </c>
      <c r="BM222" s="151" t="s">
        <v>272</v>
      </c>
    </row>
    <row r="223" spans="1:65" s="2" customFormat="1" ht="33" customHeight="1">
      <c r="A223" s="29"/>
      <c r="B223" s="140"/>
      <c r="C223" s="141" t="s">
        <v>211</v>
      </c>
      <c r="D223" s="141" t="s">
        <v>119</v>
      </c>
      <c r="E223" s="142" t="s">
        <v>273</v>
      </c>
      <c r="F223" s="143" t="s">
        <v>274</v>
      </c>
      <c r="G223" s="144" t="s">
        <v>184</v>
      </c>
      <c r="H223" s="145">
        <v>15</v>
      </c>
      <c r="I223" s="146"/>
      <c r="J223" s="146">
        <f>ROUND(I223*H223,2)</f>
        <v>0</v>
      </c>
      <c r="K223" s="143" t="s">
        <v>123</v>
      </c>
      <c r="L223" s="30"/>
      <c r="M223" s="147" t="s">
        <v>1</v>
      </c>
      <c r="N223" s="148" t="s">
        <v>37</v>
      </c>
      <c r="O223" s="149">
        <v>0</v>
      </c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1" t="s">
        <v>124</v>
      </c>
      <c r="AT223" s="151" t="s">
        <v>119</v>
      </c>
      <c r="AU223" s="151" t="s">
        <v>13</v>
      </c>
      <c r="AY223" s="17" t="s">
        <v>117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7" t="s">
        <v>80</v>
      </c>
      <c r="BK223" s="152">
        <f>ROUND(I223*H223,2)</f>
        <v>0</v>
      </c>
      <c r="BL223" s="17" t="s">
        <v>124</v>
      </c>
      <c r="BM223" s="151" t="s">
        <v>275</v>
      </c>
    </row>
    <row r="224" spans="1:65" s="12" customFormat="1" ht="22.95" customHeight="1">
      <c r="B224" s="128"/>
      <c r="D224" s="129" t="s">
        <v>71</v>
      </c>
      <c r="E224" s="138" t="s">
        <v>276</v>
      </c>
      <c r="F224" s="138" t="s">
        <v>277</v>
      </c>
      <c r="J224" s="139">
        <f>BK224</f>
        <v>0</v>
      </c>
      <c r="L224" s="128"/>
      <c r="M224" s="132"/>
      <c r="N224" s="133"/>
      <c r="O224" s="133"/>
      <c r="P224" s="134">
        <f>P225</f>
        <v>127.84748600000002</v>
      </c>
      <c r="Q224" s="133"/>
      <c r="R224" s="134">
        <f>R225</f>
        <v>0</v>
      </c>
      <c r="S224" s="133"/>
      <c r="T224" s="135">
        <f>T225</f>
        <v>0</v>
      </c>
      <c r="AR224" s="129" t="s">
        <v>80</v>
      </c>
      <c r="AT224" s="136" t="s">
        <v>71</v>
      </c>
      <c r="AU224" s="136" t="s">
        <v>80</v>
      </c>
      <c r="AY224" s="129" t="s">
        <v>117</v>
      </c>
      <c r="BK224" s="137">
        <f>BK225</f>
        <v>0</v>
      </c>
    </row>
    <row r="225" spans="1:65" s="2" customFormat="1" ht="16.5" customHeight="1">
      <c r="A225" s="29"/>
      <c r="B225" s="140"/>
      <c r="C225" s="141" t="s">
        <v>278</v>
      </c>
      <c r="D225" s="141" t="s">
        <v>119</v>
      </c>
      <c r="E225" s="142" t="s">
        <v>279</v>
      </c>
      <c r="F225" s="143" t="s">
        <v>280</v>
      </c>
      <c r="G225" s="144" t="s">
        <v>184</v>
      </c>
      <c r="H225" s="145">
        <v>378.24700000000001</v>
      </c>
      <c r="I225" s="146"/>
      <c r="J225" s="146">
        <f>ROUND(I225*H225,2)</f>
        <v>0</v>
      </c>
      <c r="K225" s="143" t="s">
        <v>123</v>
      </c>
      <c r="L225" s="30"/>
      <c r="M225" s="147" t="s">
        <v>1</v>
      </c>
      <c r="N225" s="148" t="s">
        <v>37</v>
      </c>
      <c r="O225" s="149">
        <v>0.33800000000000002</v>
      </c>
      <c r="P225" s="149">
        <f>O225*H225</f>
        <v>127.84748600000002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1" t="s">
        <v>124</v>
      </c>
      <c r="AT225" s="151" t="s">
        <v>119</v>
      </c>
      <c r="AU225" s="151" t="s">
        <v>13</v>
      </c>
      <c r="AY225" s="17" t="s">
        <v>117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7" t="s">
        <v>80</v>
      </c>
      <c r="BK225" s="152">
        <f>ROUND(I225*H225,2)</f>
        <v>0</v>
      </c>
      <c r="BL225" s="17" t="s">
        <v>124</v>
      </c>
      <c r="BM225" s="151" t="s">
        <v>281</v>
      </c>
    </row>
    <row r="226" spans="1:65" s="12" customFormat="1" ht="25.95" customHeight="1">
      <c r="B226" s="128"/>
      <c r="D226" s="129" t="s">
        <v>71</v>
      </c>
      <c r="E226" s="130" t="s">
        <v>282</v>
      </c>
      <c r="F226" s="130" t="s">
        <v>283</v>
      </c>
      <c r="J226" s="131">
        <f>BK226</f>
        <v>0</v>
      </c>
      <c r="L226" s="128"/>
      <c r="M226" s="132"/>
      <c r="N226" s="133"/>
      <c r="O226" s="133"/>
      <c r="P226" s="134">
        <f>P227+P234</f>
        <v>286.37900000000002</v>
      </c>
      <c r="Q226" s="133"/>
      <c r="R226" s="134">
        <f>R227+R234</f>
        <v>6.9296650000000001E-2</v>
      </c>
      <c r="S226" s="133"/>
      <c r="T226" s="135">
        <f>T227+T234</f>
        <v>2.88</v>
      </c>
      <c r="AR226" s="129" t="s">
        <v>13</v>
      </c>
      <c r="AT226" s="136" t="s">
        <v>71</v>
      </c>
      <c r="AU226" s="136" t="s">
        <v>72</v>
      </c>
      <c r="AY226" s="129" t="s">
        <v>117</v>
      </c>
      <c r="BK226" s="137">
        <f>BK227+BK234</f>
        <v>0</v>
      </c>
    </row>
    <row r="227" spans="1:65" s="12" customFormat="1" ht="22.95" customHeight="1">
      <c r="B227" s="128"/>
      <c r="D227" s="129" t="s">
        <v>71</v>
      </c>
      <c r="E227" s="138" t="s">
        <v>284</v>
      </c>
      <c r="F227" s="138" t="s">
        <v>285</v>
      </c>
      <c r="J227" s="139">
        <f>BK227</f>
        <v>0</v>
      </c>
      <c r="L227" s="128"/>
      <c r="M227" s="132"/>
      <c r="N227" s="133"/>
      <c r="O227" s="133"/>
      <c r="P227" s="134">
        <f>SUM(P228:P233)</f>
        <v>192.95999999999998</v>
      </c>
      <c r="Q227" s="133"/>
      <c r="R227" s="134">
        <f>SUM(R228:R233)</f>
        <v>1.0152E-2</v>
      </c>
      <c r="S227" s="133"/>
      <c r="T227" s="135">
        <f>SUM(T228:T233)</f>
        <v>2.88</v>
      </c>
      <c r="AR227" s="129" t="s">
        <v>13</v>
      </c>
      <c r="AT227" s="136" t="s">
        <v>71</v>
      </c>
      <c r="AU227" s="136" t="s">
        <v>80</v>
      </c>
      <c r="AY227" s="129" t="s">
        <v>117</v>
      </c>
      <c r="BK227" s="137">
        <f>SUM(BK228:BK233)</f>
        <v>0</v>
      </c>
    </row>
    <row r="228" spans="1:65" s="2" customFormat="1" ht="24.15" customHeight="1">
      <c r="A228" s="29"/>
      <c r="B228" s="140"/>
      <c r="C228" s="141" t="s">
        <v>214</v>
      </c>
      <c r="D228" s="141" t="s">
        <v>119</v>
      </c>
      <c r="E228" s="142" t="s">
        <v>286</v>
      </c>
      <c r="F228" s="143" t="s">
        <v>287</v>
      </c>
      <c r="G228" s="144" t="s">
        <v>288</v>
      </c>
      <c r="H228" s="145">
        <v>36</v>
      </c>
      <c r="I228" s="146"/>
      <c r="J228" s="146">
        <f>ROUND(I228*H228,2)</f>
        <v>0</v>
      </c>
      <c r="K228" s="143" t="s">
        <v>1</v>
      </c>
      <c r="L228" s="30"/>
      <c r="M228" s="147" t="s">
        <v>1</v>
      </c>
      <c r="N228" s="148" t="s">
        <v>37</v>
      </c>
      <c r="O228" s="149">
        <v>0</v>
      </c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1" t="s">
        <v>170</v>
      </c>
      <c r="AT228" s="151" t="s">
        <v>119</v>
      </c>
      <c r="AU228" s="151" t="s">
        <v>13</v>
      </c>
      <c r="AY228" s="17" t="s">
        <v>117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7" t="s">
        <v>80</v>
      </c>
      <c r="BK228" s="152">
        <f>ROUND(I228*H228,2)</f>
        <v>0</v>
      </c>
      <c r="BL228" s="17" t="s">
        <v>170</v>
      </c>
      <c r="BM228" s="151" t="s">
        <v>289</v>
      </c>
    </row>
    <row r="229" spans="1:65" s="2" customFormat="1" ht="24.15" customHeight="1">
      <c r="A229" s="29"/>
      <c r="B229" s="140"/>
      <c r="C229" s="141" t="s">
        <v>290</v>
      </c>
      <c r="D229" s="141" t="s">
        <v>119</v>
      </c>
      <c r="E229" s="142" t="s">
        <v>291</v>
      </c>
      <c r="F229" s="143" t="s">
        <v>292</v>
      </c>
      <c r="G229" s="144" t="s">
        <v>288</v>
      </c>
      <c r="H229" s="145">
        <v>180</v>
      </c>
      <c r="I229" s="146"/>
      <c r="J229" s="146">
        <f>ROUND(I229*H229,2)</f>
        <v>0</v>
      </c>
      <c r="K229" s="143" t="s">
        <v>123</v>
      </c>
      <c r="L229" s="30"/>
      <c r="M229" s="147" t="s">
        <v>1</v>
      </c>
      <c r="N229" s="148" t="s">
        <v>37</v>
      </c>
      <c r="O229" s="149">
        <v>0.45600000000000002</v>
      </c>
      <c r="P229" s="149">
        <f>O229*H229</f>
        <v>82.08</v>
      </c>
      <c r="Q229" s="149">
        <v>5.6400000000000002E-5</v>
      </c>
      <c r="R229" s="149">
        <f>Q229*H229</f>
        <v>1.0152E-2</v>
      </c>
      <c r="S229" s="149">
        <v>0</v>
      </c>
      <c r="T229" s="150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1" t="s">
        <v>170</v>
      </c>
      <c r="AT229" s="151" t="s">
        <v>119</v>
      </c>
      <c r="AU229" s="151" t="s">
        <v>13</v>
      </c>
      <c r="AY229" s="17" t="s">
        <v>117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7" t="s">
        <v>80</v>
      </c>
      <c r="BK229" s="152">
        <f>ROUND(I229*H229,2)</f>
        <v>0</v>
      </c>
      <c r="BL229" s="17" t="s">
        <v>170</v>
      </c>
      <c r="BM229" s="151" t="s">
        <v>293</v>
      </c>
    </row>
    <row r="230" spans="1:65" s="2" customFormat="1" ht="33" customHeight="1">
      <c r="A230" s="29"/>
      <c r="B230" s="140"/>
      <c r="C230" s="141" t="s">
        <v>218</v>
      </c>
      <c r="D230" s="141" t="s">
        <v>119</v>
      </c>
      <c r="E230" s="142" t="s">
        <v>294</v>
      </c>
      <c r="F230" s="143" t="s">
        <v>295</v>
      </c>
      <c r="G230" s="144" t="s">
        <v>288</v>
      </c>
      <c r="H230" s="145">
        <v>180</v>
      </c>
      <c r="I230" s="146"/>
      <c r="J230" s="146">
        <f>ROUND(I230*H230,2)</f>
        <v>0</v>
      </c>
      <c r="K230" s="143" t="s">
        <v>123</v>
      </c>
      <c r="L230" s="30"/>
      <c r="M230" s="147" t="s">
        <v>1</v>
      </c>
      <c r="N230" s="148" t="s">
        <v>37</v>
      </c>
      <c r="O230" s="149">
        <v>0.61599999999999999</v>
      </c>
      <c r="P230" s="149">
        <f>O230*H230</f>
        <v>110.88</v>
      </c>
      <c r="Q230" s="149">
        <v>0</v>
      </c>
      <c r="R230" s="149">
        <f>Q230*H230</f>
        <v>0</v>
      </c>
      <c r="S230" s="149">
        <v>1.6E-2</v>
      </c>
      <c r="T230" s="150">
        <f>S230*H230</f>
        <v>2.88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1" t="s">
        <v>170</v>
      </c>
      <c r="AT230" s="151" t="s">
        <v>119</v>
      </c>
      <c r="AU230" s="151" t="s">
        <v>13</v>
      </c>
      <c r="AY230" s="17" t="s">
        <v>117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7" t="s">
        <v>80</v>
      </c>
      <c r="BK230" s="152">
        <f>ROUND(I230*H230,2)</f>
        <v>0</v>
      </c>
      <c r="BL230" s="17" t="s">
        <v>170</v>
      </c>
      <c r="BM230" s="151" t="s">
        <v>296</v>
      </c>
    </row>
    <row r="231" spans="1:65" s="2" customFormat="1" ht="28.8">
      <c r="A231" s="29"/>
      <c r="B231" s="30"/>
      <c r="C231" s="29"/>
      <c r="D231" s="153" t="s">
        <v>125</v>
      </c>
      <c r="E231" s="29"/>
      <c r="F231" s="154" t="s">
        <v>126</v>
      </c>
      <c r="G231" s="29"/>
      <c r="H231" s="29"/>
      <c r="I231" s="29"/>
      <c r="J231" s="29"/>
      <c r="K231" s="29"/>
      <c r="L231" s="30"/>
      <c r="M231" s="155"/>
      <c r="N231" s="156"/>
      <c r="O231" s="55"/>
      <c r="P231" s="55"/>
      <c r="Q231" s="55"/>
      <c r="R231" s="55"/>
      <c r="S231" s="55"/>
      <c r="T231" s="56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T231" s="17" t="s">
        <v>125</v>
      </c>
      <c r="AU231" s="17" t="s">
        <v>13</v>
      </c>
    </row>
    <row r="232" spans="1:65" s="13" customFormat="1">
      <c r="B232" s="157"/>
      <c r="D232" s="153" t="s">
        <v>127</v>
      </c>
      <c r="E232" s="158" t="s">
        <v>1</v>
      </c>
      <c r="F232" s="159" t="s">
        <v>297</v>
      </c>
      <c r="H232" s="160">
        <v>180</v>
      </c>
      <c r="L232" s="157"/>
      <c r="M232" s="161"/>
      <c r="N232" s="162"/>
      <c r="O232" s="162"/>
      <c r="P232" s="162"/>
      <c r="Q232" s="162"/>
      <c r="R232" s="162"/>
      <c r="S232" s="162"/>
      <c r="T232" s="163"/>
      <c r="AT232" s="158" t="s">
        <v>127</v>
      </c>
      <c r="AU232" s="158" t="s">
        <v>13</v>
      </c>
      <c r="AV232" s="13" t="s">
        <v>13</v>
      </c>
      <c r="AW232" s="13" t="s">
        <v>29</v>
      </c>
      <c r="AX232" s="13" t="s">
        <v>72</v>
      </c>
      <c r="AY232" s="158" t="s">
        <v>117</v>
      </c>
    </row>
    <row r="233" spans="1:65" s="14" customFormat="1">
      <c r="B233" s="164"/>
      <c r="D233" s="153" t="s">
        <v>127</v>
      </c>
      <c r="E233" s="165" t="s">
        <v>1</v>
      </c>
      <c r="F233" s="166" t="s">
        <v>129</v>
      </c>
      <c r="H233" s="167">
        <v>180</v>
      </c>
      <c r="L233" s="164"/>
      <c r="M233" s="168"/>
      <c r="N233" s="169"/>
      <c r="O233" s="169"/>
      <c r="P233" s="169"/>
      <c r="Q233" s="169"/>
      <c r="R233" s="169"/>
      <c r="S233" s="169"/>
      <c r="T233" s="170"/>
      <c r="AT233" s="165" t="s">
        <v>127</v>
      </c>
      <c r="AU233" s="165" t="s">
        <v>13</v>
      </c>
      <c r="AV233" s="14" t="s">
        <v>124</v>
      </c>
      <c r="AW233" s="14" t="s">
        <v>29</v>
      </c>
      <c r="AX233" s="14" t="s">
        <v>80</v>
      </c>
      <c r="AY233" s="165" t="s">
        <v>117</v>
      </c>
    </row>
    <row r="234" spans="1:65" s="12" customFormat="1" ht="22.95" customHeight="1">
      <c r="B234" s="128"/>
      <c r="D234" s="129" t="s">
        <v>71</v>
      </c>
      <c r="E234" s="138" t="s">
        <v>298</v>
      </c>
      <c r="F234" s="138" t="s">
        <v>299</v>
      </c>
      <c r="J234" s="139">
        <f>BK234</f>
        <v>0</v>
      </c>
      <c r="L234" s="128"/>
      <c r="M234" s="132"/>
      <c r="N234" s="133"/>
      <c r="O234" s="133"/>
      <c r="P234" s="134">
        <f>SUM(P235:P241)</f>
        <v>93.419000000000011</v>
      </c>
      <c r="Q234" s="133"/>
      <c r="R234" s="134">
        <f>SUM(R235:R241)</f>
        <v>5.9144650000000007E-2</v>
      </c>
      <c r="S234" s="133"/>
      <c r="T234" s="135">
        <f>SUM(T235:T241)</f>
        <v>0</v>
      </c>
      <c r="AR234" s="129" t="s">
        <v>13</v>
      </c>
      <c r="AT234" s="136" t="s">
        <v>71</v>
      </c>
      <c r="AU234" s="136" t="s">
        <v>80</v>
      </c>
      <c r="AY234" s="129" t="s">
        <v>117</v>
      </c>
      <c r="BK234" s="137">
        <f>SUM(BK235:BK241)</f>
        <v>0</v>
      </c>
    </row>
    <row r="235" spans="1:65" s="2" customFormat="1" ht="24.15" customHeight="1">
      <c r="A235" s="29"/>
      <c r="B235" s="140"/>
      <c r="C235" s="141" t="s">
        <v>300</v>
      </c>
      <c r="D235" s="141" t="s">
        <v>119</v>
      </c>
      <c r="E235" s="142" t="s">
        <v>301</v>
      </c>
      <c r="F235" s="143" t="s">
        <v>302</v>
      </c>
      <c r="G235" s="144" t="s">
        <v>122</v>
      </c>
      <c r="H235" s="145">
        <v>198</v>
      </c>
      <c r="I235" s="146"/>
      <c r="J235" s="146">
        <f>ROUND(I235*H235,2)</f>
        <v>0</v>
      </c>
      <c r="K235" s="143" t="s">
        <v>123</v>
      </c>
      <c r="L235" s="30"/>
      <c r="M235" s="147" t="s">
        <v>1</v>
      </c>
      <c r="N235" s="148" t="s">
        <v>37</v>
      </c>
      <c r="O235" s="149">
        <v>0.13300000000000001</v>
      </c>
      <c r="P235" s="149">
        <f>O235*H235</f>
        <v>26.334000000000003</v>
      </c>
      <c r="Q235" s="149">
        <v>8.0000000000000007E-5</v>
      </c>
      <c r="R235" s="149">
        <f>Q235*H235</f>
        <v>1.584E-2</v>
      </c>
      <c r="S235" s="149">
        <v>0</v>
      </c>
      <c r="T235" s="150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1" t="s">
        <v>170</v>
      </c>
      <c r="AT235" s="151" t="s">
        <v>119</v>
      </c>
      <c r="AU235" s="151" t="s">
        <v>13</v>
      </c>
      <c r="AY235" s="17" t="s">
        <v>117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7" t="s">
        <v>80</v>
      </c>
      <c r="BK235" s="152">
        <f>ROUND(I235*H235,2)</f>
        <v>0</v>
      </c>
      <c r="BL235" s="17" t="s">
        <v>170</v>
      </c>
      <c r="BM235" s="151" t="s">
        <v>303</v>
      </c>
    </row>
    <row r="236" spans="1:65" s="2" customFormat="1" ht="28.8">
      <c r="A236" s="29"/>
      <c r="B236" s="30"/>
      <c r="C236" s="29"/>
      <c r="D236" s="153" t="s">
        <v>125</v>
      </c>
      <c r="E236" s="29"/>
      <c r="F236" s="154" t="s">
        <v>126</v>
      </c>
      <c r="G236" s="29"/>
      <c r="H236" s="29"/>
      <c r="I236" s="29"/>
      <c r="J236" s="29"/>
      <c r="K236" s="29"/>
      <c r="L236" s="30"/>
      <c r="M236" s="155"/>
      <c r="N236" s="156"/>
      <c r="O236" s="55"/>
      <c r="P236" s="55"/>
      <c r="Q236" s="55"/>
      <c r="R236" s="55"/>
      <c r="S236" s="55"/>
      <c r="T236" s="56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T236" s="17" t="s">
        <v>125</v>
      </c>
      <c r="AU236" s="17" t="s">
        <v>13</v>
      </c>
    </row>
    <row r="237" spans="1:65" s="13" customFormat="1">
      <c r="B237" s="157"/>
      <c r="D237" s="153" t="s">
        <v>127</v>
      </c>
      <c r="E237" s="158" t="s">
        <v>1</v>
      </c>
      <c r="F237" s="159" t="s">
        <v>304</v>
      </c>
      <c r="H237" s="160">
        <v>198</v>
      </c>
      <c r="L237" s="157"/>
      <c r="M237" s="161"/>
      <c r="N237" s="162"/>
      <c r="O237" s="162"/>
      <c r="P237" s="162"/>
      <c r="Q237" s="162"/>
      <c r="R237" s="162"/>
      <c r="S237" s="162"/>
      <c r="T237" s="163"/>
      <c r="AT237" s="158" t="s">
        <v>127</v>
      </c>
      <c r="AU237" s="158" t="s">
        <v>13</v>
      </c>
      <c r="AV237" s="13" t="s">
        <v>13</v>
      </c>
      <c r="AW237" s="13" t="s">
        <v>29</v>
      </c>
      <c r="AX237" s="13" t="s">
        <v>72</v>
      </c>
      <c r="AY237" s="158" t="s">
        <v>117</v>
      </c>
    </row>
    <row r="238" spans="1:65" s="14" customFormat="1">
      <c r="B238" s="164"/>
      <c r="D238" s="153" t="s">
        <v>127</v>
      </c>
      <c r="E238" s="165" t="s">
        <v>1</v>
      </c>
      <c r="F238" s="166" t="s">
        <v>129</v>
      </c>
      <c r="H238" s="167">
        <v>198</v>
      </c>
      <c r="L238" s="164"/>
      <c r="M238" s="168"/>
      <c r="N238" s="169"/>
      <c r="O238" s="169"/>
      <c r="P238" s="169"/>
      <c r="Q238" s="169"/>
      <c r="R238" s="169"/>
      <c r="S238" s="169"/>
      <c r="T238" s="170"/>
      <c r="AT238" s="165" t="s">
        <v>127</v>
      </c>
      <c r="AU238" s="165" t="s">
        <v>13</v>
      </c>
      <c r="AV238" s="14" t="s">
        <v>124</v>
      </c>
      <c r="AW238" s="14" t="s">
        <v>29</v>
      </c>
      <c r="AX238" s="14" t="s">
        <v>80</v>
      </c>
      <c r="AY238" s="165" t="s">
        <v>117</v>
      </c>
    </row>
    <row r="239" spans="1:65" s="2" customFormat="1" ht="24.15" customHeight="1">
      <c r="A239" s="29"/>
      <c r="B239" s="140"/>
      <c r="C239" s="141" t="s">
        <v>128</v>
      </c>
      <c r="D239" s="141" t="s">
        <v>119</v>
      </c>
      <c r="E239" s="142" t="s">
        <v>305</v>
      </c>
      <c r="F239" s="143" t="s">
        <v>306</v>
      </c>
      <c r="G239" s="144" t="s">
        <v>122</v>
      </c>
      <c r="H239" s="145">
        <v>99</v>
      </c>
      <c r="I239" s="146"/>
      <c r="J239" s="146">
        <f>ROUND(I239*H239,2)</f>
        <v>0</v>
      </c>
      <c r="K239" s="143" t="s">
        <v>123</v>
      </c>
      <c r="L239" s="30"/>
      <c r="M239" s="147" t="s">
        <v>1</v>
      </c>
      <c r="N239" s="148" t="s">
        <v>37</v>
      </c>
      <c r="O239" s="149">
        <v>0.16700000000000001</v>
      </c>
      <c r="P239" s="149">
        <f>O239*H239</f>
        <v>16.533000000000001</v>
      </c>
      <c r="Q239" s="149">
        <v>6.0000000000000002E-5</v>
      </c>
      <c r="R239" s="149">
        <f>Q239*H239</f>
        <v>5.94E-3</v>
      </c>
      <c r="S239" s="149">
        <v>0</v>
      </c>
      <c r="T239" s="150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1" t="s">
        <v>170</v>
      </c>
      <c r="AT239" s="151" t="s">
        <v>119</v>
      </c>
      <c r="AU239" s="151" t="s">
        <v>13</v>
      </c>
      <c r="AY239" s="17" t="s">
        <v>117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7" t="s">
        <v>80</v>
      </c>
      <c r="BK239" s="152">
        <f>ROUND(I239*H239,2)</f>
        <v>0</v>
      </c>
      <c r="BL239" s="17" t="s">
        <v>170</v>
      </c>
      <c r="BM239" s="151" t="s">
        <v>307</v>
      </c>
    </row>
    <row r="240" spans="1:65" s="2" customFormat="1" ht="24.15" customHeight="1">
      <c r="A240" s="29"/>
      <c r="B240" s="140"/>
      <c r="C240" s="141" t="s">
        <v>308</v>
      </c>
      <c r="D240" s="141" t="s">
        <v>119</v>
      </c>
      <c r="E240" s="142" t="s">
        <v>309</v>
      </c>
      <c r="F240" s="143" t="s">
        <v>310</v>
      </c>
      <c r="G240" s="144" t="s">
        <v>122</v>
      </c>
      <c r="H240" s="145">
        <v>99</v>
      </c>
      <c r="I240" s="146"/>
      <c r="J240" s="146">
        <f>ROUND(I240*H240,2)</f>
        <v>0</v>
      </c>
      <c r="K240" s="143" t="s">
        <v>123</v>
      </c>
      <c r="L240" s="30"/>
      <c r="M240" s="147" t="s">
        <v>1</v>
      </c>
      <c r="N240" s="148" t="s">
        <v>37</v>
      </c>
      <c r="O240" s="149">
        <v>0.184</v>
      </c>
      <c r="P240" s="149">
        <f>O240*H240</f>
        <v>18.216000000000001</v>
      </c>
      <c r="Q240" s="149">
        <v>1.4375E-4</v>
      </c>
      <c r="R240" s="149">
        <f>Q240*H240</f>
        <v>1.4231249999999999E-2</v>
      </c>
      <c r="S240" s="149">
        <v>0</v>
      </c>
      <c r="T240" s="150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1" t="s">
        <v>170</v>
      </c>
      <c r="AT240" s="151" t="s">
        <v>119</v>
      </c>
      <c r="AU240" s="151" t="s">
        <v>13</v>
      </c>
      <c r="AY240" s="17" t="s">
        <v>117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7" t="s">
        <v>80</v>
      </c>
      <c r="BK240" s="152">
        <f>ROUND(I240*H240,2)</f>
        <v>0</v>
      </c>
      <c r="BL240" s="17" t="s">
        <v>170</v>
      </c>
      <c r="BM240" s="151" t="s">
        <v>311</v>
      </c>
    </row>
    <row r="241" spans="1:65" s="2" customFormat="1" ht="24.15" customHeight="1">
      <c r="A241" s="29"/>
      <c r="B241" s="140"/>
      <c r="C241" s="141" t="s">
        <v>221</v>
      </c>
      <c r="D241" s="141" t="s">
        <v>119</v>
      </c>
      <c r="E241" s="142" t="s">
        <v>312</v>
      </c>
      <c r="F241" s="143" t="s">
        <v>313</v>
      </c>
      <c r="G241" s="144" t="s">
        <v>122</v>
      </c>
      <c r="H241" s="145">
        <v>188</v>
      </c>
      <c r="I241" s="146"/>
      <c r="J241" s="146">
        <f>ROUND(I241*H241,2)</f>
        <v>0</v>
      </c>
      <c r="K241" s="143" t="s">
        <v>123</v>
      </c>
      <c r="L241" s="30"/>
      <c r="M241" s="186" t="s">
        <v>1</v>
      </c>
      <c r="N241" s="187" t="s">
        <v>37</v>
      </c>
      <c r="O241" s="188">
        <v>0.17199999999999999</v>
      </c>
      <c r="P241" s="188">
        <f>O241*H241</f>
        <v>32.335999999999999</v>
      </c>
      <c r="Q241" s="188">
        <v>1.2305000000000001E-4</v>
      </c>
      <c r="R241" s="188">
        <f>Q241*H241</f>
        <v>2.3133400000000002E-2</v>
      </c>
      <c r="S241" s="188">
        <v>0</v>
      </c>
      <c r="T241" s="189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1" t="s">
        <v>170</v>
      </c>
      <c r="AT241" s="151" t="s">
        <v>119</v>
      </c>
      <c r="AU241" s="151" t="s">
        <v>13</v>
      </c>
      <c r="AY241" s="17" t="s">
        <v>117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80</v>
      </c>
      <c r="BK241" s="152">
        <f>ROUND(I241*H241,2)</f>
        <v>0</v>
      </c>
      <c r="BL241" s="17" t="s">
        <v>170</v>
      </c>
      <c r="BM241" s="151" t="s">
        <v>314</v>
      </c>
    </row>
    <row r="242" spans="1:65" s="2" customFormat="1" ht="6.9" customHeight="1">
      <c r="A242" s="29"/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0"/>
      <c r="M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</row>
  </sheetData>
  <autoFilter ref="C125:K24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70"/>
  <sheetViews>
    <sheetView showGridLines="0" workbookViewId="0">
      <selection activeCell="E10" sqref="E1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84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13</v>
      </c>
    </row>
    <row r="4" spans="1:46" s="1" customFormat="1" ht="24.9" customHeight="1">
      <c r="B4" s="20"/>
      <c r="D4" s="21" t="s">
        <v>85</v>
      </c>
      <c r="L4" s="20"/>
      <c r="M4" s="91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26.25" customHeight="1">
      <c r="B7" s="20"/>
      <c r="E7" s="229" t="str">
        <f>'Rekapitulace stavby'!K6</f>
        <v>VT Ostravice, Paskov, km 16,776-17,000 - oprava opěrné PB zdi (stavba č.4183)_Rzp_001</v>
      </c>
      <c r="F7" s="230"/>
      <c r="G7" s="230"/>
      <c r="H7" s="230"/>
      <c r="L7" s="20"/>
    </row>
    <row r="8" spans="1:46" s="2" customFormat="1" ht="12" customHeight="1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6" t="s">
        <v>387</v>
      </c>
      <c r="F9" s="228"/>
      <c r="G9" s="228"/>
      <c r="H9" s="228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29. 8. 2021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IF('Rekapitulace stavby'!E11="","",'Rekapitulace stavby'!E11)</f>
        <v>Povodí Odry s.p.</v>
      </c>
      <c r="F15" s="29"/>
      <c r="G15" s="29"/>
      <c r="H15" s="29"/>
      <c r="I15" s="26" t="s">
        <v>25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2" t="str">
        <f>'Rekapitulace stavby'!E14</f>
        <v xml:space="preserve"> </v>
      </c>
      <c r="F18" s="222"/>
      <c r="G18" s="222"/>
      <c r="H18" s="222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IF('Rekapitulace stavby'!E17="","",'Rekapitulace stavby'!E17)</f>
        <v>KB projekt aqua s.r.o.</v>
      </c>
      <c r="F21" s="29"/>
      <c r="G21" s="29"/>
      <c r="H21" s="29"/>
      <c r="I21" s="26" t="s">
        <v>25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>KB projekt aqua s.r.o.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4" t="s">
        <v>1</v>
      </c>
      <c r="F27" s="224"/>
      <c r="G27" s="224"/>
      <c r="H27" s="22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32</v>
      </c>
      <c r="E30" s="29"/>
      <c r="F30" s="29"/>
      <c r="G30" s="29"/>
      <c r="H30" s="29"/>
      <c r="I30" s="29"/>
      <c r="J30" s="68">
        <f>ROUND(J129,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6" t="s">
        <v>36</v>
      </c>
      <c r="E33" s="26" t="s">
        <v>37</v>
      </c>
      <c r="F33" s="97">
        <f>ROUND((SUM(BE129:BE169)),  2)</f>
        <v>0</v>
      </c>
      <c r="G33" s="29"/>
      <c r="H33" s="29"/>
      <c r="I33" s="98">
        <v>0.21</v>
      </c>
      <c r="J33" s="97">
        <f>ROUND(((SUM(BE129:BE169))*I33),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6" t="s">
        <v>38</v>
      </c>
      <c r="F34" s="97">
        <f>ROUND((SUM(BF129:BF169)),  2)</f>
        <v>0</v>
      </c>
      <c r="G34" s="29"/>
      <c r="H34" s="29"/>
      <c r="I34" s="98">
        <v>0.15</v>
      </c>
      <c r="J34" s="97">
        <f>ROUND(((SUM(BF129:BF169))*I34),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39</v>
      </c>
      <c r="F35" s="97">
        <f>ROUND((SUM(BG129:BG169)),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40</v>
      </c>
      <c r="F36" s="97">
        <f>ROUND((SUM(BH129:BH169)),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6" t="s">
        <v>41</v>
      </c>
      <c r="F37" s="97">
        <f>ROUND((SUM(BI129:BI169)),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42</v>
      </c>
      <c r="E39" s="57"/>
      <c r="F39" s="57"/>
      <c r="G39" s="101" t="s">
        <v>43</v>
      </c>
      <c r="H39" s="102" t="s">
        <v>44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29"/>
      <c r="B61" s="30"/>
      <c r="C61" s="29"/>
      <c r="D61" s="42" t="s">
        <v>47</v>
      </c>
      <c r="E61" s="32"/>
      <c r="F61" s="105" t="s">
        <v>48</v>
      </c>
      <c r="G61" s="42" t="s">
        <v>47</v>
      </c>
      <c r="H61" s="32"/>
      <c r="I61" s="32"/>
      <c r="J61" s="106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29"/>
      <c r="B76" s="30"/>
      <c r="C76" s="29"/>
      <c r="D76" s="42" t="s">
        <v>47</v>
      </c>
      <c r="E76" s="32"/>
      <c r="F76" s="105" t="s">
        <v>48</v>
      </c>
      <c r="G76" s="42" t="s">
        <v>47</v>
      </c>
      <c r="H76" s="32"/>
      <c r="I76" s="32"/>
      <c r="J76" s="106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21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hidden="1" customHeight="1">
      <c r="A85" s="29"/>
      <c r="B85" s="30"/>
      <c r="C85" s="29"/>
      <c r="D85" s="29"/>
      <c r="E85" s="229" t="str">
        <f>E7</f>
        <v>VT Ostravice, Paskov, km 16,776-17,000 - oprava opěrné PB zdi (stavba č.4183)_Rzp_001</v>
      </c>
      <c r="F85" s="230"/>
      <c r="G85" s="230"/>
      <c r="H85" s="230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06" t="str">
        <f>E9</f>
        <v>002 - Ostatní a vedlejší náklady</v>
      </c>
      <c r="F87" s="228"/>
      <c r="G87" s="228"/>
      <c r="H87" s="228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18</v>
      </c>
      <c r="D89" s="29"/>
      <c r="E89" s="29"/>
      <c r="F89" s="24" t="str">
        <f>F12</f>
        <v xml:space="preserve"> </v>
      </c>
      <c r="G89" s="29"/>
      <c r="H89" s="29"/>
      <c r="I89" s="26" t="s">
        <v>20</v>
      </c>
      <c r="J89" s="52" t="str">
        <f>IF(J12="","",J12)</f>
        <v>29. 8. 2021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6" t="s">
        <v>22</v>
      </c>
      <c r="D91" s="29"/>
      <c r="E91" s="29"/>
      <c r="F91" s="24" t="str">
        <f>E15</f>
        <v>Povodí Odry s.p.</v>
      </c>
      <c r="G91" s="29"/>
      <c r="H91" s="29"/>
      <c r="I91" s="26" t="s">
        <v>27</v>
      </c>
      <c r="J91" s="27" t="str">
        <f>E21</f>
        <v>KB projekt aqua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KB projekt aqua s.r.o.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9" t="s">
        <v>90</v>
      </c>
      <c r="D96" s="29"/>
      <c r="E96" s="29"/>
      <c r="F96" s="29"/>
      <c r="G96" s="29"/>
      <c r="H96" s="29"/>
      <c r="I96" s="29"/>
      <c r="J96" s="68">
        <f>J129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91</v>
      </c>
    </row>
    <row r="97" spans="1:31" s="9" customFormat="1" ht="24.9" hidden="1" customHeight="1">
      <c r="B97" s="110"/>
      <c r="D97" s="111" t="s">
        <v>315</v>
      </c>
      <c r="E97" s="112"/>
      <c r="F97" s="112"/>
      <c r="G97" s="112"/>
      <c r="H97" s="112"/>
      <c r="I97" s="112"/>
      <c r="J97" s="113">
        <f>J130</f>
        <v>0</v>
      </c>
      <c r="L97" s="110"/>
    </row>
    <row r="98" spans="1:31" s="10" customFormat="1" ht="19.95" hidden="1" customHeight="1">
      <c r="B98" s="114"/>
      <c r="D98" s="115" t="s">
        <v>316</v>
      </c>
      <c r="E98" s="116"/>
      <c r="F98" s="116"/>
      <c r="G98" s="116"/>
      <c r="H98" s="116"/>
      <c r="I98" s="116"/>
      <c r="J98" s="117">
        <f>J131</f>
        <v>0</v>
      </c>
      <c r="L98" s="114"/>
    </row>
    <row r="99" spans="1:31" s="10" customFormat="1" ht="19.95" hidden="1" customHeight="1">
      <c r="B99" s="114"/>
      <c r="D99" s="115" t="s">
        <v>317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1:31" s="10" customFormat="1" ht="19.95" hidden="1" customHeight="1">
      <c r="B100" s="114"/>
      <c r="D100" s="115" t="s">
        <v>318</v>
      </c>
      <c r="E100" s="116"/>
      <c r="F100" s="116"/>
      <c r="G100" s="116"/>
      <c r="H100" s="116"/>
      <c r="I100" s="116"/>
      <c r="J100" s="117">
        <f>J134</f>
        <v>0</v>
      </c>
      <c r="L100" s="114"/>
    </row>
    <row r="101" spans="1:31" s="10" customFormat="1" ht="19.95" hidden="1" customHeight="1">
      <c r="B101" s="114"/>
      <c r="D101" s="115" t="s">
        <v>319</v>
      </c>
      <c r="E101" s="116"/>
      <c r="F101" s="116"/>
      <c r="G101" s="116"/>
      <c r="H101" s="116"/>
      <c r="I101" s="116"/>
      <c r="J101" s="117">
        <f>J137</f>
        <v>0</v>
      </c>
      <c r="L101" s="114"/>
    </row>
    <row r="102" spans="1:31" s="10" customFormat="1" ht="19.95" hidden="1" customHeight="1">
      <c r="B102" s="114"/>
      <c r="D102" s="115" t="s">
        <v>320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1:31" s="10" customFormat="1" ht="19.95" hidden="1" customHeight="1">
      <c r="B103" s="114"/>
      <c r="D103" s="115" t="s">
        <v>321</v>
      </c>
      <c r="E103" s="116"/>
      <c r="F103" s="116"/>
      <c r="G103" s="116"/>
      <c r="H103" s="116"/>
      <c r="I103" s="116"/>
      <c r="J103" s="117">
        <f>J140</f>
        <v>0</v>
      </c>
      <c r="L103" s="114"/>
    </row>
    <row r="104" spans="1:31" s="10" customFormat="1" ht="19.95" hidden="1" customHeight="1">
      <c r="B104" s="114"/>
      <c r="D104" s="115" t="s">
        <v>322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1:31" s="10" customFormat="1" ht="19.95" hidden="1" customHeight="1">
      <c r="B105" s="114"/>
      <c r="D105" s="115" t="s">
        <v>323</v>
      </c>
      <c r="E105" s="116"/>
      <c r="F105" s="116"/>
      <c r="G105" s="116"/>
      <c r="H105" s="116"/>
      <c r="I105" s="116"/>
      <c r="J105" s="117">
        <f>J144</f>
        <v>0</v>
      </c>
      <c r="L105" s="114"/>
    </row>
    <row r="106" spans="1:31" s="10" customFormat="1" ht="19.95" hidden="1" customHeight="1">
      <c r="B106" s="114"/>
      <c r="D106" s="115" t="s">
        <v>324</v>
      </c>
      <c r="E106" s="116"/>
      <c r="F106" s="116"/>
      <c r="G106" s="116"/>
      <c r="H106" s="116"/>
      <c r="I106" s="116"/>
      <c r="J106" s="117">
        <f>J146</f>
        <v>0</v>
      </c>
      <c r="L106" s="114"/>
    </row>
    <row r="107" spans="1:31" s="10" customFormat="1" ht="19.95" hidden="1" customHeight="1">
      <c r="B107" s="114"/>
      <c r="D107" s="115" t="s">
        <v>325</v>
      </c>
      <c r="E107" s="116"/>
      <c r="F107" s="116"/>
      <c r="G107" s="116"/>
      <c r="H107" s="116"/>
      <c r="I107" s="116"/>
      <c r="J107" s="117">
        <f>J148</f>
        <v>0</v>
      </c>
      <c r="L107" s="114"/>
    </row>
    <row r="108" spans="1:31" s="9" customFormat="1" ht="24.9" hidden="1" customHeight="1">
      <c r="B108" s="110"/>
      <c r="D108" s="111" t="s">
        <v>326</v>
      </c>
      <c r="E108" s="112"/>
      <c r="F108" s="112"/>
      <c r="G108" s="112"/>
      <c r="H108" s="112"/>
      <c r="I108" s="112"/>
      <c r="J108" s="113">
        <f>J150</f>
        <v>0</v>
      </c>
      <c r="L108" s="110"/>
    </row>
    <row r="109" spans="1:31" s="10" customFormat="1" ht="19.95" hidden="1" customHeight="1">
      <c r="B109" s="114"/>
      <c r="D109" s="115" t="s">
        <v>327</v>
      </c>
      <c r="E109" s="116"/>
      <c r="F109" s="116"/>
      <c r="G109" s="116"/>
      <c r="H109" s="116"/>
      <c r="I109" s="116"/>
      <c r="J109" s="117">
        <f>J151</f>
        <v>0</v>
      </c>
      <c r="L109" s="114"/>
    </row>
    <row r="110" spans="1:31" s="2" customFormat="1" ht="21.75" hidden="1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hidden="1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hidden="1"/>
    <row r="113" spans="1:31" hidden="1"/>
    <row r="114" spans="1:31" hidden="1"/>
    <row r="115" spans="1:31" s="2" customFormat="1" ht="6.9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" customHeight="1">
      <c r="A116" s="29"/>
      <c r="B116" s="30"/>
      <c r="C116" s="21" t="s">
        <v>102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6" t="s">
        <v>14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6.25" customHeight="1">
      <c r="A119" s="29"/>
      <c r="B119" s="30"/>
      <c r="C119" s="29"/>
      <c r="D119" s="29"/>
      <c r="E119" s="229" t="str">
        <f>E7</f>
        <v>VT Ostravice, Paskov, km 16,776-17,000 - oprava opěrné PB zdi (stavba č.4183)_Rzp_001</v>
      </c>
      <c r="F119" s="230"/>
      <c r="G119" s="230"/>
      <c r="H119" s="230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6" t="s">
        <v>86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06" t="str">
        <f>E9</f>
        <v>002 - Ostatní a vedlejší náklady</v>
      </c>
      <c r="F121" s="228"/>
      <c r="G121" s="228"/>
      <c r="H121" s="228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6" t="s">
        <v>18</v>
      </c>
      <c r="D123" s="29"/>
      <c r="E123" s="29"/>
      <c r="F123" s="24" t="str">
        <f>F12</f>
        <v xml:space="preserve"> </v>
      </c>
      <c r="G123" s="29"/>
      <c r="H123" s="29"/>
      <c r="I123" s="26" t="s">
        <v>20</v>
      </c>
      <c r="J123" s="52" t="str">
        <f>IF(J12="","",J12)</f>
        <v>29. 8. 2021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15" customHeight="1">
      <c r="A125" s="29"/>
      <c r="B125" s="30"/>
      <c r="C125" s="26" t="s">
        <v>22</v>
      </c>
      <c r="D125" s="29"/>
      <c r="E125" s="29"/>
      <c r="F125" s="24" t="str">
        <f>E15</f>
        <v>Povodí Odry s.p.</v>
      </c>
      <c r="G125" s="29"/>
      <c r="H125" s="29"/>
      <c r="I125" s="26" t="s">
        <v>27</v>
      </c>
      <c r="J125" s="27" t="str">
        <f>E21</f>
        <v>KB projekt aqua s.r.o.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15" customHeight="1">
      <c r="A126" s="29"/>
      <c r="B126" s="30"/>
      <c r="C126" s="26" t="s">
        <v>26</v>
      </c>
      <c r="D126" s="29"/>
      <c r="E126" s="29"/>
      <c r="F126" s="24" t="str">
        <f>IF(E18="","",E18)</f>
        <v xml:space="preserve"> </v>
      </c>
      <c r="G126" s="29"/>
      <c r="H126" s="29"/>
      <c r="I126" s="26" t="s">
        <v>30</v>
      </c>
      <c r="J126" s="27" t="str">
        <f>E24</f>
        <v>KB projekt aqua s.r.o.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18"/>
      <c r="B128" s="119"/>
      <c r="C128" s="120" t="s">
        <v>103</v>
      </c>
      <c r="D128" s="121" t="s">
        <v>57</v>
      </c>
      <c r="E128" s="121" t="s">
        <v>53</v>
      </c>
      <c r="F128" s="121" t="s">
        <v>54</v>
      </c>
      <c r="G128" s="121" t="s">
        <v>104</v>
      </c>
      <c r="H128" s="121" t="s">
        <v>105</v>
      </c>
      <c r="I128" s="121" t="s">
        <v>106</v>
      </c>
      <c r="J128" s="121" t="s">
        <v>89</v>
      </c>
      <c r="K128" s="122" t="s">
        <v>107</v>
      </c>
      <c r="L128" s="123"/>
      <c r="M128" s="59" t="s">
        <v>1</v>
      </c>
      <c r="N128" s="60" t="s">
        <v>36</v>
      </c>
      <c r="O128" s="60" t="s">
        <v>108</v>
      </c>
      <c r="P128" s="60" t="s">
        <v>109</v>
      </c>
      <c r="Q128" s="60" t="s">
        <v>110</v>
      </c>
      <c r="R128" s="60" t="s">
        <v>111</v>
      </c>
      <c r="S128" s="60" t="s">
        <v>112</v>
      </c>
      <c r="T128" s="61" t="s">
        <v>113</v>
      </c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</row>
    <row r="129" spans="1:65" s="2" customFormat="1" ht="22.95" customHeight="1">
      <c r="A129" s="29"/>
      <c r="B129" s="30"/>
      <c r="C129" s="66" t="s">
        <v>114</v>
      </c>
      <c r="D129" s="29"/>
      <c r="E129" s="29"/>
      <c r="F129" s="29"/>
      <c r="G129" s="29"/>
      <c r="H129" s="29"/>
      <c r="I129" s="29"/>
      <c r="J129" s="124">
        <f>BK129</f>
        <v>0</v>
      </c>
      <c r="K129" s="29"/>
      <c r="L129" s="30"/>
      <c r="M129" s="62"/>
      <c r="N129" s="53"/>
      <c r="O129" s="63"/>
      <c r="P129" s="125">
        <f>P130+P150</f>
        <v>0</v>
      </c>
      <c r="Q129" s="63"/>
      <c r="R129" s="125">
        <f>R130+R150</f>
        <v>0</v>
      </c>
      <c r="S129" s="63"/>
      <c r="T129" s="126">
        <f>T130+T150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71</v>
      </c>
      <c r="AU129" s="17" t="s">
        <v>91</v>
      </c>
      <c r="BK129" s="127">
        <f>BK130+BK150</f>
        <v>0</v>
      </c>
    </row>
    <row r="130" spans="1:65" s="12" customFormat="1" ht="25.95" customHeight="1">
      <c r="B130" s="128"/>
      <c r="D130" s="129" t="s">
        <v>71</v>
      </c>
      <c r="E130" s="130" t="s">
        <v>115</v>
      </c>
      <c r="F130" s="130" t="s">
        <v>328</v>
      </c>
      <c r="J130" s="131">
        <f>BK130</f>
        <v>0</v>
      </c>
      <c r="L130" s="128"/>
      <c r="M130" s="132"/>
      <c r="N130" s="133"/>
      <c r="O130" s="133"/>
      <c r="P130" s="134">
        <f>P131+P132+P134+P137+P139+P140+P142+P144+P146+P148</f>
        <v>0</v>
      </c>
      <c r="Q130" s="133"/>
      <c r="R130" s="134">
        <f>R131+R132+R134+R137+R139+R140+R142+R144+R146+R148</f>
        <v>0</v>
      </c>
      <c r="S130" s="133"/>
      <c r="T130" s="135">
        <f>T131+T132+T134+T137+T139+T140+T142+T144+T146+T148</f>
        <v>0</v>
      </c>
      <c r="AR130" s="129" t="s">
        <v>80</v>
      </c>
      <c r="AT130" s="136" t="s">
        <v>71</v>
      </c>
      <c r="AU130" s="136" t="s">
        <v>72</v>
      </c>
      <c r="AY130" s="129" t="s">
        <v>117</v>
      </c>
      <c r="BK130" s="137">
        <f>BK131+BK132+BK134+BK137+BK139+BK140+BK142+BK144+BK146+BK148</f>
        <v>0</v>
      </c>
    </row>
    <row r="131" spans="1:65" s="12" customFormat="1" ht="22.95" customHeight="1">
      <c r="B131" s="128"/>
      <c r="D131" s="129" t="s">
        <v>71</v>
      </c>
      <c r="E131" s="138" t="s">
        <v>329</v>
      </c>
      <c r="F131" s="138" t="s">
        <v>330</v>
      </c>
      <c r="J131" s="139">
        <f>BK131</f>
        <v>0</v>
      </c>
      <c r="L131" s="128"/>
      <c r="M131" s="132"/>
      <c r="N131" s="133"/>
      <c r="O131" s="133"/>
      <c r="P131" s="134">
        <v>0</v>
      </c>
      <c r="Q131" s="133"/>
      <c r="R131" s="134">
        <v>0</v>
      </c>
      <c r="S131" s="133"/>
      <c r="T131" s="135">
        <v>0</v>
      </c>
      <c r="AR131" s="129" t="s">
        <v>80</v>
      </c>
      <c r="AT131" s="136" t="s">
        <v>71</v>
      </c>
      <c r="AU131" s="136" t="s">
        <v>80</v>
      </c>
      <c r="AY131" s="129" t="s">
        <v>117</v>
      </c>
      <c r="BK131" s="137">
        <v>0</v>
      </c>
    </row>
    <row r="132" spans="1:65" s="12" customFormat="1" ht="22.95" customHeight="1">
      <c r="B132" s="128"/>
      <c r="D132" s="129" t="s">
        <v>71</v>
      </c>
      <c r="E132" s="138" t="s">
        <v>331</v>
      </c>
      <c r="F132" s="138" t="s">
        <v>332</v>
      </c>
      <c r="J132" s="139">
        <f>BK132</f>
        <v>0</v>
      </c>
      <c r="L132" s="128"/>
      <c r="M132" s="132"/>
      <c r="N132" s="133"/>
      <c r="O132" s="133"/>
      <c r="P132" s="134">
        <f>P133</f>
        <v>0</v>
      </c>
      <c r="Q132" s="133"/>
      <c r="R132" s="134">
        <f>R133</f>
        <v>0</v>
      </c>
      <c r="S132" s="133"/>
      <c r="T132" s="135">
        <f>T133</f>
        <v>0</v>
      </c>
      <c r="AR132" s="129" t="s">
        <v>80</v>
      </c>
      <c r="AT132" s="136" t="s">
        <v>71</v>
      </c>
      <c r="AU132" s="136" t="s">
        <v>80</v>
      </c>
      <c r="AY132" s="129" t="s">
        <v>117</v>
      </c>
      <c r="BK132" s="137">
        <f>BK133</f>
        <v>0</v>
      </c>
    </row>
    <row r="133" spans="1:65" s="2" customFormat="1" ht="16.5" customHeight="1">
      <c r="A133" s="29"/>
      <c r="B133" s="140"/>
      <c r="C133" s="141" t="s">
        <v>80</v>
      </c>
      <c r="D133" s="141" t="s">
        <v>119</v>
      </c>
      <c r="E133" s="142" t="s">
        <v>333</v>
      </c>
      <c r="F133" s="143" t="s">
        <v>334</v>
      </c>
      <c r="G133" s="144" t="s">
        <v>335</v>
      </c>
      <c r="H133" s="145">
        <v>1</v>
      </c>
      <c r="I133" s="146"/>
      <c r="J133" s="146">
        <f>ROUND(I133*H133,2)</f>
        <v>0</v>
      </c>
      <c r="K133" s="143" t="s">
        <v>1</v>
      </c>
      <c r="L133" s="30"/>
      <c r="M133" s="147" t="s">
        <v>1</v>
      </c>
      <c r="N133" s="148" t="s">
        <v>37</v>
      </c>
      <c r="O133" s="149">
        <v>0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1" t="s">
        <v>124</v>
      </c>
      <c r="AT133" s="151" t="s">
        <v>119</v>
      </c>
      <c r="AU133" s="151" t="s">
        <v>13</v>
      </c>
      <c r="AY133" s="17" t="s">
        <v>117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80</v>
      </c>
      <c r="BK133" s="152">
        <f>ROUND(I133*H133,2)</f>
        <v>0</v>
      </c>
      <c r="BL133" s="17" t="s">
        <v>124</v>
      </c>
      <c r="BM133" s="151" t="s">
        <v>13</v>
      </c>
    </row>
    <row r="134" spans="1:65" s="12" customFormat="1" ht="22.95" customHeight="1">
      <c r="B134" s="128"/>
      <c r="D134" s="129" t="s">
        <v>71</v>
      </c>
      <c r="E134" s="138" t="s">
        <v>336</v>
      </c>
      <c r="F134" s="138" t="s">
        <v>337</v>
      </c>
      <c r="J134" s="139">
        <f>BK134</f>
        <v>0</v>
      </c>
      <c r="L134" s="128"/>
      <c r="M134" s="132"/>
      <c r="N134" s="133"/>
      <c r="O134" s="133"/>
      <c r="P134" s="134">
        <f>SUM(P135:P136)</f>
        <v>0</v>
      </c>
      <c r="Q134" s="133"/>
      <c r="R134" s="134">
        <f>SUM(R135:R136)</f>
        <v>0</v>
      </c>
      <c r="S134" s="133"/>
      <c r="T134" s="135">
        <f>SUM(T135:T136)</f>
        <v>0</v>
      </c>
      <c r="AR134" s="129" t="s">
        <v>80</v>
      </c>
      <c r="AT134" s="136" t="s">
        <v>71</v>
      </c>
      <c r="AU134" s="136" t="s">
        <v>80</v>
      </c>
      <c r="AY134" s="129" t="s">
        <v>117</v>
      </c>
      <c r="BK134" s="137">
        <f>SUM(BK135:BK136)</f>
        <v>0</v>
      </c>
    </row>
    <row r="135" spans="1:65" s="2" customFormat="1" ht="37.950000000000003" customHeight="1">
      <c r="A135" s="29"/>
      <c r="B135" s="140"/>
      <c r="C135" s="141" t="s">
        <v>13</v>
      </c>
      <c r="D135" s="141" t="s">
        <v>119</v>
      </c>
      <c r="E135" s="142" t="s">
        <v>338</v>
      </c>
      <c r="F135" s="143" t="s">
        <v>339</v>
      </c>
      <c r="G135" s="144" t="s">
        <v>335</v>
      </c>
      <c r="H135" s="145">
        <v>1</v>
      </c>
      <c r="I135" s="146"/>
      <c r="J135" s="146">
        <f>ROUND(I135*H135,2)</f>
        <v>0</v>
      </c>
      <c r="K135" s="143" t="s">
        <v>1</v>
      </c>
      <c r="L135" s="30"/>
      <c r="M135" s="147" t="s">
        <v>1</v>
      </c>
      <c r="N135" s="148" t="s">
        <v>37</v>
      </c>
      <c r="O135" s="149">
        <v>0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1" t="s">
        <v>124</v>
      </c>
      <c r="AT135" s="151" t="s">
        <v>119</v>
      </c>
      <c r="AU135" s="151" t="s">
        <v>13</v>
      </c>
      <c r="AY135" s="17" t="s">
        <v>117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7" t="s">
        <v>80</v>
      </c>
      <c r="BK135" s="152">
        <f>ROUND(I135*H135,2)</f>
        <v>0</v>
      </c>
      <c r="BL135" s="17" t="s">
        <v>124</v>
      </c>
      <c r="BM135" s="151" t="s">
        <v>124</v>
      </c>
    </row>
    <row r="136" spans="1:65" s="2" customFormat="1" ht="24.15" customHeight="1">
      <c r="A136" s="29"/>
      <c r="B136" s="140"/>
      <c r="C136" s="141" t="s">
        <v>141</v>
      </c>
      <c r="D136" s="141" t="s">
        <v>119</v>
      </c>
      <c r="E136" s="142" t="s">
        <v>340</v>
      </c>
      <c r="F136" s="143" t="s">
        <v>341</v>
      </c>
      <c r="G136" s="144" t="s">
        <v>335</v>
      </c>
      <c r="H136" s="145">
        <v>1</v>
      </c>
      <c r="I136" s="146"/>
      <c r="J136" s="146">
        <f>ROUND(I136*H136,2)</f>
        <v>0</v>
      </c>
      <c r="K136" s="143" t="s">
        <v>1</v>
      </c>
      <c r="L136" s="30"/>
      <c r="M136" s="147" t="s">
        <v>1</v>
      </c>
      <c r="N136" s="148" t="s">
        <v>37</v>
      </c>
      <c r="O136" s="149">
        <v>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1" t="s">
        <v>124</v>
      </c>
      <c r="AT136" s="151" t="s">
        <v>119</v>
      </c>
      <c r="AU136" s="151" t="s">
        <v>13</v>
      </c>
      <c r="AY136" s="17" t="s">
        <v>117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80</v>
      </c>
      <c r="BK136" s="152">
        <f>ROUND(I136*H136,2)</f>
        <v>0</v>
      </c>
      <c r="BL136" s="17" t="s">
        <v>124</v>
      </c>
      <c r="BM136" s="151" t="s">
        <v>144</v>
      </c>
    </row>
    <row r="137" spans="1:65" s="12" customFormat="1" ht="22.95" customHeight="1">
      <c r="B137" s="128"/>
      <c r="D137" s="129" t="s">
        <v>71</v>
      </c>
      <c r="E137" s="138" t="s">
        <v>342</v>
      </c>
      <c r="F137" s="138" t="s">
        <v>343</v>
      </c>
      <c r="J137" s="139">
        <f>BK137</f>
        <v>0</v>
      </c>
      <c r="L137" s="128"/>
      <c r="M137" s="132"/>
      <c r="N137" s="133"/>
      <c r="O137" s="133"/>
      <c r="P137" s="134">
        <f>P138</f>
        <v>0</v>
      </c>
      <c r="Q137" s="133"/>
      <c r="R137" s="134">
        <f>R138</f>
        <v>0</v>
      </c>
      <c r="S137" s="133"/>
      <c r="T137" s="135">
        <f>T138</f>
        <v>0</v>
      </c>
      <c r="AR137" s="129" t="s">
        <v>80</v>
      </c>
      <c r="AT137" s="136" t="s">
        <v>71</v>
      </c>
      <c r="AU137" s="136" t="s">
        <v>80</v>
      </c>
      <c r="AY137" s="129" t="s">
        <v>117</v>
      </c>
      <c r="BK137" s="137">
        <f>BK138</f>
        <v>0</v>
      </c>
    </row>
    <row r="138" spans="1:65" s="2" customFormat="1" ht="16.5" customHeight="1">
      <c r="A138" s="29"/>
      <c r="B138" s="140"/>
      <c r="C138" s="141" t="s">
        <v>124</v>
      </c>
      <c r="D138" s="141" t="s">
        <v>119</v>
      </c>
      <c r="E138" s="142" t="s">
        <v>344</v>
      </c>
      <c r="F138" s="143" t="s">
        <v>345</v>
      </c>
      <c r="G138" s="144" t="s">
        <v>335</v>
      </c>
      <c r="H138" s="145">
        <v>1</v>
      </c>
      <c r="I138" s="146"/>
      <c r="J138" s="146">
        <f>ROUND(I138*H138,2)</f>
        <v>0</v>
      </c>
      <c r="K138" s="143" t="s">
        <v>1</v>
      </c>
      <c r="L138" s="30"/>
      <c r="M138" s="147" t="s">
        <v>1</v>
      </c>
      <c r="N138" s="148" t="s">
        <v>37</v>
      </c>
      <c r="O138" s="149">
        <v>0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1" t="s">
        <v>124</v>
      </c>
      <c r="AT138" s="151" t="s">
        <v>119</v>
      </c>
      <c r="AU138" s="151" t="s">
        <v>13</v>
      </c>
      <c r="AY138" s="17" t="s">
        <v>117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7" t="s">
        <v>80</v>
      </c>
      <c r="BK138" s="152">
        <f>ROUND(I138*H138,2)</f>
        <v>0</v>
      </c>
      <c r="BL138" s="17" t="s">
        <v>124</v>
      </c>
      <c r="BM138" s="151" t="s">
        <v>147</v>
      </c>
    </row>
    <row r="139" spans="1:65" s="12" customFormat="1" ht="22.95" customHeight="1">
      <c r="B139" s="128"/>
      <c r="D139" s="129" t="s">
        <v>71</v>
      </c>
      <c r="E139" s="138" t="s">
        <v>346</v>
      </c>
      <c r="F139" s="138" t="s">
        <v>347</v>
      </c>
      <c r="J139" s="139">
        <f>BK139</f>
        <v>0</v>
      </c>
      <c r="L139" s="128"/>
      <c r="M139" s="132"/>
      <c r="N139" s="133"/>
      <c r="O139" s="133"/>
      <c r="P139" s="134">
        <v>0</v>
      </c>
      <c r="Q139" s="133"/>
      <c r="R139" s="134">
        <v>0</v>
      </c>
      <c r="S139" s="133"/>
      <c r="T139" s="135">
        <v>0</v>
      </c>
      <c r="AR139" s="129" t="s">
        <v>80</v>
      </c>
      <c r="AT139" s="136" t="s">
        <v>71</v>
      </c>
      <c r="AU139" s="136" t="s">
        <v>80</v>
      </c>
      <c r="AY139" s="129" t="s">
        <v>117</v>
      </c>
      <c r="BK139" s="137">
        <v>0</v>
      </c>
    </row>
    <row r="140" spans="1:65" s="12" customFormat="1" ht="22.95" customHeight="1">
      <c r="B140" s="128"/>
      <c r="D140" s="129" t="s">
        <v>71</v>
      </c>
      <c r="E140" s="138" t="s">
        <v>348</v>
      </c>
      <c r="F140" s="138" t="s">
        <v>349</v>
      </c>
      <c r="J140" s="139">
        <f>BK140</f>
        <v>0</v>
      </c>
      <c r="L140" s="128"/>
      <c r="M140" s="132"/>
      <c r="N140" s="133"/>
      <c r="O140" s="133"/>
      <c r="P140" s="134">
        <f>P141</f>
        <v>0</v>
      </c>
      <c r="Q140" s="133"/>
      <c r="R140" s="134">
        <f>R141</f>
        <v>0</v>
      </c>
      <c r="S140" s="133"/>
      <c r="T140" s="135">
        <f>T141</f>
        <v>0</v>
      </c>
      <c r="AR140" s="129" t="s">
        <v>80</v>
      </c>
      <c r="AT140" s="136" t="s">
        <v>71</v>
      </c>
      <c r="AU140" s="136" t="s">
        <v>80</v>
      </c>
      <c r="AY140" s="129" t="s">
        <v>117</v>
      </c>
      <c r="BK140" s="137">
        <f>BK141</f>
        <v>0</v>
      </c>
    </row>
    <row r="141" spans="1:65" s="2" customFormat="1" ht="24.15" customHeight="1">
      <c r="A141" s="29"/>
      <c r="B141" s="140"/>
      <c r="C141" s="141" t="s">
        <v>148</v>
      </c>
      <c r="D141" s="141" t="s">
        <v>119</v>
      </c>
      <c r="E141" s="142" t="s">
        <v>350</v>
      </c>
      <c r="F141" s="143" t="s">
        <v>351</v>
      </c>
      <c r="G141" s="144" t="s">
        <v>335</v>
      </c>
      <c r="H141" s="145">
        <v>1</v>
      </c>
      <c r="I141" s="146"/>
      <c r="J141" s="146">
        <f>ROUND(I141*H141,2)</f>
        <v>0</v>
      </c>
      <c r="K141" s="143" t="s">
        <v>1</v>
      </c>
      <c r="L141" s="30"/>
      <c r="M141" s="147" t="s">
        <v>1</v>
      </c>
      <c r="N141" s="148" t="s">
        <v>37</v>
      </c>
      <c r="O141" s="149">
        <v>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1" t="s">
        <v>124</v>
      </c>
      <c r="AT141" s="151" t="s">
        <v>119</v>
      </c>
      <c r="AU141" s="151" t="s">
        <v>13</v>
      </c>
      <c r="AY141" s="17" t="s">
        <v>117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80</v>
      </c>
      <c r="BK141" s="152">
        <f>ROUND(I141*H141,2)</f>
        <v>0</v>
      </c>
      <c r="BL141" s="17" t="s">
        <v>124</v>
      </c>
      <c r="BM141" s="151" t="s">
        <v>152</v>
      </c>
    </row>
    <row r="142" spans="1:65" s="12" customFormat="1" ht="22.95" customHeight="1">
      <c r="B142" s="128"/>
      <c r="D142" s="129" t="s">
        <v>71</v>
      </c>
      <c r="E142" s="138" t="s">
        <v>352</v>
      </c>
      <c r="F142" s="138" t="s">
        <v>353</v>
      </c>
      <c r="J142" s="139">
        <f>BK142</f>
        <v>0</v>
      </c>
      <c r="L142" s="128"/>
      <c r="M142" s="132"/>
      <c r="N142" s="133"/>
      <c r="O142" s="133"/>
      <c r="P142" s="134">
        <f>P143</f>
        <v>0</v>
      </c>
      <c r="Q142" s="133"/>
      <c r="R142" s="134">
        <f>R143</f>
        <v>0</v>
      </c>
      <c r="S142" s="133"/>
      <c r="T142" s="135">
        <f>T143</f>
        <v>0</v>
      </c>
      <c r="AR142" s="129" t="s">
        <v>80</v>
      </c>
      <c r="AT142" s="136" t="s">
        <v>71</v>
      </c>
      <c r="AU142" s="136" t="s">
        <v>80</v>
      </c>
      <c r="AY142" s="129" t="s">
        <v>117</v>
      </c>
      <c r="BK142" s="137">
        <f>BK143</f>
        <v>0</v>
      </c>
    </row>
    <row r="143" spans="1:65" s="2" customFormat="1" ht="24.15" customHeight="1">
      <c r="A143" s="29"/>
      <c r="B143" s="140"/>
      <c r="C143" s="141" t="s">
        <v>144</v>
      </c>
      <c r="D143" s="141" t="s">
        <v>119</v>
      </c>
      <c r="E143" s="142" t="s">
        <v>354</v>
      </c>
      <c r="F143" s="143" t="s">
        <v>355</v>
      </c>
      <c r="G143" s="144" t="s">
        <v>335</v>
      </c>
      <c r="H143" s="145">
        <v>1</v>
      </c>
      <c r="I143" s="146"/>
      <c r="J143" s="146">
        <f>ROUND(I143*H143,2)</f>
        <v>0</v>
      </c>
      <c r="K143" s="143" t="s">
        <v>1</v>
      </c>
      <c r="L143" s="30"/>
      <c r="M143" s="147" t="s">
        <v>1</v>
      </c>
      <c r="N143" s="148" t="s">
        <v>37</v>
      </c>
      <c r="O143" s="149">
        <v>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1" t="s">
        <v>124</v>
      </c>
      <c r="AT143" s="151" t="s">
        <v>119</v>
      </c>
      <c r="AU143" s="151" t="s">
        <v>13</v>
      </c>
      <c r="AY143" s="17" t="s">
        <v>117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7" t="s">
        <v>80</v>
      </c>
      <c r="BK143" s="152">
        <f>ROUND(I143*H143,2)</f>
        <v>0</v>
      </c>
      <c r="BL143" s="17" t="s">
        <v>124</v>
      </c>
      <c r="BM143" s="151" t="s">
        <v>157</v>
      </c>
    </row>
    <row r="144" spans="1:65" s="12" customFormat="1" ht="22.95" customHeight="1">
      <c r="B144" s="128"/>
      <c r="D144" s="129" t="s">
        <v>71</v>
      </c>
      <c r="E144" s="138" t="s">
        <v>356</v>
      </c>
      <c r="F144" s="138" t="s">
        <v>357</v>
      </c>
      <c r="J144" s="139">
        <f>BK144</f>
        <v>0</v>
      </c>
      <c r="L144" s="128"/>
      <c r="M144" s="132"/>
      <c r="N144" s="133"/>
      <c r="O144" s="133"/>
      <c r="P144" s="134">
        <f>P145</f>
        <v>0</v>
      </c>
      <c r="Q144" s="133"/>
      <c r="R144" s="134">
        <f>R145</f>
        <v>0</v>
      </c>
      <c r="S144" s="133"/>
      <c r="T144" s="135">
        <f>T145</f>
        <v>0</v>
      </c>
      <c r="AR144" s="129" t="s">
        <v>80</v>
      </c>
      <c r="AT144" s="136" t="s">
        <v>71</v>
      </c>
      <c r="AU144" s="136" t="s">
        <v>80</v>
      </c>
      <c r="AY144" s="129" t="s">
        <v>117</v>
      </c>
      <c r="BK144" s="137">
        <f>BK145</f>
        <v>0</v>
      </c>
    </row>
    <row r="145" spans="1:65" s="2" customFormat="1" ht="24.15" customHeight="1">
      <c r="A145" s="29"/>
      <c r="B145" s="140"/>
      <c r="C145" s="141" t="s">
        <v>160</v>
      </c>
      <c r="D145" s="141" t="s">
        <v>119</v>
      </c>
      <c r="E145" s="142" t="s">
        <v>358</v>
      </c>
      <c r="F145" s="143" t="s">
        <v>359</v>
      </c>
      <c r="G145" s="144" t="s">
        <v>335</v>
      </c>
      <c r="H145" s="145">
        <v>1</v>
      </c>
      <c r="I145" s="146"/>
      <c r="J145" s="146">
        <f>ROUND(I145*H145,2)</f>
        <v>0</v>
      </c>
      <c r="K145" s="143" t="s">
        <v>1</v>
      </c>
      <c r="L145" s="30"/>
      <c r="M145" s="147" t="s">
        <v>1</v>
      </c>
      <c r="N145" s="148" t="s">
        <v>37</v>
      </c>
      <c r="O145" s="149">
        <v>0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1" t="s">
        <v>124</v>
      </c>
      <c r="AT145" s="151" t="s">
        <v>119</v>
      </c>
      <c r="AU145" s="151" t="s">
        <v>13</v>
      </c>
      <c r="AY145" s="17" t="s">
        <v>117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7" t="s">
        <v>80</v>
      </c>
      <c r="BK145" s="152">
        <f>ROUND(I145*H145,2)</f>
        <v>0</v>
      </c>
      <c r="BL145" s="17" t="s">
        <v>124</v>
      </c>
      <c r="BM145" s="151" t="s">
        <v>163</v>
      </c>
    </row>
    <row r="146" spans="1:65" s="12" customFormat="1" ht="22.95" customHeight="1">
      <c r="B146" s="128"/>
      <c r="D146" s="129" t="s">
        <v>71</v>
      </c>
      <c r="E146" s="138" t="s">
        <v>360</v>
      </c>
      <c r="F146" s="138" t="s">
        <v>361</v>
      </c>
      <c r="J146" s="139">
        <f>BK146</f>
        <v>0</v>
      </c>
      <c r="L146" s="128"/>
      <c r="M146" s="132"/>
      <c r="N146" s="133"/>
      <c r="O146" s="133"/>
      <c r="P146" s="134">
        <f>P147</f>
        <v>0</v>
      </c>
      <c r="Q146" s="133"/>
      <c r="R146" s="134">
        <f>R147</f>
        <v>0</v>
      </c>
      <c r="S146" s="133"/>
      <c r="T146" s="135">
        <f>T147</f>
        <v>0</v>
      </c>
      <c r="AR146" s="129" t="s">
        <v>80</v>
      </c>
      <c r="AT146" s="136" t="s">
        <v>71</v>
      </c>
      <c r="AU146" s="136" t="s">
        <v>80</v>
      </c>
      <c r="AY146" s="129" t="s">
        <v>117</v>
      </c>
      <c r="BK146" s="137">
        <f>BK147</f>
        <v>0</v>
      </c>
    </row>
    <row r="147" spans="1:65" s="2" customFormat="1" ht="21.75" customHeight="1">
      <c r="A147" s="29"/>
      <c r="B147" s="140"/>
      <c r="C147" s="141" t="s">
        <v>147</v>
      </c>
      <c r="D147" s="141" t="s">
        <v>119</v>
      </c>
      <c r="E147" s="142" t="s">
        <v>362</v>
      </c>
      <c r="F147" s="143" t="s">
        <v>363</v>
      </c>
      <c r="G147" s="144" t="s">
        <v>335</v>
      </c>
      <c r="H147" s="145">
        <v>1</v>
      </c>
      <c r="I147" s="146"/>
      <c r="J147" s="146">
        <f>ROUND(I147*H147,2)</f>
        <v>0</v>
      </c>
      <c r="K147" s="143" t="s">
        <v>1</v>
      </c>
      <c r="L147" s="30"/>
      <c r="M147" s="147" t="s">
        <v>1</v>
      </c>
      <c r="N147" s="148" t="s">
        <v>37</v>
      </c>
      <c r="O147" s="149">
        <v>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1" t="s">
        <v>124</v>
      </c>
      <c r="AT147" s="151" t="s">
        <v>119</v>
      </c>
      <c r="AU147" s="151" t="s">
        <v>13</v>
      </c>
      <c r="AY147" s="17" t="s">
        <v>117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7" t="s">
        <v>80</v>
      </c>
      <c r="BK147" s="152">
        <f>ROUND(I147*H147,2)</f>
        <v>0</v>
      </c>
      <c r="BL147" s="17" t="s">
        <v>124</v>
      </c>
      <c r="BM147" s="151" t="s">
        <v>170</v>
      </c>
    </row>
    <row r="148" spans="1:65" s="12" customFormat="1" ht="22.95" customHeight="1">
      <c r="B148" s="128"/>
      <c r="D148" s="129" t="s">
        <v>71</v>
      </c>
      <c r="E148" s="138" t="s">
        <v>364</v>
      </c>
      <c r="F148" s="138" t="s">
        <v>365</v>
      </c>
      <c r="J148" s="139">
        <f>BK148</f>
        <v>0</v>
      </c>
      <c r="L148" s="128"/>
      <c r="M148" s="132"/>
      <c r="N148" s="133"/>
      <c r="O148" s="133"/>
      <c r="P148" s="134">
        <f>P149</f>
        <v>0</v>
      </c>
      <c r="Q148" s="133"/>
      <c r="R148" s="134">
        <f>R149</f>
        <v>0</v>
      </c>
      <c r="S148" s="133"/>
      <c r="T148" s="135">
        <f>T149</f>
        <v>0</v>
      </c>
      <c r="AR148" s="129" t="s">
        <v>80</v>
      </c>
      <c r="AT148" s="136" t="s">
        <v>71</v>
      </c>
      <c r="AU148" s="136" t="s">
        <v>80</v>
      </c>
      <c r="AY148" s="129" t="s">
        <v>117</v>
      </c>
      <c r="BK148" s="137">
        <f>BK149</f>
        <v>0</v>
      </c>
    </row>
    <row r="149" spans="1:65" s="2" customFormat="1" ht="44.25" customHeight="1">
      <c r="A149" s="29"/>
      <c r="B149" s="140"/>
      <c r="C149" s="141" t="s">
        <v>172</v>
      </c>
      <c r="D149" s="141" t="s">
        <v>119</v>
      </c>
      <c r="E149" s="142" t="s">
        <v>366</v>
      </c>
      <c r="F149" s="143" t="s">
        <v>367</v>
      </c>
      <c r="G149" s="144" t="s">
        <v>335</v>
      </c>
      <c r="H149" s="145">
        <v>1</v>
      </c>
      <c r="I149" s="146"/>
      <c r="J149" s="146">
        <f>ROUND(I149*H149,2)</f>
        <v>0</v>
      </c>
      <c r="K149" s="143" t="s">
        <v>1</v>
      </c>
      <c r="L149" s="30"/>
      <c r="M149" s="147" t="s">
        <v>1</v>
      </c>
      <c r="N149" s="148" t="s">
        <v>37</v>
      </c>
      <c r="O149" s="149">
        <v>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1" t="s">
        <v>124</v>
      </c>
      <c r="AT149" s="151" t="s">
        <v>119</v>
      </c>
      <c r="AU149" s="151" t="s">
        <v>13</v>
      </c>
      <c r="AY149" s="17" t="s">
        <v>117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7" t="s">
        <v>80</v>
      </c>
      <c r="BK149" s="152">
        <f>ROUND(I149*H149,2)</f>
        <v>0</v>
      </c>
      <c r="BL149" s="17" t="s">
        <v>124</v>
      </c>
      <c r="BM149" s="151" t="s">
        <v>173</v>
      </c>
    </row>
    <row r="150" spans="1:65" s="12" customFormat="1" ht="25.95" customHeight="1">
      <c r="B150" s="128"/>
      <c r="D150" s="129" t="s">
        <v>71</v>
      </c>
      <c r="E150" s="130" t="s">
        <v>368</v>
      </c>
      <c r="F150" s="130" t="s">
        <v>369</v>
      </c>
      <c r="J150" s="131">
        <f>BK150</f>
        <v>0</v>
      </c>
      <c r="L150" s="128"/>
      <c r="M150" s="132"/>
      <c r="N150" s="133"/>
      <c r="O150" s="133"/>
      <c r="P150" s="134">
        <f>P151</f>
        <v>0</v>
      </c>
      <c r="Q150" s="133"/>
      <c r="R150" s="134">
        <f>R151</f>
        <v>0</v>
      </c>
      <c r="S150" s="133"/>
      <c r="T150" s="135">
        <f>T151</f>
        <v>0</v>
      </c>
      <c r="AR150" s="129" t="s">
        <v>124</v>
      </c>
      <c r="AT150" s="136" t="s">
        <v>71</v>
      </c>
      <c r="AU150" s="136" t="s">
        <v>72</v>
      </c>
      <c r="AY150" s="129" t="s">
        <v>117</v>
      </c>
      <c r="BK150" s="137">
        <f>BK151</f>
        <v>0</v>
      </c>
    </row>
    <row r="151" spans="1:65" s="12" customFormat="1" ht="22.95" customHeight="1">
      <c r="B151" s="128"/>
      <c r="D151" s="129" t="s">
        <v>71</v>
      </c>
      <c r="E151" s="138" t="s">
        <v>370</v>
      </c>
      <c r="F151" s="138" t="s">
        <v>369</v>
      </c>
      <c r="J151" s="139">
        <f>BK151</f>
        <v>0</v>
      </c>
      <c r="L151" s="128"/>
      <c r="M151" s="132"/>
      <c r="N151" s="133"/>
      <c r="O151" s="133"/>
      <c r="P151" s="134">
        <f>SUM(P152:P169)</f>
        <v>0</v>
      </c>
      <c r="Q151" s="133"/>
      <c r="R151" s="134">
        <f>SUM(R152:R169)</f>
        <v>0</v>
      </c>
      <c r="S151" s="133"/>
      <c r="T151" s="135">
        <f>SUM(T152:T169)</f>
        <v>0</v>
      </c>
      <c r="AR151" s="129" t="s">
        <v>80</v>
      </c>
      <c r="AT151" s="136" t="s">
        <v>71</v>
      </c>
      <c r="AU151" s="136" t="s">
        <v>80</v>
      </c>
      <c r="AY151" s="129" t="s">
        <v>117</v>
      </c>
      <c r="BK151" s="137">
        <f>SUM(BK152:BK169)</f>
        <v>0</v>
      </c>
    </row>
    <row r="152" spans="1:65" s="2" customFormat="1" ht="44.25" customHeight="1">
      <c r="A152" s="29"/>
      <c r="B152" s="140"/>
      <c r="C152" s="141" t="s">
        <v>152</v>
      </c>
      <c r="D152" s="141" t="s">
        <v>119</v>
      </c>
      <c r="E152" s="142" t="s">
        <v>371</v>
      </c>
      <c r="F152" s="143" t="s">
        <v>372</v>
      </c>
      <c r="G152" s="144" t="s">
        <v>335</v>
      </c>
      <c r="H152" s="145">
        <v>1</v>
      </c>
      <c r="I152" s="146"/>
      <c r="J152" s="146">
        <f>ROUND(I152*H152,2)</f>
        <v>0</v>
      </c>
      <c r="K152" s="143" t="s">
        <v>1</v>
      </c>
      <c r="L152" s="30"/>
      <c r="M152" s="147" t="s">
        <v>1</v>
      </c>
      <c r="N152" s="148" t="s">
        <v>37</v>
      </c>
      <c r="O152" s="149">
        <v>0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1" t="s">
        <v>124</v>
      </c>
      <c r="AT152" s="151" t="s">
        <v>119</v>
      </c>
      <c r="AU152" s="151" t="s">
        <v>13</v>
      </c>
      <c r="AY152" s="17" t="s">
        <v>117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7" t="s">
        <v>80</v>
      </c>
      <c r="BK152" s="152">
        <f>ROUND(I152*H152,2)</f>
        <v>0</v>
      </c>
      <c r="BL152" s="17" t="s">
        <v>124</v>
      </c>
      <c r="BM152" s="151" t="s">
        <v>176</v>
      </c>
    </row>
    <row r="153" spans="1:65" s="2" customFormat="1" ht="28.8">
      <c r="A153" s="29"/>
      <c r="B153" s="30"/>
      <c r="C153" s="29"/>
      <c r="D153" s="153" t="s">
        <v>125</v>
      </c>
      <c r="E153" s="29"/>
      <c r="F153" s="154" t="s">
        <v>373</v>
      </c>
      <c r="G153" s="29"/>
      <c r="H153" s="29"/>
      <c r="I153" s="29"/>
      <c r="J153" s="29"/>
      <c r="K153" s="29"/>
      <c r="L153" s="30"/>
      <c r="M153" s="155"/>
      <c r="N153" s="156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7" t="s">
        <v>125</v>
      </c>
      <c r="AU153" s="17" t="s">
        <v>13</v>
      </c>
    </row>
    <row r="154" spans="1:65" s="2" customFormat="1" ht="24.15" customHeight="1">
      <c r="A154" s="29"/>
      <c r="B154" s="140"/>
      <c r="C154" s="141" t="s">
        <v>157</v>
      </c>
      <c r="D154" s="141" t="s">
        <v>119</v>
      </c>
      <c r="E154" s="142" t="s">
        <v>374</v>
      </c>
      <c r="F154" s="143" t="s">
        <v>375</v>
      </c>
      <c r="G154" s="144" t="s">
        <v>335</v>
      </c>
      <c r="H154" s="145">
        <v>1</v>
      </c>
      <c r="I154" s="146"/>
      <c r="J154" s="146">
        <f>ROUND(I154*H154,2)</f>
        <v>0</v>
      </c>
      <c r="K154" s="143" t="s">
        <v>1</v>
      </c>
      <c r="L154" s="30"/>
      <c r="M154" s="147" t="s">
        <v>1</v>
      </c>
      <c r="N154" s="148" t="s">
        <v>37</v>
      </c>
      <c r="O154" s="149">
        <v>0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1" t="s">
        <v>124</v>
      </c>
      <c r="AT154" s="151" t="s">
        <v>119</v>
      </c>
      <c r="AU154" s="151" t="s">
        <v>13</v>
      </c>
      <c r="AY154" s="17" t="s">
        <v>117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7" t="s">
        <v>80</v>
      </c>
      <c r="BK154" s="152">
        <f>ROUND(I154*H154,2)</f>
        <v>0</v>
      </c>
      <c r="BL154" s="17" t="s">
        <v>124</v>
      </c>
      <c r="BM154" s="151" t="s">
        <v>181</v>
      </c>
    </row>
    <row r="155" spans="1:65" s="2" customFormat="1" ht="19.2">
      <c r="A155" s="29"/>
      <c r="B155" s="30"/>
      <c r="C155" s="29"/>
      <c r="D155" s="153" t="s">
        <v>125</v>
      </c>
      <c r="E155" s="29"/>
      <c r="F155" s="154" t="s">
        <v>376</v>
      </c>
      <c r="G155" s="29"/>
      <c r="H155" s="29"/>
      <c r="I155" s="29"/>
      <c r="J155" s="29"/>
      <c r="K155" s="29"/>
      <c r="L155" s="30"/>
      <c r="M155" s="155"/>
      <c r="N155" s="156"/>
      <c r="O155" s="55"/>
      <c r="P155" s="55"/>
      <c r="Q155" s="55"/>
      <c r="R155" s="55"/>
      <c r="S155" s="55"/>
      <c r="T155" s="56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7" t="s">
        <v>125</v>
      </c>
      <c r="AU155" s="17" t="s">
        <v>13</v>
      </c>
    </row>
    <row r="156" spans="1:65" s="13" customFormat="1">
      <c r="B156" s="157"/>
      <c r="D156" s="153" t="s">
        <v>127</v>
      </c>
      <c r="E156" s="158" t="s">
        <v>1</v>
      </c>
      <c r="F156" s="159" t="s">
        <v>80</v>
      </c>
      <c r="H156" s="160">
        <v>1</v>
      </c>
      <c r="L156" s="157"/>
      <c r="M156" s="161"/>
      <c r="N156" s="162"/>
      <c r="O156" s="162"/>
      <c r="P156" s="162"/>
      <c r="Q156" s="162"/>
      <c r="R156" s="162"/>
      <c r="S156" s="162"/>
      <c r="T156" s="163"/>
      <c r="AT156" s="158" t="s">
        <v>127</v>
      </c>
      <c r="AU156" s="158" t="s">
        <v>13</v>
      </c>
      <c r="AV156" s="13" t="s">
        <v>13</v>
      </c>
      <c r="AW156" s="13" t="s">
        <v>29</v>
      </c>
      <c r="AX156" s="13" t="s">
        <v>72</v>
      </c>
      <c r="AY156" s="158" t="s">
        <v>117</v>
      </c>
    </row>
    <row r="157" spans="1:65" s="14" customFormat="1">
      <c r="B157" s="164"/>
      <c r="D157" s="153" t="s">
        <v>127</v>
      </c>
      <c r="E157" s="165" t="s">
        <v>1</v>
      </c>
      <c r="F157" s="166" t="s">
        <v>129</v>
      </c>
      <c r="H157" s="167">
        <v>1</v>
      </c>
      <c r="L157" s="164"/>
      <c r="M157" s="168"/>
      <c r="N157" s="169"/>
      <c r="O157" s="169"/>
      <c r="P157" s="169"/>
      <c r="Q157" s="169"/>
      <c r="R157" s="169"/>
      <c r="S157" s="169"/>
      <c r="T157" s="170"/>
      <c r="AT157" s="165" t="s">
        <v>127</v>
      </c>
      <c r="AU157" s="165" t="s">
        <v>13</v>
      </c>
      <c r="AV157" s="14" t="s">
        <v>124</v>
      </c>
      <c r="AW157" s="14" t="s">
        <v>29</v>
      </c>
      <c r="AX157" s="14" t="s">
        <v>80</v>
      </c>
      <c r="AY157" s="165" t="s">
        <v>117</v>
      </c>
    </row>
    <row r="158" spans="1:65" s="2" customFormat="1" ht="16.5" customHeight="1">
      <c r="A158" s="29"/>
      <c r="B158" s="140"/>
      <c r="C158" s="141" t="s">
        <v>187</v>
      </c>
      <c r="D158" s="141" t="s">
        <v>119</v>
      </c>
      <c r="E158" s="142" t="s">
        <v>377</v>
      </c>
      <c r="F158" s="143" t="s">
        <v>378</v>
      </c>
      <c r="G158" s="144" t="s">
        <v>335</v>
      </c>
      <c r="H158" s="145">
        <v>1</v>
      </c>
      <c r="I158" s="146"/>
      <c r="J158" s="146">
        <f>ROUND(I158*H158,2)</f>
        <v>0</v>
      </c>
      <c r="K158" s="143" t="s">
        <v>1</v>
      </c>
      <c r="L158" s="30"/>
      <c r="M158" s="147" t="s">
        <v>1</v>
      </c>
      <c r="N158" s="148" t="s">
        <v>37</v>
      </c>
      <c r="O158" s="149">
        <v>0</v>
      </c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1" t="s">
        <v>124</v>
      </c>
      <c r="AT158" s="151" t="s">
        <v>119</v>
      </c>
      <c r="AU158" s="151" t="s">
        <v>13</v>
      </c>
      <c r="AY158" s="17" t="s">
        <v>117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7" t="s">
        <v>80</v>
      </c>
      <c r="BK158" s="152">
        <f>ROUND(I158*H158,2)</f>
        <v>0</v>
      </c>
      <c r="BL158" s="17" t="s">
        <v>124</v>
      </c>
      <c r="BM158" s="151" t="s">
        <v>185</v>
      </c>
    </row>
    <row r="159" spans="1:65" s="2" customFormat="1" ht="19.2">
      <c r="A159" s="29"/>
      <c r="B159" s="30"/>
      <c r="C159" s="29"/>
      <c r="D159" s="153" t="s">
        <v>125</v>
      </c>
      <c r="E159" s="29"/>
      <c r="F159" s="154" t="s">
        <v>376</v>
      </c>
      <c r="G159" s="29"/>
      <c r="H159" s="29"/>
      <c r="I159" s="29"/>
      <c r="J159" s="29"/>
      <c r="K159" s="29"/>
      <c r="L159" s="30"/>
      <c r="M159" s="155"/>
      <c r="N159" s="156"/>
      <c r="O159" s="55"/>
      <c r="P159" s="55"/>
      <c r="Q159" s="55"/>
      <c r="R159" s="55"/>
      <c r="S159" s="55"/>
      <c r="T159" s="5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7" t="s">
        <v>125</v>
      </c>
      <c r="AU159" s="17" t="s">
        <v>13</v>
      </c>
    </row>
    <row r="160" spans="1:65" s="13" customFormat="1">
      <c r="B160" s="157"/>
      <c r="D160" s="153" t="s">
        <v>127</v>
      </c>
      <c r="E160" s="158" t="s">
        <v>1</v>
      </c>
      <c r="F160" s="159" t="s">
        <v>80</v>
      </c>
      <c r="H160" s="160">
        <v>1</v>
      </c>
      <c r="L160" s="157"/>
      <c r="M160" s="161"/>
      <c r="N160" s="162"/>
      <c r="O160" s="162"/>
      <c r="P160" s="162"/>
      <c r="Q160" s="162"/>
      <c r="R160" s="162"/>
      <c r="S160" s="162"/>
      <c r="T160" s="163"/>
      <c r="AT160" s="158" t="s">
        <v>127</v>
      </c>
      <c r="AU160" s="158" t="s">
        <v>13</v>
      </c>
      <c r="AV160" s="13" t="s">
        <v>13</v>
      </c>
      <c r="AW160" s="13" t="s">
        <v>29</v>
      </c>
      <c r="AX160" s="13" t="s">
        <v>72</v>
      </c>
      <c r="AY160" s="158" t="s">
        <v>117</v>
      </c>
    </row>
    <row r="161" spans="1:65" s="14" customFormat="1">
      <c r="B161" s="164"/>
      <c r="D161" s="153" t="s">
        <v>127</v>
      </c>
      <c r="E161" s="165" t="s">
        <v>1</v>
      </c>
      <c r="F161" s="166" t="s">
        <v>129</v>
      </c>
      <c r="H161" s="167">
        <v>1</v>
      </c>
      <c r="L161" s="164"/>
      <c r="M161" s="168"/>
      <c r="N161" s="169"/>
      <c r="O161" s="169"/>
      <c r="P161" s="169"/>
      <c r="Q161" s="169"/>
      <c r="R161" s="169"/>
      <c r="S161" s="169"/>
      <c r="T161" s="170"/>
      <c r="AT161" s="165" t="s">
        <v>127</v>
      </c>
      <c r="AU161" s="165" t="s">
        <v>13</v>
      </c>
      <c r="AV161" s="14" t="s">
        <v>124</v>
      </c>
      <c r="AW161" s="14" t="s">
        <v>29</v>
      </c>
      <c r="AX161" s="14" t="s">
        <v>80</v>
      </c>
      <c r="AY161" s="165" t="s">
        <v>117</v>
      </c>
    </row>
    <row r="162" spans="1:65" s="2" customFormat="1" ht="24.15" customHeight="1">
      <c r="A162" s="29"/>
      <c r="B162" s="140"/>
      <c r="C162" s="141" t="s">
        <v>163</v>
      </c>
      <c r="D162" s="141" t="s">
        <v>119</v>
      </c>
      <c r="E162" s="142" t="s">
        <v>379</v>
      </c>
      <c r="F162" s="143" t="s">
        <v>380</v>
      </c>
      <c r="G162" s="144" t="s">
        <v>335</v>
      </c>
      <c r="H162" s="145">
        <v>1</v>
      </c>
      <c r="I162" s="146"/>
      <c r="J162" s="146">
        <f>ROUND(I162*H162,2)</f>
        <v>0</v>
      </c>
      <c r="K162" s="143" t="s">
        <v>1</v>
      </c>
      <c r="L162" s="30"/>
      <c r="M162" s="147" t="s">
        <v>1</v>
      </c>
      <c r="N162" s="148" t="s">
        <v>37</v>
      </c>
      <c r="O162" s="149">
        <v>0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1" t="s">
        <v>124</v>
      </c>
      <c r="AT162" s="151" t="s">
        <v>119</v>
      </c>
      <c r="AU162" s="151" t="s">
        <v>13</v>
      </c>
      <c r="AY162" s="17" t="s">
        <v>117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7" t="s">
        <v>80</v>
      </c>
      <c r="BK162" s="152">
        <f>ROUND(I162*H162,2)</f>
        <v>0</v>
      </c>
      <c r="BL162" s="17" t="s">
        <v>124</v>
      </c>
      <c r="BM162" s="151" t="s">
        <v>191</v>
      </c>
    </row>
    <row r="163" spans="1:65" s="2" customFormat="1" ht="19.2">
      <c r="A163" s="29"/>
      <c r="B163" s="30"/>
      <c r="C163" s="29"/>
      <c r="D163" s="153" t="s">
        <v>125</v>
      </c>
      <c r="E163" s="29"/>
      <c r="F163" s="154" t="s">
        <v>376</v>
      </c>
      <c r="G163" s="29"/>
      <c r="H163" s="29"/>
      <c r="I163" s="29"/>
      <c r="J163" s="29"/>
      <c r="K163" s="29"/>
      <c r="L163" s="30"/>
      <c r="M163" s="155"/>
      <c r="N163" s="156"/>
      <c r="O163" s="55"/>
      <c r="P163" s="55"/>
      <c r="Q163" s="55"/>
      <c r="R163" s="55"/>
      <c r="S163" s="55"/>
      <c r="T163" s="56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T163" s="17" t="s">
        <v>125</v>
      </c>
      <c r="AU163" s="17" t="s">
        <v>13</v>
      </c>
    </row>
    <row r="164" spans="1:65" s="13" customFormat="1">
      <c r="B164" s="157"/>
      <c r="D164" s="153" t="s">
        <v>127</v>
      </c>
      <c r="E164" s="158" t="s">
        <v>1</v>
      </c>
      <c r="F164" s="159" t="s">
        <v>80</v>
      </c>
      <c r="H164" s="160">
        <v>1</v>
      </c>
      <c r="L164" s="157"/>
      <c r="M164" s="161"/>
      <c r="N164" s="162"/>
      <c r="O164" s="162"/>
      <c r="P164" s="162"/>
      <c r="Q164" s="162"/>
      <c r="R164" s="162"/>
      <c r="S164" s="162"/>
      <c r="T164" s="163"/>
      <c r="AT164" s="158" t="s">
        <v>127</v>
      </c>
      <c r="AU164" s="158" t="s">
        <v>13</v>
      </c>
      <c r="AV164" s="13" t="s">
        <v>13</v>
      </c>
      <c r="AW164" s="13" t="s">
        <v>29</v>
      </c>
      <c r="AX164" s="13" t="s">
        <v>72</v>
      </c>
      <c r="AY164" s="158" t="s">
        <v>117</v>
      </c>
    </row>
    <row r="165" spans="1:65" s="14" customFormat="1">
      <c r="B165" s="164"/>
      <c r="D165" s="153" t="s">
        <v>127</v>
      </c>
      <c r="E165" s="165" t="s">
        <v>1</v>
      </c>
      <c r="F165" s="166" t="s">
        <v>129</v>
      </c>
      <c r="H165" s="167">
        <v>1</v>
      </c>
      <c r="L165" s="164"/>
      <c r="M165" s="168"/>
      <c r="N165" s="169"/>
      <c r="O165" s="169"/>
      <c r="P165" s="169"/>
      <c r="Q165" s="169"/>
      <c r="R165" s="169"/>
      <c r="S165" s="169"/>
      <c r="T165" s="170"/>
      <c r="AT165" s="165" t="s">
        <v>127</v>
      </c>
      <c r="AU165" s="165" t="s">
        <v>13</v>
      </c>
      <c r="AV165" s="14" t="s">
        <v>124</v>
      </c>
      <c r="AW165" s="14" t="s">
        <v>29</v>
      </c>
      <c r="AX165" s="14" t="s">
        <v>80</v>
      </c>
      <c r="AY165" s="165" t="s">
        <v>117</v>
      </c>
    </row>
    <row r="166" spans="1:65" s="2" customFormat="1" ht="24.15" customHeight="1">
      <c r="A166" s="29"/>
      <c r="B166" s="140"/>
      <c r="C166" s="141" t="s">
        <v>8</v>
      </c>
      <c r="D166" s="141" t="s">
        <v>119</v>
      </c>
      <c r="E166" s="142" t="s">
        <v>381</v>
      </c>
      <c r="F166" s="143" t="s">
        <v>382</v>
      </c>
      <c r="G166" s="144" t="s">
        <v>335</v>
      </c>
      <c r="H166" s="145">
        <v>1</v>
      </c>
      <c r="I166" s="146"/>
      <c r="J166" s="146">
        <f>ROUND(I166*H166,2)</f>
        <v>0</v>
      </c>
      <c r="K166" s="143" t="s">
        <v>1</v>
      </c>
      <c r="L166" s="30"/>
      <c r="M166" s="147" t="s">
        <v>1</v>
      </c>
      <c r="N166" s="148" t="s">
        <v>37</v>
      </c>
      <c r="O166" s="149">
        <v>0</v>
      </c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1" t="s">
        <v>124</v>
      </c>
      <c r="AT166" s="151" t="s">
        <v>119</v>
      </c>
      <c r="AU166" s="151" t="s">
        <v>13</v>
      </c>
      <c r="AY166" s="17" t="s">
        <v>117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7" t="s">
        <v>80</v>
      </c>
      <c r="BK166" s="152">
        <f>ROUND(I166*H166,2)</f>
        <v>0</v>
      </c>
      <c r="BL166" s="17" t="s">
        <v>124</v>
      </c>
      <c r="BM166" s="151" t="s">
        <v>195</v>
      </c>
    </row>
    <row r="167" spans="1:65" s="2" customFormat="1" ht="19.2">
      <c r="A167" s="29"/>
      <c r="B167" s="30"/>
      <c r="C167" s="29"/>
      <c r="D167" s="153" t="s">
        <v>125</v>
      </c>
      <c r="E167" s="29"/>
      <c r="F167" s="154" t="s">
        <v>383</v>
      </c>
      <c r="G167" s="29"/>
      <c r="H167" s="29"/>
      <c r="I167" s="29"/>
      <c r="J167" s="29"/>
      <c r="K167" s="29"/>
      <c r="L167" s="30"/>
      <c r="M167" s="155"/>
      <c r="N167" s="156"/>
      <c r="O167" s="55"/>
      <c r="P167" s="55"/>
      <c r="Q167" s="55"/>
      <c r="R167" s="55"/>
      <c r="S167" s="55"/>
      <c r="T167" s="56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T167" s="17" t="s">
        <v>125</v>
      </c>
      <c r="AU167" s="17" t="s">
        <v>13</v>
      </c>
    </row>
    <row r="168" spans="1:65" s="13" customFormat="1">
      <c r="B168" s="157"/>
      <c r="D168" s="153" t="s">
        <v>127</v>
      </c>
      <c r="E168" s="158" t="s">
        <v>1</v>
      </c>
      <c r="F168" s="159" t="s">
        <v>80</v>
      </c>
      <c r="H168" s="160">
        <v>1</v>
      </c>
      <c r="L168" s="157"/>
      <c r="M168" s="161"/>
      <c r="N168" s="162"/>
      <c r="O168" s="162"/>
      <c r="P168" s="162"/>
      <c r="Q168" s="162"/>
      <c r="R168" s="162"/>
      <c r="S168" s="162"/>
      <c r="T168" s="163"/>
      <c r="AT168" s="158" t="s">
        <v>127</v>
      </c>
      <c r="AU168" s="158" t="s">
        <v>13</v>
      </c>
      <c r="AV168" s="13" t="s">
        <v>13</v>
      </c>
      <c r="AW168" s="13" t="s">
        <v>29</v>
      </c>
      <c r="AX168" s="13" t="s">
        <v>72</v>
      </c>
      <c r="AY168" s="158" t="s">
        <v>117</v>
      </c>
    </row>
    <row r="169" spans="1:65" s="14" customFormat="1">
      <c r="B169" s="164"/>
      <c r="D169" s="153" t="s">
        <v>127</v>
      </c>
      <c r="E169" s="165" t="s">
        <v>1</v>
      </c>
      <c r="F169" s="166" t="s">
        <v>129</v>
      </c>
      <c r="H169" s="167">
        <v>1</v>
      </c>
      <c r="L169" s="164"/>
      <c r="M169" s="190"/>
      <c r="N169" s="191"/>
      <c r="O169" s="191"/>
      <c r="P169" s="191"/>
      <c r="Q169" s="191"/>
      <c r="R169" s="191"/>
      <c r="S169" s="191"/>
      <c r="T169" s="192"/>
      <c r="AT169" s="165" t="s">
        <v>127</v>
      </c>
      <c r="AU169" s="165" t="s">
        <v>13</v>
      </c>
      <c r="AV169" s="14" t="s">
        <v>124</v>
      </c>
      <c r="AW169" s="14" t="s">
        <v>29</v>
      </c>
      <c r="AX169" s="14" t="s">
        <v>80</v>
      </c>
      <c r="AY169" s="165" t="s">
        <v>117</v>
      </c>
    </row>
    <row r="170" spans="1:65" s="2" customFormat="1" ht="6.9" customHeight="1">
      <c r="A170" s="29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28:K169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SO 01 Oprava opěrné...</vt:lpstr>
      <vt:lpstr>002 - Ostatní a vedlejší ...</vt:lpstr>
      <vt:lpstr>'001 - SO 01 Oprava opěrné...'!Názvy_tisku</vt:lpstr>
      <vt:lpstr>'002 - Ostatní a vedlejší ...'!Názvy_tisku</vt:lpstr>
      <vt:lpstr>'Rekapitulace stavby'!Názvy_tisku</vt:lpstr>
      <vt:lpstr>'001 - SO 01 Oprava opěrné...'!Oblast_tisku</vt:lpstr>
      <vt:lpstr>'002 -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Banot</cp:lastModifiedBy>
  <dcterms:created xsi:type="dcterms:W3CDTF">2021-08-29T14:58:41Z</dcterms:created>
  <dcterms:modified xsi:type="dcterms:W3CDTF">2022-01-27T09:20:14Z</dcterms:modified>
</cp:coreProperties>
</file>