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270" yWindow="600" windowWidth="24615" windowHeight="11445" tabRatio="598" activeTab="0"/>
  </bookViews>
  <sheets>
    <sheet name="Rekapitulace stavby" sheetId="1" r:id="rId1"/>
    <sheet name="001 - SO 01 Rekonstrukce ..." sheetId="2" r:id="rId2"/>
    <sheet name="002 - SO 02 Prodloužení z..." sheetId="3" r:id="rId3"/>
    <sheet name="003 - DSO 02.1 Dočasný ma..." sheetId="4" r:id="rId4"/>
    <sheet name="004 - SO 04 Vyčištění odv..." sheetId="5" r:id="rId5"/>
    <sheet name="0001 - DSO 06.1 LB zeď" sheetId="6" r:id="rId6"/>
    <sheet name="0002 - DSO 06.2 PB zeď" sheetId="7" r:id="rId7"/>
    <sheet name="0003 - DSO 06.3 Dočasný s..." sheetId="8" r:id="rId8"/>
    <sheet name="007 - SO 07 Zpevněná komu..." sheetId="9" r:id="rId9"/>
    <sheet name="008 - Ostatní a vedlejší ..." sheetId="10" r:id="rId10"/>
  </sheets>
  <definedNames>
    <definedName name="_xlnm._FilterDatabase" localSheetId="5" hidden="1">'0001 - DSO 06.1 LB zeď'!$C$133:$K$373</definedName>
    <definedName name="_xlnm._FilterDatabase" localSheetId="6" hidden="1">'0002 - DSO 06.2 PB zeď'!$C$134:$K$495</definedName>
    <definedName name="_xlnm._FilterDatabase" localSheetId="7" hidden="1">'0003 - DSO 06.3 Dočasný s...'!$C$132:$K$270</definedName>
    <definedName name="_xlnm._FilterDatabase" localSheetId="1" hidden="1">'001 - SO 01 Rekonstrukce ...'!$C$130:$K$329</definedName>
    <definedName name="_xlnm._FilterDatabase" localSheetId="2" hidden="1">'002 - SO 02 Prodloužení z...'!$C$131:$K$490</definedName>
    <definedName name="_xlnm._FilterDatabase" localSheetId="3" hidden="1">'003 - DSO 02.1 Dočasný ma...'!$C$126:$K$186</definedName>
    <definedName name="_xlnm._FilterDatabase" localSheetId="4" hidden="1">'004 - SO 04 Vyčištění odv...'!$C$121:$K$136</definedName>
    <definedName name="_xlnm._FilterDatabase" localSheetId="8" hidden="1">'007 - SO 07 Zpevněná komu...'!$C$124:$K$164</definedName>
    <definedName name="_xlnm._FilterDatabase" localSheetId="9" hidden="1">'008 - Ostatní a vedlejší ...'!$C$123:$K$189</definedName>
    <definedName name="_xlnm.Print_Area" localSheetId="5">'0001 - DSO 06.1 LB zeď'!$C$4:$J$76,'0001 - DSO 06.1 LB zeď'!$C$82:$J$111,'0001 - DSO 06.1 LB zeď'!$C$117:$K$373</definedName>
    <definedName name="_xlnm.Print_Area" localSheetId="6">'0002 - DSO 06.2 PB zeď'!$C$4:$J$76,'0002 - DSO 06.2 PB zeď'!$C$82:$J$112,'0002 - DSO 06.2 PB zeď'!$C$118:$K$495</definedName>
    <definedName name="_xlnm.Print_Area" localSheetId="7">'0003 - DSO 06.3 Dočasný s...'!$C$4:$J$76,'0003 - DSO 06.3 Dočasný s...'!$C$82:$J$110,'0003 - DSO 06.3 Dočasný s...'!$C$116:$K$270</definedName>
    <definedName name="_xlnm.Print_Area" localSheetId="1">'001 - SO 01 Rekonstrukce ...'!$C$4:$J$76,'001 - SO 01 Rekonstrukce ...'!$C$82:$J$110,'001 - SO 01 Rekonstrukce ...'!$C$116:$K$329</definedName>
    <definedName name="_xlnm.Print_Area" localSheetId="2">'002 - SO 02 Prodloužení z...'!$C$4:$J$76,'002 - SO 02 Prodloužení z...'!$C$82:$J$111,'002 - SO 02 Prodloužení z...'!$C$117:$K$490</definedName>
    <definedName name="_xlnm.Print_Area" localSheetId="3">'003 - DSO 02.1 Dočasný ma...'!$C$4:$J$76,'003 - DSO 02.1 Dočasný ma...'!$C$82:$J$106,'003 - DSO 02.1 Dočasný ma...'!$C$112:$K$186</definedName>
    <definedName name="_xlnm.Print_Area" localSheetId="4">'004 - SO 04 Vyčištění odv...'!$C$4:$J$76,'004 - SO 04 Vyčištění odv...'!$C$82:$J$101,'004 - SO 04 Vyčištění odv...'!$C$107:$K$136</definedName>
    <definedName name="_xlnm.Print_Area" localSheetId="8">'007 - SO 07 Zpevněná komu...'!$C$4:$J$76,'007 - SO 07 Zpevněná komu...'!$C$82:$J$104,'007 - SO 07 Zpevněná komu...'!$C$110:$K$164</definedName>
    <definedName name="_xlnm.Print_Area" localSheetId="9">'008 - Ostatní a vedlejší ...'!$C$4:$J$76,'008 - Ostatní a vedlejší ...'!$C$82:$J$103,'008 - Ostatní a vedlejší ...'!$C$109:$K$189</definedName>
    <definedName name="_xlnm.Print_Area" localSheetId="0">'Rekapitulace stavby'!$D$4:$AO$76,'Rekapitulace stavby'!$C$82:$AQ$106</definedName>
    <definedName name="_xlnm.Print_Titles" localSheetId="0">'Rekapitulace stavby'!$92:$92</definedName>
    <definedName name="_xlnm.Print_Titles" localSheetId="1">'001 - SO 01 Rekonstrukce ...'!$130:$130</definedName>
    <definedName name="_xlnm.Print_Titles" localSheetId="2">'002 - SO 02 Prodloužení z...'!$131:$131</definedName>
    <definedName name="_xlnm.Print_Titles" localSheetId="3">'003 - DSO 02.1 Dočasný ma...'!$126:$126</definedName>
    <definedName name="_xlnm.Print_Titles" localSheetId="4">'004 - SO 04 Vyčištění odv...'!$121:$121</definedName>
    <definedName name="_xlnm.Print_Titles" localSheetId="5">'0001 - DSO 06.1 LB zeď'!$133:$133</definedName>
    <definedName name="_xlnm.Print_Titles" localSheetId="6">'0002 - DSO 06.2 PB zeď'!$134:$134</definedName>
    <definedName name="_xlnm.Print_Titles" localSheetId="7">'0003 - DSO 06.3 Dočasný s...'!$132:$132</definedName>
    <definedName name="_xlnm.Print_Titles" localSheetId="8">'007 - SO 07 Zpevněná komu...'!$124:$124</definedName>
    <definedName name="_xlnm.Print_Titles" localSheetId="9">'008 - Ostatní a vedlejší ...'!$123:$123</definedName>
  </definedNames>
  <calcPr calcId="125725"/>
</workbook>
</file>

<file path=xl/sharedStrings.xml><?xml version="1.0" encoding="utf-8"?>
<sst xmlns="http://schemas.openxmlformats.org/spreadsheetml/2006/main" count="13980" uniqueCount="1533">
  <si>
    <t>Export Komplet</t>
  </si>
  <si>
    <t/>
  </si>
  <si>
    <t>2.0</t>
  </si>
  <si>
    <t>False</t>
  </si>
  <si>
    <t>{bfed2d1b-6380-4b4a-b9ed-eac17cb9d1dc}</t>
  </si>
  <si>
    <t>&gt;&gt;  skryté sloupce  &lt;&lt;</t>
  </si>
  <si>
    <t>0,01</t>
  </si>
  <si>
    <t>21</t>
  </si>
  <si>
    <t>15</t>
  </si>
  <si>
    <t>REKAPITULACE STAVBY</t>
  </si>
  <si>
    <t>v ---  níže se nacházejí doplnkové a pomocné údaje k sestavám  --- v</t>
  </si>
  <si>
    <t>Návod na vyplnění</t>
  </si>
  <si>
    <t>0,001</t>
  </si>
  <si>
    <t>Kód:</t>
  </si>
  <si>
    <t>Hydroprojekt-313028r</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</si>
  <si>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</si>
  <si>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</si>
  <si>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Hráze v ústí Ropičanky a Sadového potoka, stavba č. 5753</t>
  </si>
  <si>
    <t>KSO:</t>
  </si>
  <si>
    <t>CC-CZ:</t>
  </si>
  <si>
    <t>Místo:</t>
  </si>
  <si>
    <t xml:space="preserve"> </t>
  </si>
  <si>
    <t>Datum:</t>
  </si>
  <si>
    <t>Zadavatel:</t>
  </si>
  <si>
    <t>IČ:</t>
  </si>
  <si>
    <t>Povodí Odry, s.p.</t>
  </si>
  <si>
    <t>DIČ:</t>
  </si>
  <si>
    <t>Uchazeč:</t>
  </si>
  <si>
    <t>Vyplň údaj</t>
  </si>
  <si>
    <t>Projektant:</t>
  </si>
  <si>
    <t>Sweco Hydroprojekt a.s., divize Morava</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</si>
  <si>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</si>
  <si>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</si>
  <si>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</si>
  <si>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</si>
  <si>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</si>
  <si>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</si>
  <si>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</si>
  <si>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</si>
  <si>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</si>
  <si>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</si>
  <si>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</si>
  <si>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</si>
  <si>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</si>
  <si>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</si>
  <si>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</si>
  <si>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</si>
  <si>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</si>
  <si>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</si>
  <si>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</si>
  <si>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</si>
  <si>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</si>
  <si>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</si>
  <si>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</si>
  <si>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</si>
  <si>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</si>
  <si>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</si>
  <si>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</si>
  <si>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</si>
  <si>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</si>
  <si>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</si>
  <si>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</si>
  <si>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</si>
  <si>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</si>
  <si>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</si>
  <si>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</si>
  <si>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</si>
  <si>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</si>
  <si>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</si>
  <si>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</si>
  <si>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</si>
  <si>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</si>
  <si>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</si>
  <si>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</si>
  <si>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</si>
  <si>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</si>
  <si>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</si>
  <si>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</si>
  <si>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01</t>
  </si>
  <si>
    <t>STA</t>
  </si>
  <si>
    <t>1</t>
  </si>
  <si>
    <t>{41e79b08-74e6-465c-b009-47918bf84dda}</t>
  </si>
  <si>
    <t>2</t>
  </si>
  <si>
    <t>/</t>
  </si>
  <si>
    <t>001</t>
  </si>
  <si>
    <t>SO 01 Rekonstrukce zemní hráze</t>
  </si>
  <si>
    <t>Soupis</t>
  </si>
  <si>
    <t>{69b1928a-f826-41ff-a197-745c3778a595}</t>
  </si>
  <si>
    <t>002</t>
  </si>
  <si>
    <t>SO 02 Prodloužení zemní hráze</t>
  </si>
  <si>
    <t>{0f6cc79a-dc32-42e1-b05c-ff39aff39441}</t>
  </si>
  <si>
    <t>003</t>
  </si>
  <si>
    <t>DSO 02.1 Dočasný manipulační pruh</t>
  </si>
  <si>
    <t>{132f9ee5-09fa-4dba-a2d8-397a79039ddc}</t>
  </si>
  <si>
    <t>004</t>
  </si>
  <si>
    <t>SO 04 Vyčištění odvodňovacího příkopu</t>
  </si>
  <si>
    <t>{b9514d3f-fe10-4132-a00f-73eda384236f}</t>
  </si>
  <si>
    <t>006</t>
  </si>
  <si>
    <t>SO 06 Protipovodňová zeď</t>
  </si>
  <si>
    <t>{90ee3bae-0b26-408d-a289-c5ec7196a3b5}</t>
  </si>
  <si>
    <t>0001</t>
  </si>
  <si>
    <t>DSO 06.1 LB zeď</t>
  </si>
  <si>
    <t>3</t>
  </si>
  <si>
    <t>{c2956b32-30ef-4b70-81bb-4a5f9d74e430}</t>
  </si>
  <si>
    <t>0002</t>
  </si>
  <si>
    <t>DSO 06.2 PB zeď</t>
  </si>
  <si>
    <t>{c7e02f38-5334-45b3-9d0d-f8800dd5a659}</t>
  </si>
  <si>
    <t>0003</t>
  </si>
  <si>
    <t>DSO 06.3 Dočasný sjezd a převedení vody</t>
  </si>
  <si>
    <t>{1d17863f-d5fa-4bad-a0ad-6622502c9704}</t>
  </si>
  <si>
    <t>007</t>
  </si>
  <si>
    <t>SO 07 Zpevněná komunikace</t>
  </si>
  <si>
    <t>{babcd396-d1e2-449a-98d0-f28b12678f30}</t>
  </si>
  <si>
    <t>008</t>
  </si>
  <si>
    <t>Ostatní a vedlejší náklady</t>
  </si>
  <si>
    <t>{28bd4dab-ae0b-4d8b-84e8-aba4879f0be0}</t>
  </si>
  <si>
    <t>KRYCÍ LIST SOUPISU PRACÍ</t>
  </si>
  <si>
    <t>Objekt:</t>
  </si>
  <si>
    <t>01 - Hráze v ústí Ropičanky a Sadového potoka, stavba č. 5753</t>
  </si>
  <si>
    <t>Soupis:</t>
  </si>
  <si>
    <t>001 - SO 01 Rekonstrukce zemní hráze</t>
  </si>
  <si>
    <t>REKAPITULACE ČLENĚNÍ SOUPISU PRACÍ</t>
  </si>
  <si>
    <t>Kód dílu - Popis</t>
  </si>
  <si>
    <t>Cena celkem [CZK]</t>
  </si>
  <si>
    <t>Náklady ze soupisu prací</t>
  </si>
  <si>
    <t>-1</t>
  </si>
  <si>
    <t>HSV - Práce a dodávky HSV</t>
  </si>
  <si>
    <t xml:space="preserve">    1a - Zemní práce - Kácení</t>
  </si>
  <si>
    <t xml:space="preserve">    1b - Zajištění stavební jámy</t>
  </si>
  <si>
    <t xml:space="preserve">    1 - Zemní práce</t>
  </si>
  <si>
    <t xml:space="preserve">    2 - Zakládání</t>
  </si>
  <si>
    <t xml:space="preserve">    3 - Svislé a kompletní konstrukce</t>
  </si>
  <si>
    <t xml:space="preserve">    4 - Vodorovné konstrukce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</si>
  <si>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</si>
  <si>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</si>
  <si>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</si>
  <si>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</si>
  <si>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</si>
  <si>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</si>
  <si>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</si>
  <si>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</si>
  <si>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</si>
  <si>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</si>
  <si>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</si>
  <si>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</si>
  <si>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</si>
  <si>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</si>
  <si>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</si>
  <si>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</si>
  <si>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</si>
  <si>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</si>
  <si>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</si>
  <si>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</si>
  <si>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1a</t>
  </si>
  <si>
    <t>Zemní práce - Kácení</t>
  </si>
  <si>
    <t>K</t>
  </si>
  <si>
    <t>111251101</t>
  </si>
  <si>
    <t>Odstranění křovin a stromů průměru kmene do 100 mm i s kořeny sklonu terénu do 1:5 z celkové plochy do 100 m2 strojně</t>
  </si>
  <si>
    <t>m2</t>
  </si>
  <si>
    <t>CS ÚRS 2021 01</t>
  </si>
  <si>
    <t>4</t>
  </si>
  <si>
    <t>1808362942</t>
  </si>
  <si>
    <t>PP</t>
  </si>
  <si>
    <t>Odstranění křovin a stromů s odstraněním kořenů strojně průměru kmene do 100 mm v rovině nebo ve svahu sklonu terénu do 1:5, při celkové ploše do 100 m2</t>
  </si>
  <si>
    <t>P</t>
  </si>
  <si>
    <t>Poznámka k položce:
viz TZ př.č. D.1.1.01.1, situace C.2.1 až 3, v.č. D.1.1.01.2 až 5</t>
  </si>
  <si>
    <t>VV</t>
  </si>
  <si>
    <t>35</t>
  </si>
  <si>
    <t>112101102</t>
  </si>
  <si>
    <t>Odstranění stromů listnatých průměru kmene do 500 mm</t>
  </si>
  <si>
    <t>kus</t>
  </si>
  <si>
    <t>-933781739</t>
  </si>
  <si>
    <t>Odstranění stromů s odřezáním kmene a s odvětvením listnatých, průměru kmene přes 300 do 500 mm</t>
  </si>
  <si>
    <t>19</t>
  </si>
  <si>
    <t>112201102</t>
  </si>
  <si>
    <t>Odstranění pařezů D do 500 mm</t>
  </si>
  <si>
    <t>667848013</t>
  </si>
  <si>
    <t>Odstranění pařezů  s jejich vykopáním, vytrháním nebo odstřelením, s přesekáním kořenů průměru přes 300 do 500 mm</t>
  </si>
  <si>
    <t>162201402</t>
  </si>
  <si>
    <t>Vodorovné přemístění větví stromů listnatých do 1 km D kmene do 500 mm</t>
  </si>
  <si>
    <t>-816589387</t>
  </si>
  <si>
    <t>Vodorovné přemístění větví, kmenů nebo pařezů s naložením, složením a dopravou do 1000 m větví stromů listnatých, průměru kmene přes 300 do 500 mm</t>
  </si>
  <si>
    <t>5</t>
  </si>
  <si>
    <t>162201412</t>
  </si>
  <si>
    <t>Vodorovné přemístění kmenů stromů listnatých do 1 km D kmene do 500 mm</t>
  </si>
  <si>
    <t>-225157579</t>
  </si>
  <si>
    <t>Vodorovné přemístění větví, kmenů nebo pařezů s naložením, složením a dopravou do 1000 m kmenů stromů listnatých, průměru přes 300 do 500 mm</t>
  </si>
  <si>
    <t>6</t>
  </si>
  <si>
    <t>162201422</t>
  </si>
  <si>
    <t>Vodorovné přemístění pařezů do 1 km D do 500 mm, vč. likvidace</t>
  </si>
  <si>
    <t>-1629089504</t>
  </si>
  <si>
    <t>Vodorovné přemístění větví, kmenů nebo pařezů s naložením, složením a dopravou do 1000 m pařezů kmenů, průměru přes 300 do 500 mm</t>
  </si>
  <si>
    <t>7</t>
  </si>
  <si>
    <t>162301501</t>
  </si>
  <si>
    <t>Vodorovné přemístění křovin do 5 km D kmene do 100 mm</t>
  </si>
  <si>
    <t>266745217</t>
  </si>
  <si>
    <t>Vodorovné přemístění smýcených křovin  do průměru kmene 100 mm na vzdálenost do 5 000 m</t>
  </si>
  <si>
    <t>17,5*2 'Přepočtené koeficientem množství</t>
  </si>
  <si>
    <t>8</t>
  </si>
  <si>
    <t>162301932</t>
  </si>
  <si>
    <t>Příplatek k vodorovnému přemístění větví stromů listnatých D kmene do 500 mm ZKD 1 km</t>
  </si>
  <si>
    <t>-813452555</t>
  </si>
  <si>
    <t>Vodorovné přemístění větví, kmenů nebo pařezů s naložením, složením a dopravou Příplatek k cenám za každých dalších i započatých 1000 m přes 1000 m větví stromů listnatých, průměru kmene přes 300 do 500 mm</t>
  </si>
  <si>
    <t>19*9 'Přepočtené koeficientem množství</t>
  </si>
  <si>
    <t>9</t>
  </si>
  <si>
    <t>162301952</t>
  </si>
  <si>
    <t>Příplatek k vodorovnému přemístění kmenů stromů listnatých D kmene do 500 mm ZKD 1 km</t>
  </si>
  <si>
    <t>509673087</t>
  </si>
  <si>
    <t>Vodorovné přemístění větví, kmenů nebo pařezů s naložením, složením a dopravou Příplatek k cenám za každých dalších i započatých 1000 m přes 1000 m kmenů stromů listnatých, o průměru přes 300 do 500 mm</t>
  </si>
  <si>
    <t>10</t>
  </si>
  <si>
    <t>162301972</t>
  </si>
  <si>
    <t>Příplatek k vodorovnému přemístění pařezů D 500 mm ZKD 1 km</t>
  </si>
  <si>
    <t>-1649617288</t>
  </si>
  <si>
    <t>Vodorovné přemístění větví, kmenů nebo pařezů s naložením, složením a dopravou Příplatek k cenám za každých dalších i započatých 1000 m přes 1000 m pařezů kmenů, průměru přes 300 do 500 mm</t>
  </si>
  <si>
    <t>11</t>
  </si>
  <si>
    <t>162301981</t>
  </si>
  <si>
    <t>Příplatek k vodorovnému přemístění křovin D kmene do 100 mm ZKD 1 km</t>
  </si>
  <si>
    <t>-1823022597</t>
  </si>
  <si>
    <t>Vodorovné přemístění smýcených křovin Příplatek k ceně za každých dalších i započatých 1 000 m</t>
  </si>
  <si>
    <t>35*5 'Přepočtené koeficientem množství</t>
  </si>
  <si>
    <t>12</t>
  </si>
  <si>
    <t>184818230R</t>
  </si>
  <si>
    <t>Ochrana kmene bedněním výšky do 2m, vč. odstranění</t>
  </si>
  <si>
    <t>507850017</t>
  </si>
  <si>
    <t>Ochrana kmene bedněním před poškozením stavebním provozem zřízení včetně odstranění výšky bednění do 2m</t>
  </si>
  <si>
    <t>1b</t>
  </si>
  <si>
    <t>Zajištění stavební jámy</t>
  </si>
  <si>
    <t>13</t>
  </si>
  <si>
    <t>111,1-R</t>
  </si>
  <si>
    <t>Provedení dočasné sypané zemní hrázky s dodáním vhodné jílovité zeminy, vč. následného odstranění po provední stavebních prací</t>
  </si>
  <si>
    <t>m3</t>
  </si>
  <si>
    <t>-716665025</t>
  </si>
  <si>
    <t>Poznámka k položce:
viz TZ př.č. D.1.1.01.1, situace C.2.1 až 3, v.č. D.1.1.01.2 až 5
Přesný způsob zajištění stavební jámy bude předmětem dodávky prací zhotovitele stavby</t>
  </si>
  <si>
    <t>52*2</t>
  </si>
  <si>
    <t>14</t>
  </si>
  <si>
    <t>111,2-R</t>
  </si>
  <si>
    <t>Náklady na odvodnění stavební jámy (odčerpávání stavební jámy, zřízení čerpací jímky, pomocené svodné potrubí, popř. trativod)</t>
  </si>
  <si>
    <t>kpl</t>
  </si>
  <si>
    <t>1016650352</t>
  </si>
  <si>
    <t>V zahrazeném prostoru se vybuduje čerpací jímka, odkud se bude přečerpávat voda z výkopu do odkalovací sedimentační jímky o objemu 2,0 m3 a poté vypouštět zpět do toku. 
Stavební jáma bude odvodněna. Přitékající povrchová i podzemní voda bude odvedena vhodným technickým opatřením. Voda stojící v prohlubních základové spáry se musí před navážením první vrstvy zeminy odstranit.</t>
  </si>
  <si>
    <t>Zemní práce</t>
  </si>
  <si>
    <t>113107162</t>
  </si>
  <si>
    <t>Odstranění podkladu z kameniva drceného tl 200 mm strojně pl přes 50 do 200 m2</t>
  </si>
  <si>
    <t>-545966421</t>
  </si>
  <si>
    <t>Odstranění podkladů nebo krytů strojně plochy jednotlivě přes 50 m2 do 200 m2 s přemístěním hmot na skládku na vzdálenost do 20 m nebo s naložením na dopravní prostředek z kameniva hrubého drceného, o tl. vrstvy přes 100 do 200 mm</t>
  </si>
  <si>
    <t>16</t>
  </si>
  <si>
    <t>113151111</t>
  </si>
  <si>
    <t>Rozebrání zpevněných ploch ze silničních dílců</t>
  </si>
  <si>
    <t>342516966</t>
  </si>
  <si>
    <t>Rozebírání zpevněných ploch  s přemístěním na skládku na vzdálenost do 20 m nebo s naložením na dopravní prostředek ze silničních panelů</t>
  </si>
  <si>
    <t>stávajívcí opevnění dle TZ</t>
  </si>
  <si>
    <t>133</t>
  </si>
  <si>
    <t>17</t>
  </si>
  <si>
    <t>121151125</t>
  </si>
  <si>
    <t>Sejmutí ornice plochy přes 500 m2 tl vrstvy do 300 mm strojně</t>
  </si>
  <si>
    <t>664327051</t>
  </si>
  <si>
    <t>Sejmutí ornice strojně při souvislé ploše přes 500 m2, tl. vrstvy přes 250 do 300 mm</t>
  </si>
  <si>
    <t>objem dle tabulky v TZ, tl.cca 300mm</t>
  </si>
  <si>
    <t>553,13/0,3</t>
  </si>
  <si>
    <t>18</t>
  </si>
  <si>
    <t>131113101</t>
  </si>
  <si>
    <t>Hloubení jam v soudržných horninách třídy těžitelnosti I, skupiny 1 a 2 ručně</t>
  </si>
  <si>
    <t>1052681848</t>
  </si>
  <si>
    <t>Hloubení jam ručně zapažených i nezapažených s urovnáním dna do předepsaného profilu a spádu v hornině třídy těžitelnosti I skupiny 1 a 2 soudržných</t>
  </si>
  <si>
    <t>Poznámka k položce:
viz TZ př.č. D.1.1.01.1, situace C.2.1 až 3, v.č. D.1.1.01.2 až 5
50% hor.tř.II a 50% hor.tř.III</t>
  </si>
  <si>
    <t>jamky pro nové oplocení</t>
  </si>
  <si>
    <t>(3,14*0,25*0,25*0,8*33)*0,5</t>
  </si>
  <si>
    <t>131213101</t>
  </si>
  <si>
    <t>Hloubení jam v soudržných horninách třídy těžitelnosti I, skupiny 3 ručně</t>
  </si>
  <si>
    <t>-2129928630</t>
  </si>
  <si>
    <t>Hloubení jam ručně zapažených i nezapažených s urovnáním dna do předepsaného profilu a spádu v hornině třídy těžitelnosti I skupiny 3 soudržných</t>
  </si>
  <si>
    <t>20</t>
  </si>
  <si>
    <t>132151255</t>
  </si>
  <si>
    <t>Hloubení rýh nezapažených š do 2000 mm v hornině třídy těžitelnosti I, skupiny 1 a 2 objem do 1000 m3 strojně</t>
  </si>
  <si>
    <t>1746723486</t>
  </si>
  <si>
    <t>Hloubení nezapažených rýh šířky přes 800 do 2 000 mm strojně s urovnáním dna do předepsaného profilu a spádu v hornině třídy těžitelnosti I skupiny 1 a 2 přes 500 do 1 000 m3</t>
  </si>
  <si>
    <t>objem dle tabulky v TZ</t>
  </si>
  <si>
    <t>270,63*0,5</t>
  </si>
  <si>
    <t>132251255</t>
  </si>
  <si>
    <t>Hloubení rýh nezapažených š do 2000 mm v hornině třídy těžitelnosti I, skupiny 3 objem do 1000 m3 strojně</t>
  </si>
  <si>
    <t>418847017</t>
  </si>
  <si>
    <t>Hloubení nezapažených rýh šířky přes 800 do 2 000 mm strojně s urovnáním dna do předepsaného profilu a spádu v hornině třídy těžitelnosti I skupiny 3 přes 500 do 1 000 m3</t>
  </si>
  <si>
    <t>22</t>
  </si>
  <si>
    <t>162751117</t>
  </si>
  <si>
    <t>Vodorovné přemístění do 10000 m výkopku/sypaniny z horniny třídy těžitelnosti I, skupiny 1 až 3 - ornice na mezideponii</t>
  </si>
  <si>
    <t>257521888</t>
  </si>
  <si>
    <t>Vodorovné přemístění výkopku nebo sypaniny po suchu na obvyklém dopravním prostředku, bez naložení výkopku, avšak se složením bez rozhrnutí z horniny třídy těžitelnosti I skupiny 1 až 3 na vzdálenost přes 9 000 do 10 000 m</t>
  </si>
  <si>
    <t>553,13</t>
  </si>
  <si>
    <t>23</t>
  </si>
  <si>
    <t>162751117,1</t>
  </si>
  <si>
    <t>Vodorovné přemístění do 10000 m výkopku/sypaniny z horniny třídy těžitelnosti I, skupiny 1 až 3 - ornice zpět na stavbu</t>
  </si>
  <si>
    <t>-352338102</t>
  </si>
  <si>
    <t>24</t>
  </si>
  <si>
    <t>162751117,2</t>
  </si>
  <si>
    <t>Vodorovné přemístění do 10000 m výkopku/sypaniny z horniny třídy těžitelnosti I, skupiny 1 až 3 - zemina na mezideponii nebo skládku</t>
  </si>
  <si>
    <t>552014300</t>
  </si>
  <si>
    <t>výkop rýh</t>
  </si>
  <si>
    <t>135,315+135,315</t>
  </si>
  <si>
    <t>výkop jamek</t>
  </si>
  <si>
    <t>2,591+2,591</t>
  </si>
  <si>
    <t>Součet</t>
  </si>
  <si>
    <t>25</t>
  </si>
  <si>
    <t>162751119</t>
  </si>
  <si>
    <t>Příplatek k vodorovnému přemístění výkopku/sypaniny z horniny třídy těžitelnosti I, skupiny 1 až 3 ZKD 1000 m přes 10000 m - ornice na mezideponii</t>
  </si>
  <si>
    <t>-1018955324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</si>
  <si>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</si>
  <si>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553,13*10 'Přepočtené koeficientem množství</t>
  </si>
  <si>
    <t>26</t>
  </si>
  <si>
    <t>162751119,1</t>
  </si>
  <si>
    <t>Příplatek k vodorovnému přemístění výkopku/sypaniny z horniny třídy těžitelnosti I, skupiny 1 až 3 ZKD 1000 m přes 10000 m - ornice zpět na stavbu</t>
  </si>
  <si>
    <t>297464682</t>
  </si>
  <si>
    <t>66,95*10 'Přepočtené koeficientem množství</t>
  </si>
  <si>
    <t>27</t>
  </si>
  <si>
    <t>162751119,2</t>
  </si>
  <si>
    <t>Příplatek k vodorovnému přemístění výkopku/sypaniny z horniny třídy těžitelnosti I, skupiny 1 až 3 ZKD 1000 m přes 10000 m - zemina na mezideponii nebo skládku</t>
  </si>
  <si>
    <t>152232859</t>
  </si>
  <si>
    <t>275,812*10 'Přepočtené koeficientem množství</t>
  </si>
  <si>
    <t>28</t>
  </si>
  <si>
    <t>167151101</t>
  </si>
  <si>
    <t>Nakládání výkopku z hornin třídy těžitelnosti I, skupiny 1 až 3 do 100 m3 - ornice zpět na stavbu</t>
  </si>
  <si>
    <t>962148834</t>
  </si>
  <si>
    <t>Nakládání, skládání a překládání neulehlého výkopku nebo sypaniny strojně nakládání, množství do 100 m3, z horniny třídy těžitelnosti I, skupiny 1 až 3</t>
  </si>
  <si>
    <t>69,95</t>
  </si>
  <si>
    <t>29</t>
  </si>
  <si>
    <t>171103212</t>
  </si>
  <si>
    <t>Uložení sypanin z horniny tř. 1 až 4 do hrází kanálů se zhutněním 100 % PS C s příměsí jílu do 50 %</t>
  </si>
  <si>
    <t>-542688614</t>
  </si>
  <si>
    <t xml:space="preserve">Uložení netříděných sypanin z hornin tř. 1 až 4 do zemních hrází  pro jakoukoliv šířku koruny přívodních kanálů inundačních nebo ochranných se zhutněním do 100 % PS - koef. C s příměsí jílové hlíny přes 20 do 50 % objemu
Protipovodňová zemní hráz se provede jako homogenní sypaná z vhodného materiálu hutněného po vrstvách max. 20 cm (před zhutněním). Při provádění zemních prací a hutnění násypů je třeba respektovat pokyny ČSN 73 3050 dle jednotlivých článků. Míra zhutnění a technologie zhutňování se stanoví podle výsledku hutnícího pokusu (použít např. ON 72 1005 nebo ON 73 0095). </t>
  </si>
  <si>
    <t>801,48</t>
  </si>
  <si>
    <t>30</t>
  </si>
  <si>
    <t>M</t>
  </si>
  <si>
    <t>596,2R</t>
  </si>
  <si>
    <t>t</t>
  </si>
  <si>
    <t>894127850</t>
  </si>
  <si>
    <t xml:space="preserve">zeminá vhodná pro těleso hráze
Obecně jsou jako materiál pro těleso hráze nejvhodnější písčité jíly a hlíny s vhodnou zrnitostí a vlhkostí zaručující potřebný hydraulický odpor, bez organických příměsí. Hráz se založí na očištěné základové spáře, ze které se v tloušťce 30 cm odstraní povrchová vrstva humusu, kořenů a jiných nevhodných vrstev. </t>
  </si>
  <si>
    <t>801,48*1,8 'Přepočtené koeficientem množství</t>
  </si>
  <si>
    <t>31</t>
  </si>
  <si>
    <t>171201231</t>
  </si>
  <si>
    <t>Poplatek za uložení zeminy a kamení na recyklační skládce (skládkovné) kód odpadu 17 05 04</t>
  </si>
  <si>
    <t>-397255983</t>
  </si>
  <si>
    <t>Poplatek za uložení stavebního odpadu na recyklační skládce (skládkovné) zeminy a kamení zatříděného do Katalogu odpadů pod kódem 17 05 04</t>
  </si>
  <si>
    <t>zemina z výkopu - nevhodná pro materiál hráze</t>
  </si>
  <si>
    <t>270,63</t>
  </si>
  <si>
    <t>275,812*1,8 'Přepočtené koeficientem množství</t>
  </si>
  <si>
    <t>32</t>
  </si>
  <si>
    <t>182,2-R</t>
  </si>
  <si>
    <t>Zatravnění a ohumusování ve svahu přes 1:5, vč. zálivky vodou a dodávky materiálu</t>
  </si>
  <si>
    <t>-822432100</t>
  </si>
  <si>
    <t>ploch dle tabulky v TZ</t>
  </si>
  <si>
    <t>699,9</t>
  </si>
  <si>
    <t>33</t>
  </si>
  <si>
    <t>182201101</t>
  </si>
  <si>
    <t>Svahování násypů</t>
  </si>
  <si>
    <t>155427197</t>
  </si>
  <si>
    <t>Svahování trvalých svahů do projektovaných profilů  s potřebným přemístěním výkopku při svahování násypů v jakékoliv hornině</t>
  </si>
  <si>
    <t>plocha dle TZ</t>
  </si>
  <si>
    <t>621,75</t>
  </si>
  <si>
    <t>34</t>
  </si>
  <si>
    <t>182351133</t>
  </si>
  <si>
    <t>Rozprostření ornice pl přes 500 m2 ve svahu nad 1:5 tl vrstvy do 200 mm strojně</t>
  </si>
  <si>
    <t>-1030201267</t>
  </si>
  <si>
    <t>Rozprostření a urovnání ornice ve svahu sklonu přes 1:5 strojně při souvislé ploše přes 500 m2, tl. vrstvy do 200 mm</t>
  </si>
  <si>
    <t>objem dle tabulky v TZ, tl.100mm</t>
  </si>
  <si>
    <t>69,95/0,1</t>
  </si>
  <si>
    <t>Zakládání</t>
  </si>
  <si>
    <t>271572211</t>
  </si>
  <si>
    <t>Podsyp pod základové konstrukce se zhutněním z netříděného štěrku fr 4-8mm</t>
  </si>
  <si>
    <t>202150945</t>
  </si>
  <si>
    <t>Podsyp pod základové konstrukce se zhutněním a urovnáním povrchu ze štěrkopísku nebo štěrku netříděného fr 4-8mm</t>
  </si>
  <si>
    <t>pod patky oplocení</t>
  </si>
  <si>
    <t>3,14*0,25*0,25*0,1*33</t>
  </si>
  <si>
    <t>36</t>
  </si>
  <si>
    <t>275313711</t>
  </si>
  <si>
    <t>Základové patky z betonu tř. C 20/25 - pro dlažbu</t>
  </si>
  <si>
    <t>-707297836</t>
  </si>
  <si>
    <t>Základy z betonu prostého patky a bloky z betonu kamenem neprokládaného tř. C 20/25</t>
  </si>
  <si>
    <t>průřezová plocha dle autocad</t>
  </si>
  <si>
    <t>1,16*121,7</t>
  </si>
  <si>
    <t>37</t>
  </si>
  <si>
    <t>275351121</t>
  </si>
  <si>
    <t>Zřízení bednění základových patek</t>
  </si>
  <si>
    <t>-1652835856</t>
  </si>
  <si>
    <t>Bednění základů patek zřízení</t>
  </si>
  <si>
    <t>průřezová plocha dle autocad, max po cca 10m..cca 13 celků, 12 dilatačních spar</t>
  </si>
  <si>
    <t>1,16*14</t>
  </si>
  <si>
    <t>38</t>
  </si>
  <si>
    <t>275351122</t>
  </si>
  <si>
    <t>Odstranění bednění základových patek</t>
  </si>
  <si>
    <t>1556198894</t>
  </si>
  <si>
    <t>Bednění základů patek odstranění</t>
  </si>
  <si>
    <t>Svislé a kompletní konstrukce</t>
  </si>
  <si>
    <t>39</t>
  </si>
  <si>
    <t>338121123</t>
  </si>
  <si>
    <t>Osazování sloupků a vzpěr ŽB plotových zabetonováním patky o objemu do 0,15 m3</t>
  </si>
  <si>
    <t>435420007</t>
  </si>
  <si>
    <t>Osazování sloupků a vzpěr plotových železobetonových se zabetonováním patky, o objemu do 0,15 m3</t>
  </si>
  <si>
    <t>40</t>
  </si>
  <si>
    <t>59231042</t>
  </si>
  <si>
    <t>sloupek betonový plotový průběžný pro skládané plné ploty nat. 105x160x2900mm</t>
  </si>
  <si>
    <t>844365451</t>
  </si>
  <si>
    <t>41</t>
  </si>
  <si>
    <t>348941100R</t>
  </si>
  <si>
    <t>Osazování rámového s betonových desek nasunutých do betonových sloupků</t>
  </si>
  <si>
    <t>ks</t>
  </si>
  <si>
    <t>1272570295</t>
  </si>
  <si>
    <t>238</t>
  </si>
  <si>
    <t>42</t>
  </si>
  <si>
    <t>592,1-R</t>
  </si>
  <si>
    <t>deska typová betonová plotová pro skládané plné ploty tl.50mm, h=300mm, dl.2460mm</t>
  </si>
  <si>
    <t>1944451385</t>
  </si>
  <si>
    <t>Vodorovné konstrukce</t>
  </si>
  <si>
    <t>43</t>
  </si>
  <si>
    <t>451561111</t>
  </si>
  <si>
    <t>Lože pod dlažby z kameniva drceného drobného vrstva tl do 100 mm, fr 4/16mm</t>
  </si>
  <si>
    <t>951416448</t>
  </si>
  <si>
    <t>Lože pod dlažby  z kameniva drceného drobného, tl. vrstvy do 100 mm</t>
  </si>
  <si>
    <t>44</t>
  </si>
  <si>
    <t>465513327</t>
  </si>
  <si>
    <t xml:space="preserve">Dlažba z lomového kamene tl.300mm do betonu C20/25 tl.150mm s vyspárováním </t>
  </si>
  <si>
    <t>-1455883114</t>
  </si>
  <si>
    <t xml:space="preserve">Dlažba z lomového kamene tl.300mm do betonu tl.150mm s vyspárováním </t>
  </si>
  <si>
    <t>objem dle TZm tl.450mm</t>
  </si>
  <si>
    <t>375,88/0,45</t>
  </si>
  <si>
    <t>Komunikace pozemní</t>
  </si>
  <si>
    <t>45</t>
  </si>
  <si>
    <t>564861111</t>
  </si>
  <si>
    <t>Podklad ze štěrkodrtě ŠD tl 200 mm fr 0-32mm - zpevnění koruny hráze pro pojezd mechanismů</t>
  </si>
  <si>
    <t>-668764623</t>
  </si>
  <si>
    <t>Podklad ze štěrkodrti ŠD  s rozprostřením a zhutněním, po zhutnění tl. 200 mm</t>
  </si>
  <si>
    <t>240*2,5</t>
  </si>
  <si>
    <t>Ostatní konstrukce a práce, bourání</t>
  </si>
  <si>
    <t>46</t>
  </si>
  <si>
    <t>950,1-R</t>
  </si>
  <si>
    <t>Rozebrání stávajícího betonového oplocení (svislé betonové sloupky vyplněny příčnými betonovými prefabrikovanými dílci), vč. odvozu a likvidace</t>
  </si>
  <si>
    <t>m</t>
  </si>
  <si>
    <t>-1661058181</t>
  </si>
  <si>
    <t>85,5</t>
  </si>
  <si>
    <t>47</t>
  </si>
  <si>
    <t>953312112</t>
  </si>
  <si>
    <t>Vložky do svislých dilatačních spár z EPS polystyrénových desek tl 20 mm</t>
  </si>
  <si>
    <t>916764649</t>
  </si>
  <si>
    <t>Vložky svislé do dilatačních spár z polystyrenových desek  fasádních včetně dodání a osazení, v jakémkoliv zdivu přes 10 do 20 mm</t>
  </si>
  <si>
    <t>1,16*12</t>
  </si>
  <si>
    <t>997</t>
  </si>
  <si>
    <t>Přesun sutě</t>
  </si>
  <si>
    <t>48</t>
  </si>
  <si>
    <t>997013511</t>
  </si>
  <si>
    <t>Odvoz suti a vybouraných hmot z meziskládky na skládku do 1 km s naložením a se složením</t>
  </si>
  <si>
    <t>735971348</t>
  </si>
  <si>
    <t>Odvoz suti a vybouraných hmot z meziskládky na skládku  s naložením a se složením, na vzdálenost do 1 km</t>
  </si>
  <si>
    <t>49</t>
  </si>
  <si>
    <t>997013509</t>
  </si>
  <si>
    <t>Příplatek k odvozu suti a vybouraných hmot na skládku ZKD 1 km přes 1 km</t>
  </si>
  <si>
    <t>1441408814</t>
  </si>
  <si>
    <t>Odvoz suti a vybouraných hmot na skládku nebo meziskládku  se složením, na vzdálenost Příplatek k ceně za každý další i započatý 1 km přes 1 km</t>
  </si>
  <si>
    <t>85,785*19 'Přepočtené koeficientem množství</t>
  </si>
  <si>
    <t>50</t>
  </si>
  <si>
    <t>997013861</t>
  </si>
  <si>
    <t>Poplatek za uložení stavebního odpadu na recyklační skládce (skládkovné) z prostého betonu kód odpadu 17 01 01</t>
  </si>
  <si>
    <t>1487149523</t>
  </si>
  <si>
    <t>Poplatek za uložení stavebního odpadu na recyklační skládce (skládkovné) z prostého betonu zatříděného do Katalogu odpadů pod kódem 17 01 01</t>
  </si>
  <si>
    <t>51</t>
  </si>
  <si>
    <t>997013873</t>
  </si>
  <si>
    <t>-1849087027</t>
  </si>
  <si>
    <t>998</t>
  </si>
  <si>
    <t>Přesun hmot</t>
  </si>
  <si>
    <t>52</t>
  </si>
  <si>
    <t>998321011</t>
  </si>
  <si>
    <t>Přesun hmot pro hráze přehradní zemní a kamenité</t>
  </si>
  <si>
    <t>-1061323283</t>
  </si>
  <si>
    <t>Přesun hmot pro objekty hráze přehradní zemní a kamenité  dopravní vzdálenost do 500 m</t>
  </si>
  <si>
    <t>002 - SO 02 Prodloužení zemní hráze</t>
  </si>
  <si>
    <t xml:space="preserve">    8 - Trubní vedení</t>
  </si>
  <si>
    <t>PSV - Práce a dodávky PSV</t>
  </si>
  <si>
    <t xml:space="preserve">    767 - Konstrukce zámečnické</t>
  </si>
  <si>
    <t>-174698073</t>
  </si>
  <si>
    <t>Poznámka k položce:
viz TZ př.č. D.1.1.02.1, situace C.2.1 až 3, v.č. D.1.1.02.2 až 7</t>
  </si>
  <si>
    <t>72474924</t>
  </si>
  <si>
    <t>798296529</t>
  </si>
  <si>
    <t>1966659285</t>
  </si>
  <si>
    <t>1660246123</t>
  </si>
  <si>
    <t>1486236674</t>
  </si>
  <si>
    <t>16*9 'Přepočtené koeficientem množství</t>
  </si>
  <si>
    <t>196529422</t>
  </si>
  <si>
    <t>172103896</t>
  </si>
  <si>
    <t>-1610097234</t>
  </si>
  <si>
    <t>984540577</t>
  </si>
  <si>
    <t>377,1/0,3</t>
  </si>
  <si>
    <t>výpustní potrubí</t>
  </si>
  <si>
    <t>16*1,5</t>
  </si>
  <si>
    <t>-1911331600</t>
  </si>
  <si>
    <t>Poznámka k položce:
viz TZ př.č. D.1.1.02.1, situace C.2.1 až 3, v.č. D.1.1.02.2 až 7
50% hor.tř.II a 50% hor.tř.III</t>
  </si>
  <si>
    <t>odkop stávající hráze pro výpustné potrubí, průřezová lichoběžníková plocha dle autocad, šířka 1,5m</t>
  </si>
  <si>
    <t>9*1,5*0,5</t>
  </si>
  <si>
    <t>odtěžení hráze pro osazení výpustného potrubí</t>
  </si>
  <si>
    <t>97,88*0,5</t>
  </si>
  <si>
    <t>165,4*0,5</t>
  </si>
  <si>
    <t>nátokový objekt</t>
  </si>
  <si>
    <t>(2,3*2*0,75)*0,5</t>
  </si>
  <si>
    <t>výustní objekt</t>
  </si>
  <si>
    <t>(7,8*2,1*0,7)*0,5</t>
  </si>
  <si>
    <t>-678918458</t>
  </si>
  <si>
    <t>1993880582</t>
  </si>
  <si>
    <t>384,3</t>
  </si>
  <si>
    <t>1351915324</t>
  </si>
  <si>
    <t>2106994675</t>
  </si>
  <si>
    <t>145,848+145,848</t>
  </si>
  <si>
    <t>162751117,3</t>
  </si>
  <si>
    <t>Vodorovné přemístění do 10000 m výkopku/sypaniny z horniny třídy těžitelnosti I, skupiny 1 až 3 - zemina zpět na stavbu</t>
  </si>
  <si>
    <t>-1992875105</t>
  </si>
  <si>
    <t>-1609114813</t>
  </si>
  <si>
    <t>384,3*10 'Přepočtené koeficientem množství</t>
  </si>
  <si>
    <t>-956365003</t>
  </si>
  <si>
    <t>98,975*10 'Přepočtené koeficientem množství</t>
  </si>
  <si>
    <t>-1315726510</t>
  </si>
  <si>
    <t>291,696*10 'Přepočtené koeficientem množství</t>
  </si>
  <si>
    <t>162751119,3</t>
  </si>
  <si>
    <t>Příplatek k vodorovnému přemístění výkopku/sypaniny z horniny třídy těžitelnosti I, skupiny 1 až 3 ZKD 1000 m přes 10000 m - zemina zpět na stavbu</t>
  </si>
  <si>
    <t>-1224979934</t>
  </si>
  <si>
    <t>99,402*10 'Přepočtené koeficientem množství</t>
  </si>
  <si>
    <t>-792885664</t>
  </si>
  <si>
    <t>81,9</t>
  </si>
  <si>
    <t>113,835*0,15</t>
  </si>
  <si>
    <t>167151101,1</t>
  </si>
  <si>
    <t>Nakládání výkopku z hornin třídy těžitelnosti I, skupiny 1 až 3 do 100 m3 - zemina zpět na stavbu</t>
  </si>
  <si>
    <t>-1139444315</t>
  </si>
  <si>
    <t>viz zásyp</t>
  </si>
  <si>
    <t>99,402</t>
  </si>
  <si>
    <t>-1947930193</t>
  </si>
  <si>
    <t>962,88</t>
  </si>
  <si>
    <t>962,88*1,8 'Přepočtené koeficientem množství</t>
  </si>
  <si>
    <t>287332235</t>
  </si>
  <si>
    <t>zemina z výkopu</t>
  </si>
  <si>
    <t>291,696</t>
  </si>
  <si>
    <t>zásyp nátokový a výustní objekt  a výpustné potrubí</t>
  </si>
  <si>
    <t>-99,402</t>
  </si>
  <si>
    <t>192,294*1,8 'Přepočtené koeficientem množství</t>
  </si>
  <si>
    <t>174101101</t>
  </si>
  <si>
    <t>Zásyp jam, šachet rýh nebo kolem objektů sypaninou se zhutněním</t>
  </si>
  <si>
    <t>-368796734</t>
  </si>
  <si>
    <t>Zásyp sypaninou z jakékoliv horniny  s uložením výkopku ve vrstvách se zhutněním jam, šachet, rýh nebo kolem objektů v těchto vykopávkách</t>
  </si>
  <si>
    <t>1,725+1,725</t>
  </si>
  <si>
    <t>5,733+5,733</t>
  </si>
  <si>
    <t>zásyp hráze po osazení výpustného potrubí</t>
  </si>
  <si>
    <t>78,83</t>
  </si>
  <si>
    <t>OP nátokový objekt</t>
  </si>
  <si>
    <t>-1,3*1*0,9</t>
  </si>
  <si>
    <t xml:space="preserve">OP výustní objekt </t>
  </si>
  <si>
    <t>-3*1,1*0,7</t>
  </si>
  <si>
    <t>Dlažba</t>
  </si>
  <si>
    <t>-3,85*1,1*0,45</t>
  </si>
  <si>
    <t>podkladní beton</t>
  </si>
  <si>
    <t>-0,583</t>
  </si>
  <si>
    <t>Mezisoučet</t>
  </si>
  <si>
    <t>6,75+6,75</t>
  </si>
  <si>
    <t>OP obetonovaného potrubí</t>
  </si>
  <si>
    <t>-0,5*0,5*7,5</t>
  </si>
  <si>
    <t>181351103</t>
  </si>
  <si>
    <t>Rozprostření ornice tl vrstvy do 200 mm pl do 500 m2 v rovině nebo ve svahu do 1:5 strojně</t>
  </si>
  <si>
    <t>-485260144</t>
  </si>
  <si>
    <t>Rozprostření a urovnání ornice v rovině nebo ve svahu sklonu do 1:5 strojně při souvislé ploše přes 100 do 500 m2, tl. vrstvy do 200 mm</t>
  </si>
  <si>
    <t>výpustné potrubí</t>
  </si>
  <si>
    <t>16*3</t>
  </si>
  <si>
    <t>-2,32*1</t>
  </si>
  <si>
    <t>výstní objekt s opevněním</t>
  </si>
  <si>
    <t>-(2,4+3,85)*1,1</t>
  </si>
  <si>
    <t>po zásypu hráze po osazení výpustného potrubí</t>
  </si>
  <si>
    <t>75,03</t>
  </si>
  <si>
    <t>182,1-R</t>
  </si>
  <si>
    <t>Zatravnění a ohumusování v rovině a ve svahu do 1:5, vč. zálivky vodou a dodávky materiálu</t>
  </si>
  <si>
    <t>453289042</t>
  </si>
  <si>
    <t>730,42</t>
  </si>
  <si>
    <t>792</t>
  </si>
  <si>
    <t>1235123388</t>
  </si>
  <si>
    <t>81,9/0,1</t>
  </si>
  <si>
    <t>273313511</t>
  </si>
  <si>
    <t>Základové desky z betonu tř. C 12/15 - podkladní beton</t>
  </si>
  <si>
    <t>-913725787</t>
  </si>
  <si>
    <t>Základy z betonu prostého desky z betonu kamenem neprokládaného tř. C 12/15</t>
  </si>
  <si>
    <t>Poznámka k položce:
viz TZ př.č. D.1.1.02.1, situace C.2.1 až 3, v.č. D.1.1.02.2 až 7, statika TZ př.č.  D.1.2.4 a v.č. D.1.2.5 až 8</t>
  </si>
  <si>
    <t>nátoková objekt</t>
  </si>
  <si>
    <t>1,5*1,2*0,1</t>
  </si>
  <si>
    <t>3,1*1,3*0,1</t>
  </si>
  <si>
    <t>u navázaní na SO 01, průřezová plocha dle autocad</t>
  </si>
  <si>
    <t>1,16*15</t>
  </si>
  <si>
    <t>1537491348</t>
  </si>
  <si>
    <t>průřezová plocha dle autocad, max po cca 10m..cca 2 celky, 1 dilatační spára</t>
  </si>
  <si>
    <t>1,16*3</t>
  </si>
  <si>
    <t>-390537604</t>
  </si>
  <si>
    <t>321321116</t>
  </si>
  <si>
    <t>Konstrukce vodních staveb ze ŽB mrazuvzdorného tř. C 30/37 XC4, XF3, XA2</t>
  </si>
  <si>
    <t>-633061110</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</si>
  <si>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t>
  </si>
  <si>
    <t>1,3*1*1,15-0,8*0,5*0,9</t>
  </si>
  <si>
    <t>"čelo" 1,1*0,4*1,3</t>
  </si>
  <si>
    <t>"boční stěny" 2,4*1,3/2*0,25*2</t>
  </si>
  <si>
    <t>"dno" 2,9*1,1*0,3</t>
  </si>
  <si>
    <t>"ozub" 0,3*1,1*0,4</t>
  </si>
  <si>
    <t>321351010</t>
  </si>
  <si>
    <t>Bednění konstrukcí vodních staveb rovinné - zřízení</t>
  </si>
  <si>
    <t>1795271272</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</si>
  <si>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</si>
  <si>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2*(1,3+1)*1,15</t>
  </si>
  <si>
    <t>2*(0,8+0,5)*0,9</t>
  </si>
  <si>
    <t>"čelo" 1,1*1,3*2</t>
  </si>
  <si>
    <t>"boční stěny" 2,4*1,3/2*2</t>
  </si>
  <si>
    <t>"dno" 2*(2,9+1,1)*0,3</t>
  </si>
  <si>
    <t>"ozub" 2*(0,3+1,1)*0,4</t>
  </si>
  <si>
    <t>321352010</t>
  </si>
  <si>
    <t>Bednění konstrukcí vodních staveb rovinné - odstranění</t>
  </si>
  <si>
    <t>-1829559921</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</si>
  <si>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</si>
  <si>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321366111</t>
  </si>
  <si>
    <t>Výztuž železobetonových konstrukcí vodních staveb z oceli 10 505 D do 12 mm</t>
  </si>
  <si>
    <t>-1988162022</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</si>
  <si>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</si>
  <si>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nátoková šachta</t>
  </si>
  <si>
    <t>0,2183</t>
  </si>
  <si>
    <t>0,4094</t>
  </si>
  <si>
    <t>u navázaní na SO 01</t>
  </si>
  <si>
    <t>25*4</t>
  </si>
  <si>
    <t>1,7*(2,4+3,85)</t>
  </si>
  <si>
    <t>462512200R</t>
  </si>
  <si>
    <t>Rozebrání záhozu z lomového kamene a jeho znovu osazení přeskládání, vč. manipulace s kamenem</t>
  </si>
  <si>
    <t>-897179298</t>
  </si>
  <si>
    <t>Rozebrání záhozu z lomového kamene a jeho znovu osazenípřeskládání, vč. manipulace s kamenem</t>
  </si>
  <si>
    <t>"cca" 5</t>
  </si>
  <si>
    <t>500,1-R</t>
  </si>
  <si>
    <t>Provedení opravy a napojení stávající asflatové komunikace na nový betonový obrubník, vč. podkladních vrstev</t>
  </si>
  <si>
    <t>-459531204</t>
  </si>
  <si>
    <t>23,1*0,5</t>
  </si>
  <si>
    <t>564831111</t>
  </si>
  <si>
    <t xml:space="preserve">Podklad ze štěrkodrtě ŠD tl 100 mm fr 8-32mm </t>
  </si>
  <si>
    <t>2077902390</t>
  </si>
  <si>
    <t>Podklad ze štěrkodrti ŠD  s rozprostřením a zhutněním, po zhutnění tl. 100 mm</t>
  </si>
  <si>
    <t>pod betonový obrubník a příkopovou žkabovku při napojení na trvalého sjezdu</t>
  </si>
  <si>
    <t>17,5*1</t>
  </si>
  <si>
    <t>213,7*2,5</t>
  </si>
  <si>
    <t>Trubní vedení</t>
  </si>
  <si>
    <t>800,1-R</t>
  </si>
  <si>
    <t>Provedení přeložky vodovodního potrubí HDPE 100RC DN50, vč. zemních prací (hloubka výkopu do 1,3m), vč. dodávku materiálů, vč. odbourání stávajího potrubí</t>
  </si>
  <si>
    <t>-2017839292</t>
  </si>
  <si>
    <t>vodovodní přípojka</t>
  </si>
  <si>
    <t>8,5</t>
  </si>
  <si>
    <t>800,2-R</t>
  </si>
  <si>
    <t>Dodávka + montáž chráničky PE 100 RC DN100</t>
  </si>
  <si>
    <t>1734028984</t>
  </si>
  <si>
    <t>800,3-R</t>
  </si>
  <si>
    <t>Dodávka + montáž Waga spojky DN50 pro napojení vodovodního potrubí na stávající</t>
  </si>
  <si>
    <t>641221342</t>
  </si>
  <si>
    <t>871370410</t>
  </si>
  <si>
    <t>Montáž kanalizačního potrubí korugovaného SN 10 z polypropylenu DN 300</t>
  </si>
  <si>
    <t>-1607535717</t>
  </si>
  <si>
    <t>Montáž kanalizačního potrubí z plastů z polypropylenu PP korugovaného nebo žebrovaného SN 10 DN 300</t>
  </si>
  <si>
    <t>7,5</t>
  </si>
  <si>
    <t>53</t>
  </si>
  <si>
    <t>28617046</t>
  </si>
  <si>
    <t>trubka kanalizační PP korugovaná DN 300x6000 mm SN 10</t>
  </si>
  <si>
    <t>-1203236976</t>
  </si>
  <si>
    <t>7,5*1,1 'Přepočtené koeficientem množství</t>
  </si>
  <si>
    <t>54</t>
  </si>
  <si>
    <t>891375311</t>
  </si>
  <si>
    <t>Montáž koncových klapek PE-HD na kolmou stěnu DN 300</t>
  </si>
  <si>
    <t>150783015</t>
  </si>
  <si>
    <t>Montáž vodovodních armatur na potrubí koncových klapek PE-HD na kolmou stěnu DN 300</t>
  </si>
  <si>
    <t>55</t>
  </si>
  <si>
    <t>465,1-R</t>
  </si>
  <si>
    <t>KLAPKA koncová DN 300 HADE typ PTK-A na kolmou bet.stěnu - šikmý talíř</t>
  </si>
  <si>
    <t>-1693771480</t>
  </si>
  <si>
    <t>56</t>
  </si>
  <si>
    <t>899623141</t>
  </si>
  <si>
    <t>Obetonování potrubí nebo zdiva stok betonem prostým tř. C 12/15 otevřený výkop</t>
  </si>
  <si>
    <t>1086030557</t>
  </si>
  <si>
    <t>Obetonování potrubí nebo zdiva stok betonem prostým v otevřeném výkopu, beton tř. C 12/15</t>
  </si>
  <si>
    <t>0,5*0,5*7,5-3,14*0,15*0,15*7,5</t>
  </si>
  <si>
    <t>57</t>
  </si>
  <si>
    <t>899643111</t>
  </si>
  <si>
    <t>Bednění pro obetonování potrubí otevřený výkop</t>
  </si>
  <si>
    <t>-1045427055</t>
  </si>
  <si>
    <t>Bednění pro obetonování potrubí v otevřeném výkopu</t>
  </si>
  <si>
    <t>2*(0,5+7,5)*0,5*2</t>
  </si>
  <si>
    <t>58</t>
  </si>
  <si>
    <t>899913122</t>
  </si>
  <si>
    <t>Uzavírací manžeta chráničky potrubí DN 50 x 100 z NBR materiálu a s nerez. stahovacími pásky</t>
  </si>
  <si>
    <t>-882816881</t>
  </si>
  <si>
    <t>Koncové uzavírací manžety chrániček  DN potrubí x DN chráničky DN 50 x 100</t>
  </si>
  <si>
    <t>59</t>
  </si>
  <si>
    <t>900,2-R</t>
  </si>
  <si>
    <t>Dodávka + montáž chráničky HDE DN110, vč. nutných zemních prací</t>
  </si>
  <si>
    <t>2036832347</t>
  </si>
  <si>
    <t>elektro chránička</t>
  </si>
  <si>
    <t>60</t>
  </si>
  <si>
    <t>916131113</t>
  </si>
  <si>
    <t>Osazení silničního obrubníku betonového ležatého s boční opěrou do lože z betonu prostého</t>
  </si>
  <si>
    <t>-1499517114</t>
  </si>
  <si>
    <t>Osazení silničního obrubníku betonového se zřízením lože, s vyplněním a zatřením spár cementovou maltou ležatého s boční opěrou z betonu prostého, do lože z betonu prostého</t>
  </si>
  <si>
    <t>napojení prodloužení hráze na ul. Třinecká, viz situace</t>
  </si>
  <si>
    <t>17,5</t>
  </si>
  <si>
    <t>61</t>
  </si>
  <si>
    <t>59217034</t>
  </si>
  <si>
    <t>obrubník betonový silniční 1000x150x300mm</t>
  </si>
  <si>
    <t>1589491901</t>
  </si>
  <si>
    <t>17,5*1,05 'Přepočtené koeficientem množství</t>
  </si>
  <si>
    <t>62</t>
  </si>
  <si>
    <t>935112211</t>
  </si>
  <si>
    <t>Osazení příkopového odvodňovacího žlabu do betonu tl 100 mm z betonových tvárnic š 800 mm</t>
  </si>
  <si>
    <t>1837544757</t>
  </si>
  <si>
    <t>Osazení betonového příkopového žlabu s vyplněním a zatřením spár cementovou maltou s ložem tl. 100 mm z betonu prostého z betonových příkopových tvárnic šířky přes 500 do 800 mm</t>
  </si>
  <si>
    <t>63</t>
  </si>
  <si>
    <t>22202R</t>
  </si>
  <si>
    <t>betonová žlabovka 100/600/500</t>
  </si>
  <si>
    <t>1877318161</t>
  </si>
  <si>
    <t>64</t>
  </si>
  <si>
    <t>2220202</t>
  </si>
  <si>
    <t>Žlab odvodňovací TBZ 50/65/16</t>
  </si>
  <si>
    <t>-1557608687</t>
  </si>
  <si>
    <t>Poznámka k položce:
510/650/157</t>
  </si>
  <si>
    <t>1*1,05 'Přepočtené koeficientem množství</t>
  </si>
  <si>
    <t>65</t>
  </si>
  <si>
    <t>-642600329</t>
  </si>
  <si>
    <t>průřezová plocha dle autocad, max po cca 10m..</t>
  </si>
  <si>
    <t>1,16*1</t>
  </si>
  <si>
    <t>66</t>
  </si>
  <si>
    <t>953334118</t>
  </si>
  <si>
    <t>Bobtnavý pásek do pracovních spar betonových kcí bentonitový 20 x 15 mm</t>
  </si>
  <si>
    <t>-87658813</t>
  </si>
  <si>
    <t>Bobtnavý pásek do pracovních spar betonových konstrukcí bentonitový, rozměru 20 x 15 mm</t>
  </si>
  <si>
    <t>Nátoková šachta</t>
  </si>
  <si>
    <t>Výustní objekt</t>
  </si>
  <si>
    <t>11,3</t>
  </si>
  <si>
    <t>67</t>
  </si>
  <si>
    <t>953334423</t>
  </si>
  <si>
    <t>Těsnící plech do pracovních spar betonových kcí s bitumenovým povrchem oboustranným š 160 mm</t>
  </si>
  <si>
    <t>-695759832</t>
  </si>
  <si>
    <t>Těsnící plech do pracovních spar betonových konstrukcí horizontálních i vertikálních (podlaha - zeď, zeď - strop a technologických) délky do 2,5 m s nožičkou s bitumenovým povrchem oboustranným, šířky 160 mm</t>
  </si>
  <si>
    <t>68</t>
  </si>
  <si>
    <t>960,1-R</t>
  </si>
  <si>
    <t>Dodávka + montáž ocelová uzavírací závora, vč. betonové patky, vč. zemních prací (výkop, popř. zpětný zásyp..)</t>
  </si>
  <si>
    <t>-859561213</t>
  </si>
  <si>
    <t>Poznámka k položce:
viz TZ př.č. D.1.1.02.1, situace C.2.1 až 3</t>
  </si>
  <si>
    <t>69</t>
  </si>
  <si>
    <t>PSV</t>
  </si>
  <si>
    <t>Práce a dodávky PSV</t>
  </si>
  <si>
    <t>767</t>
  </si>
  <si>
    <t>Konstrukce zámečnické</t>
  </si>
  <si>
    <t>70</t>
  </si>
  <si>
    <t>767,1-R</t>
  </si>
  <si>
    <t>Dodávka + montáž ocelová mříž 1060x600mm s průlinami 45mm, vč. rámu a kotvení, s úpravou jakou zajištění proti odcizení povrchová úprava žárový pozink</t>
  </si>
  <si>
    <t>1806347434</t>
  </si>
  <si>
    <t>003 - DSO 02.1 Dočasný manipulační pruh</t>
  </si>
  <si>
    <t>113107223</t>
  </si>
  <si>
    <t>Odstranění podkladu z kameniva drceného tl 300 mm strojně pl přes 200 m2</t>
  </si>
  <si>
    <t>-1090567160</t>
  </si>
  <si>
    <t>Odstranění podkladů nebo krytů strojně plochy jednotlivě přes 200 m2 s přemístěním hmot na skládku na vzdálenost do 20 m nebo s naložením na dopravní prostředek z kameniva hrubého drceného, o tl. vrstvy přes 200 do 300 mm</t>
  </si>
  <si>
    <t>113311121</t>
  </si>
  <si>
    <t>Odstranění geotextilií v komunikacích</t>
  </si>
  <si>
    <t>CS ÚRS 2019 02</t>
  </si>
  <si>
    <t>499718634</t>
  </si>
  <si>
    <t>Odstranění geosyntetik s uložením na vzdálenost do 20 m nebo naložením na dopravní prostředek geotextilie</t>
  </si>
  <si>
    <t>121151124</t>
  </si>
  <si>
    <t>Sejmutí ornice plochy přes 500 m2 tl vrstvy do 250 mm strojně</t>
  </si>
  <si>
    <t>-1128437895</t>
  </si>
  <si>
    <t>Sejmutí ornice strojně při souvislé ploše přes 500 m2, tl. vrstvy přes 200 do 250 mm</t>
  </si>
  <si>
    <t>Poznámka k položce:
viz TZ př.č. D.1.1.03.1, situace C.2.1 až 3, v.č. D.1.1.02.2 až 7</t>
  </si>
  <si>
    <t>189,5*3</t>
  </si>
  <si>
    <t>-1273701132</t>
  </si>
  <si>
    <t>189,5*3*0,25</t>
  </si>
  <si>
    <t>-18262273</t>
  </si>
  <si>
    <t>1659967811</t>
  </si>
  <si>
    <t>142,125*10 'Přepočtené koeficientem množství</t>
  </si>
  <si>
    <t>-1355299527</t>
  </si>
  <si>
    <t>1588120226</t>
  </si>
  <si>
    <t>181301114</t>
  </si>
  <si>
    <t>Rozprostření ornice tl vrstvy do 250 mm pl přes 500 m2 v rovině nebo ve svahu do 1:5</t>
  </si>
  <si>
    <t>1007714802</t>
  </si>
  <si>
    <t>Rozprostření a urovnání ornice v rovině nebo ve svahu sklonu do 1:5 při souvislé ploše přes 500 m2, tl. vrstvy přes 200 do 250 mm</t>
  </si>
  <si>
    <t>Zatravnění a ohumusování v rovině nebo ve svahu do 1:5, vč. zálivky vodou a dodávky materiálu</t>
  </si>
  <si>
    <t>1919220849</t>
  </si>
  <si>
    <t>215901101</t>
  </si>
  <si>
    <t>Zhutnění podloží z hornin soudržných do 92% PS nebo nesoudržných sypkých I(d) do 0,8</t>
  </si>
  <si>
    <t>-1018863521</t>
  </si>
  <si>
    <t>Zhutnění podloží pod násypy z rostlé horniny tř. 1 až 4  z hornin soudružných do 92 % PS a nesoudržných sypkých relativní ulehlosti I(d) do 0,8</t>
  </si>
  <si>
    <t>564871111</t>
  </si>
  <si>
    <t>Podklad ze štěrkodrtě ŠD tl 250 mm fr 16/63</t>
  </si>
  <si>
    <t>-1941099046</t>
  </si>
  <si>
    <t>Podklad ze štěrkodrti ŠD  s rozprostřením a zhutněním, po zhutnění tl. 250 mm</t>
  </si>
  <si>
    <t>919726123</t>
  </si>
  <si>
    <t>Geotextilie pro ochranu, separaci a filtraci netkaná měrná hmotnost do 500 g/m2</t>
  </si>
  <si>
    <t>-1508710705</t>
  </si>
  <si>
    <t>Geotextilie netkaná pro ochranu, separaci nebo filtraci měrná hmotnost přes 300 do 500 g/m2</t>
  </si>
  <si>
    <t>997221551</t>
  </si>
  <si>
    <t>Vodorovná doprava suti ze sypkých materiálů do 1 km</t>
  </si>
  <si>
    <t>1879646193</t>
  </si>
  <si>
    <t>Vodorovná doprava suti  bez naložení, ale se složením a s hrubým urovnáním ze sypkých materiálů, na vzdálenost do 1 km</t>
  </si>
  <si>
    <t>997221559</t>
  </si>
  <si>
    <t>Příplatek ZKD 1 km u vodorovné dopravy suti ze sypkých materiálů</t>
  </si>
  <si>
    <t>1730214182</t>
  </si>
  <si>
    <t>Vodorovná doprava suti  bez naložení, ale se složením a s hrubým urovnáním Příplatek k ceně za každý další i započatý 1 km přes 1 km</t>
  </si>
  <si>
    <t>210,8*19 'Přepočtené koeficientem množství</t>
  </si>
  <si>
    <t>997221611</t>
  </si>
  <si>
    <t>Nakládání suti na dopravní prostředky pro vodorovnou dopravu</t>
  </si>
  <si>
    <t>-944015630</t>
  </si>
  <si>
    <t>Nakládání na dopravní prostředky  pro vodorovnou dopravu suti</t>
  </si>
  <si>
    <t>997221873</t>
  </si>
  <si>
    <t>-318395735</t>
  </si>
  <si>
    <t>998332011</t>
  </si>
  <si>
    <t>Přesun hmot pro úpravy vodních toků a kanály</t>
  </si>
  <si>
    <t>66199096</t>
  </si>
  <si>
    <t>Přesun hmot pro úpravy vodních toků a kanály, hráze rybníků apod.  dopravní vzdálenost do 500 m</t>
  </si>
  <si>
    <t>004 - SO 04 Vyčištění odvodňovacího příkopu</t>
  </si>
  <si>
    <t>129253101</t>
  </si>
  <si>
    <t>Čištění otevřených koryt vodotečí šíře dna do 5 m hl do 2,5 m v hornině třídy těžitelnosti I skupiny 3 strojně</t>
  </si>
  <si>
    <t>1143493029</t>
  </si>
  <si>
    <t>Čištění otevřených koryt vodotečí strojně s přehozením rozpojeného nánosu do 3 m nebo s naložením na dopravní prostředek při šířce původního dna do 5 m a hloubce koryta do 2,5 m v hornině třídy těžitelnosti I skupiny 3</t>
  </si>
  <si>
    <t>Poznámka k položce:
viz TZ př.č. D.1.1.04.1, situace C.2.1 až 3, v.č. D.1.1.04.2 a 3</t>
  </si>
  <si>
    <t>122,5*0,8</t>
  </si>
  <si>
    <t xml:space="preserve">Vodorovné přemístění do 10000 m výkopku/sypaniny z horniny třídy těžitelnosti I, skupiny 1 až 3 </t>
  </si>
  <si>
    <t>-182402490</t>
  </si>
  <si>
    <t>Příplatek k vodorovnému přemístění výkopku/sypaniny z horniny třídy těžitelnosti I, skupiny 1 až 3 ZKD 1000 m přes 10000 m</t>
  </si>
  <si>
    <t>-453994956</t>
  </si>
  <si>
    <t>98*10 'Přepočtené koeficientem množství</t>
  </si>
  <si>
    <t>1819302824</t>
  </si>
  <si>
    <t>98*1,8 'Přepočtené koeficientem množství</t>
  </si>
  <si>
    <t>006 - SO 06 Protipovodňová zeď</t>
  </si>
  <si>
    <t>Úroveň 3:</t>
  </si>
  <si>
    <t>0001 - DSO 06.1 LB zeď</t>
  </si>
  <si>
    <t>-1619340477</t>
  </si>
  <si>
    <t>Poznámka k položce:
viz TZ př.č. D.1.1.06.1, situace C.2.1 až 3, v.č. D.1.1.06.2 až 10</t>
  </si>
  <si>
    <t>-905595676</t>
  </si>
  <si>
    <t>-464597297</t>
  </si>
  <si>
    <t>1077411039</t>
  </si>
  <si>
    <t>1217979436</t>
  </si>
  <si>
    <t>-1879566810</t>
  </si>
  <si>
    <t>1897212314</t>
  </si>
  <si>
    <t>9*9 'Přepočtené koeficientem množství</t>
  </si>
  <si>
    <t>969805927</t>
  </si>
  <si>
    <t>-2055892081</t>
  </si>
  <si>
    <t>101935388</t>
  </si>
  <si>
    <t>5*2 'Přepočtené koeficientem množství</t>
  </si>
  <si>
    <t>312658206</t>
  </si>
  <si>
    <t>10*5 'Přepočtené koeficientem množství</t>
  </si>
  <si>
    <t>91538365</t>
  </si>
  <si>
    <t>-529388472</t>
  </si>
  <si>
    <t>63,5/0,3</t>
  </si>
  <si>
    <t>-211830346</t>
  </si>
  <si>
    <t>Poznámka k položce:
viz TZ př.č. D.1.1.06.1, situace C.2.1 až 3, v.č. D.1.1.06.2 až 10
50% hor.tř.II a 50% hor.tř.III</t>
  </si>
  <si>
    <t>142,5*0,5</t>
  </si>
  <si>
    <t>676570560</t>
  </si>
  <si>
    <t>581018464</t>
  </si>
  <si>
    <t>63,5</t>
  </si>
  <si>
    <t>1461256306</t>
  </si>
  <si>
    <t>540294977</t>
  </si>
  <si>
    <t>výkop z rýh</t>
  </si>
  <si>
    <t>71,25+71,25</t>
  </si>
  <si>
    <t>zemina z vrtů</t>
  </si>
  <si>
    <t>3,14*0,1*0,1*3,7*82</t>
  </si>
  <si>
    <t>3,14*0,1*0,1*1,5*2</t>
  </si>
  <si>
    <t>-1497295571</t>
  </si>
  <si>
    <t>-652587999</t>
  </si>
  <si>
    <t>63,5*10 'Přepočtené koeficientem množství</t>
  </si>
  <si>
    <t>-1565629219</t>
  </si>
  <si>
    <t>19*10 'Přepočtené koeficientem množství</t>
  </si>
  <si>
    <t>-1699766950</t>
  </si>
  <si>
    <t>152,121*10 'Přepočtené koeficientem množství</t>
  </si>
  <si>
    <t>-1637021931</t>
  </si>
  <si>
    <t>112,5*10 'Přepočtené koeficientem množství</t>
  </si>
  <si>
    <t>222958272</t>
  </si>
  <si>
    <t>1613406992</t>
  </si>
  <si>
    <t>112,5</t>
  </si>
  <si>
    <t>704087695</t>
  </si>
  <si>
    <t>152,121*1,8 'Přepočtené koeficientem množství</t>
  </si>
  <si>
    <t>-1178125112</t>
  </si>
  <si>
    <t>-2120658727</t>
  </si>
  <si>
    <t>plocha dle tabulky V TZ</t>
  </si>
  <si>
    <t>183,75</t>
  </si>
  <si>
    <t>723828661</t>
  </si>
  <si>
    <t>-541983960</t>
  </si>
  <si>
    <t>"základová spára" 1,4*84</t>
  </si>
  <si>
    <t>274313611</t>
  </si>
  <si>
    <t>Základové pásy z betonu tř. C 16/20</t>
  </si>
  <si>
    <t>916324599</t>
  </si>
  <si>
    <t>Základy z betonu prostého pasy betonu kamenem neprokládaného tř. C 16/20</t>
  </si>
  <si>
    <t>0,7*0,1*84,3</t>
  </si>
  <si>
    <t>224411114</t>
  </si>
  <si>
    <t>Vrty maloprofilové D do 200 mm úklon do 45° hl do 25 m hor. III a IV</t>
  </si>
  <si>
    <t>-1903871698</t>
  </si>
  <si>
    <t>Maloprofilové vrty průběžným sacím vrtáním průměru přes 156 do 200 mm do úklonu 45° v hl 0 až 25 m v hornině tř. III a IV</t>
  </si>
  <si>
    <t>Poznámka k položce:
viz TZ př.č. D.1.1.06.1, situace C.2.1 až 3, v.č. D.1.1.06.2 až 10, statika TZ př.č.  D.1.2.2 a v.č. D.1.2.3</t>
  </si>
  <si>
    <t>3,7*82</t>
  </si>
  <si>
    <t>"v místě křížení se splaškovou kanaliazcí" 1,5*2</t>
  </si>
  <si>
    <t>281602111</t>
  </si>
  <si>
    <t>Injektování povrchové nízkotlaké s dvojitým obturátorem mikropilot a kotev tlakem do 0,6 MPa</t>
  </si>
  <si>
    <t>hod</t>
  </si>
  <si>
    <t>1774300906</t>
  </si>
  <si>
    <t>Injektování povrchové s dvojitým obturátorem mikropilot nebo kotev  tlakem do 0,60 MPa</t>
  </si>
  <si>
    <t>1 kotvy a 1 vrt za hod</t>
  </si>
  <si>
    <t>82+2</t>
  </si>
  <si>
    <t>589329081R</t>
  </si>
  <si>
    <t>směs z aktivovaného cementu (voda : cement = 2:1)</t>
  </si>
  <si>
    <t>1568467267</t>
  </si>
  <si>
    <t>"kotvy" 3,14*0,1*0,1*3,7*82</t>
  </si>
  <si>
    <t>"v místě křížení se splaškovou kanaliazcí" 3,14*0,1*0,1*1,5*2</t>
  </si>
  <si>
    <t>9,621*1,3 'Přepočtené koeficientem množství</t>
  </si>
  <si>
    <t>231611114</t>
  </si>
  <si>
    <t>Výztuž pilot betonovaných do země ocel z betonářské oceli 10 505</t>
  </si>
  <si>
    <t>1475741573</t>
  </si>
  <si>
    <t>Výztuž pilot betonovaných do země  z oceli 10 505 (R)</t>
  </si>
  <si>
    <t>pol.č. 2a 3</t>
  </si>
  <si>
    <t>(1,9+32,2)=29,2kg/m</t>
  </si>
  <si>
    <t>34,1*84,3*1,1/1000</t>
  </si>
  <si>
    <t>227111114</t>
  </si>
  <si>
    <t>Odpažení maloprofilových vrtů průměru do 200 mm</t>
  </si>
  <si>
    <t>933934162</t>
  </si>
  <si>
    <t>Odpažení maloprofilových vrtů průměru  přes 156 do 200 mm</t>
  </si>
  <si>
    <t>Konstrukce vodních staveb ze ŽB mrazuvzdorného tř. C 30/37 XC4, XF3</t>
  </si>
  <si>
    <t>-1555499272</t>
  </si>
  <si>
    <t>průřezová plocha 1,2m2</t>
  </si>
  <si>
    <t>"patka" 0,7*1,2*84,3</t>
  </si>
  <si>
    <t>"dřík" 0,3*1,2*84,3</t>
  </si>
  <si>
    <t>-500868358</t>
  </si>
  <si>
    <t>dilatace po max 6-ti m...celkem 14 dilatačních celků</t>
  </si>
  <si>
    <t>84,3*2,4*2</t>
  </si>
  <si>
    <t>"průřezová plocha 1,2m, vč. dilatac. celků" 1,2*15</t>
  </si>
  <si>
    <t>1741541516</t>
  </si>
  <si>
    <t>903475876</t>
  </si>
  <si>
    <t>bez výztuže pro piloty, p.č. 2a 3</t>
  </si>
  <si>
    <t>157,7kg/m</t>
  </si>
  <si>
    <t>157,7*84,3*1,1/1000</t>
  </si>
  <si>
    <t>943211111</t>
  </si>
  <si>
    <t>Montáž lešení prostorového rámového lehkého s podlahami zatížení do 200 kg/m2 v do 10 m</t>
  </si>
  <si>
    <t>557468200</t>
  </si>
  <si>
    <t>Montáž lešení prostorového rámového lehkého pracovního s podlahami  s provozním zatížením tř. 3 do 200 kg/m2, výšky do 10 m</t>
  </si>
  <si>
    <t>1*2,5*84,3</t>
  </si>
  <si>
    <t>943211211</t>
  </si>
  <si>
    <t>Příplatek k lešení prostorovému rámovému lehkému s podlahami v do 10 m za první a ZKD den použití</t>
  </si>
  <si>
    <t>610447263</t>
  </si>
  <si>
    <t>Montáž lešení prostorového rámového lehkého pracovního s podlahami  Příplatek za první a každý další den použití lešení k ceně -1111</t>
  </si>
  <si>
    <t>210,75*30 'Přepočtené koeficientem množství</t>
  </si>
  <si>
    <t>943211811</t>
  </si>
  <si>
    <t>Demontáž lešení prostorového rámového lehkého s podlahami zatížení do 200 kg/m2 v do 10 m</t>
  </si>
  <si>
    <t>-933136420</t>
  </si>
  <si>
    <t>Demontáž lešení prostorového rámového lehkého pracovního s podlahami  s provozním zatížením tř. 3 do 200 kg/m2, výšky do 10 m</t>
  </si>
  <si>
    <t>953,4R</t>
  </si>
  <si>
    <t>Uzavření dilatační spáry těsnícím PE provazcem a trvale pružným jedno-komponentním tmelem na bázi polyuretanu v šedé barvě s UV stabilizaci, šířka dilatace 20mm, vč. dodávky materiálů</t>
  </si>
  <si>
    <t>-1709677293</t>
  </si>
  <si>
    <t>dilatační spáry</t>
  </si>
  <si>
    <t>(2,4+0,3+1,2+0,4+1,2)*14</t>
  </si>
  <si>
    <t>Vložky do svislých dilatačních spár z EPS fasádních polystyrénových desek tl 20 mm</t>
  </si>
  <si>
    <t>2071710372</t>
  </si>
  <si>
    <t>(1,2*0,3+1,2*0,7)*14</t>
  </si>
  <si>
    <t>953333124</t>
  </si>
  <si>
    <t>PVC těsnící pás do pracovních spar betonových kcí vnitřní š 320 mm</t>
  </si>
  <si>
    <t>2103245613</t>
  </si>
  <si>
    <t>PVC těsnící pás do betonových konstrukcí do pracovních spar vnitřní, pokládaný doprostřed konstrukce mezi výztuž šířky 320 mm</t>
  </si>
  <si>
    <t>dilatace</t>
  </si>
  <si>
    <t>2,4*14</t>
  </si>
  <si>
    <t>497107311</t>
  </si>
  <si>
    <t>mezi patku a dřík</t>
  </si>
  <si>
    <t>84,3</t>
  </si>
  <si>
    <t>953965100R</t>
  </si>
  <si>
    <t>Typový dilatační nerez trn DN22mm, délky 300mm s pouzdrem z poplastované oceli na jedné straně</t>
  </si>
  <si>
    <t>-865293014</t>
  </si>
  <si>
    <t>počet kusů x dilatační celky, 9ks/dilataci</t>
  </si>
  <si>
    <t>9*14</t>
  </si>
  <si>
    <t>962052211</t>
  </si>
  <si>
    <t>Bourání zdiva stávající opěrné stěny ze ŽB přes 1 m3</t>
  </si>
  <si>
    <t>-131738969</t>
  </si>
  <si>
    <t>Bourání zdiva železobetonového  nadzákladového, objemu přes 1 m3</t>
  </si>
  <si>
    <t>průřezová plocha odhad 1m2</t>
  </si>
  <si>
    <t>84*1</t>
  </si>
  <si>
    <t>1082823823</t>
  </si>
  <si>
    <t>373725195</t>
  </si>
  <si>
    <t>201,6*19 'Přepočtené koeficientem množství</t>
  </si>
  <si>
    <t>997013862</t>
  </si>
  <si>
    <t>Poplatek za uložení stavebního odpadu na recyklační skládce (skládkovné) z armovaného betonu kód odpadu  17 01 01</t>
  </si>
  <si>
    <t>911189409</t>
  </si>
  <si>
    <t>Poplatek za uložení stavebního odpadu na recyklační skládce (skládkovné) z armovaného betonu zatříděného do Katalogu odpadů pod kódem 17 01 01</t>
  </si>
  <si>
    <t>998322011</t>
  </si>
  <si>
    <t>Přesun hmot pro hráze přehradní zděné, betonové a železobetonové</t>
  </si>
  <si>
    <t>-1244035130</t>
  </si>
  <si>
    <t>Přesun hmot pro objekty hráze přehradní zděné, betonové, železobetonové  dopravní vzdálenost do 500 m</t>
  </si>
  <si>
    <t>Demontáž stávající branky, vč. 2ks sloupků, vč. odvozu a likvidace</t>
  </si>
  <si>
    <t>1454811001</t>
  </si>
  <si>
    <t>branka bude uskladněna a použita pro zpětnou montáž</t>
  </si>
  <si>
    <t>767,2-R</t>
  </si>
  <si>
    <t>Dodávka + montáž mobilního hrazení, vč. vodících profilů a jejích kotvení</t>
  </si>
  <si>
    <t>1155676841</t>
  </si>
  <si>
    <t>2*1,1</t>
  </si>
  <si>
    <t>767,3a-R</t>
  </si>
  <si>
    <t>Zpětná montáž vstupní ocelové branky š.1,2m</t>
  </si>
  <si>
    <t>1176529649</t>
  </si>
  <si>
    <t>767,3b-R</t>
  </si>
  <si>
    <t>Dodávka + montáž ocelového sloupku 80x80mm, délky 2,5m pro vstupní branku, stejných parametrů jako stávající, vč. povrchové úpravy, vč. kotvení do ŽB protipovodňové zdi</t>
  </si>
  <si>
    <t>757207438</t>
  </si>
  <si>
    <t xml:space="preserve">Dodávka + montáž ocelového sloupku 80x80mm, délky 2,5m pro vstupní branku, stejných parametrů jako stávající, vč. povrchové úpravy. Sloupky se ukotví přes kotevní pracny do vnějšího líce ŽB konstrukce protipovodňové zdi. Sloupky budou z pozinkované oceli s povrchovou úpravou práškovým lakováním v zelené barvě (RAL 6005). </t>
  </si>
  <si>
    <t>767,4-R</t>
  </si>
  <si>
    <t>Repase stávající ocelové branky šířky 1,2m (vyrovnání, důkladně očištění od rezi a starých nátěrů a provedení nové povrchové úpravy práškovým lakováním v zelené bravě (RAL 6005)</t>
  </si>
  <si>
    <t>-863384524</t>
  </si>
  <si>
    <t>1,2*2*2</t>
  </si>
  <si>
    <t>0002 - DSO 06.2 PB zeď</t>
  </si>
  <si>
    <t>-332561748</t>
  </si>
  <si>
    <t>-708953040</t>
  </si>
  <si>
    <t>-1562669026</t>
  </si>
  <si>
    <t>379232463</t>
  </si>
  <si>
    <t>1042772678</t>
  </si>
  <si>
    <t>10*9 'Přepočtené koeficientem množství</t>
  </si>
  <si>
    <t>1874699281</t>
  </si>
  <si>
    <t>-742737402</t>
  </si>
  <si>
    <t>-1694362533</t>
  </si>
  <si>
    <t>113107332</t>
  </si>
  <si>
    <t>Odstranění podkladu z betonu prostého tl 300 mm strojně pl do 50 m2</t>
  </si>
  <si>
    <t>-290469241</t>
  </si>
  <si>
    <t>Odstranění podkladů nebo krytů strojně plochy jednotlivě do 50 m2 s přemístěním hmot na skládku na vzdálenost do 3 m nebo s naložením na dopravní prostředek z betonu prostého, o tl. vrstvy přes 150 do 300 mm</t>
  </si>
  <si>
    <t>odbourání nájezdu</t>
  </si>
  <si>
    <t>113107324</t>
  </si>
  <si>
    <t>Odstranění podkladu z kameniva drceného tl 400 mm strojně pl do 50 m2</t>
  </si>
  <si>
    <t>-1134363400</t>
  </si>
  <si>
    <t>Odstranění podkladů nebo krytů strojně plochy jednotlivě do 50 m2 s přemístěním hmot na skládku na vzdálenost do 3 m nebo s naložením na dopravní prostředek z kameniva hrubého drceného, o tl. vrstvy přes 300 do 400 mm</t>
  </si>
  <si>
    <t>113107341</t>
  </si>
  <si>
    <t>Odstranění podkladu živičného tl 50 mm strojně pl do 50 m2</t>
  </si>
  <si>
    <t>1219622595</t>
  </si>
  <si>
    <t>Odstranění podkladů nebo krytů strojně plochy jednotlivě do 50 m2 s přemístěním hmot na skládku na vzdálenost do 3 m nebo s naložením na dopravní prostředek živičných, o tl. vrstvy do 50 mm</t>
  </si>
  <si>
    <t>113154123</t>
  </si>
  <si>
    <t>Frézování živičného krytu tl 50 mm pruh š 1 m pl do 500 m2 bez překážek v trase</t>
  </si>
  <si>
    <t>1792464039</t>
  </si>
  <si>
    <t>Frézování živičného podkladu nebo krytu  s naložením na dopravní prostředek plochy do 500 m2 bez překážek v trase pruhu šířky přes 0,5 m do 1 m, tloušťky vrstvy 50 mm</t>
  </si>
  <si>
    <t>113202111</t>
  </si>
  <si>
    <t>Vytrhání obrub krajníků obrubníků stojatých</t>
  </si>
  <si>
    <t>1189939079</t>
  </si>
  <si>
    <t>Vytrhání obrub  s vybouráním lože, s přemístěním hmot na skládku na vzdálenost do 3 m nebo s naložením na dopravní prostředek z krajníků nebo obrubníků stojatých</t>
  </si>
  <si>
    <t>-247100702</t>
  </si>
  <si>
    <t>90/0,3</t>
  </si>
  <si>
    <t>1177083640</t>
  </si>
  <si>
    <t>245*0,5</t>
  </si>
  <si>
    <t>1178947552</t>
  </si>
  <si>
    <t>151711111</t>
  </si>
  <si>
    <t>Osazení zápor ocelových dl do 8 m</t>
  </si>
  <si>
    <t>-472015331</t>
  </si>
  <si>
    <t>Osazení ocelových zápor pro pažení hloubených vykopávek  do předem provedených vrtů se zabetonováním spodního konce, s příp. nutným obsypem zápory pískem délky od 0 do 8 m</t>
  </si>
  <si>
    <t>Poznámka k položce:
viz TZ př.č. D.1.1.06.1, situace C.2.1 až 3, v.č. D.1.1.06.2 až 10, statika TZ př.č.  D.1.2.1</t>
  </si>
  <si>
    <t>zabezpečení garáže</t>
  </si>
  <si>
    <t>10*6</t>
  </si>
  <si>
    <t>13010954</t>
  </si>
  <si>
    <t>ocel profilová HE-A 140 jakost 11 375</t>
  </si>
  <si>
    <t>1317430367</t>
  </si>
  <si>
    <t>Poznámka k položce:
Hmotnost: 25,30 kg/m</t>
  </si>
  <si>
    <t>25,3*60/1000*1,1</t>
  </si>
  <si>
    <t>58931966</t>
  </si>
  <si>
    <t>beton C 8/10 XC2</t>
  </si>
  <si>
    <t>-1668071149</t>
  </si>
  <si>
    <t xml:space="preserve">beton C 8/10 </t>
  </si>
  <si>
    <t>zajištění garáže</t>
  </si>
  <si>
    <t>3,14*0,15*0,15*4*10</t>
  </si>
  <si>
    <t>2,826*1,1 'Přepočtené koeficientem množství</t>
  </si>
  <si>
    <t>151721111</t>
  </si>
  <si>
    <t xml:space="preserve">Zřízení pažení do ocelových zápor hl výkopu do 4 m s jeho následným odstraněním "dřevěné pažnice" </t>
  </si>
  <si>
    <t>768113376</t>
  </si>
  <si>
    <t>Pažení do ocelových zápor  bez ohledu na druh pažin, s odstraněním pažení, hloubky výkopu do 4 m</t>
  </si>
  <si>
    <t>9*2</t>
  </si>
  <si>
    <t>153,1-R</t>
  </si>
  <si>
    <t>Upálení ocelových zápor cca 1m pod terénem, vč. odvozu a likvidace</t>
  </si>
  <si>
    <t>-1062874191</t>
  </si>
  <si>
    <t>1221240000</t>
  </si>
  <si>
    <t>90</t>
  </si>
  <si>
    <t>1040725599</t>
  </si>
  <si>
    <t>-1213009720</t>
  </si>
  <si>
    <t>122,5+122,5</t>
  </si>
  <si>
    <t>"zajištění garáže" 3,14*0,2*0,2*6*10</t>
  </si>
  <si>
    <t>-1075327389</t>
  </si>
  <si>
    <t>-35017550</t>
  </si>
  <si>
    <t>90*10 'Přepočtené koeficientem množství</t>
  </si>
  <si>
    <t>81795103</t>
  </si>
  <si>
    <t>26*10 'Přepočtené koeficientem množství</t>
  </si>
  <si>
    <t>671831067</t>
  </si>
  <si>
    <t>262,157*10 'Přepočtené koeficientem množství</t>
  </si>
  <si>
    <t>1930972157</t>
  </si>
  <si>
    <t>220*10 'Přepočtené koeficientem množství</t>
  </si>
  <si>
    <t>-1095648161</t>
  </si>
  <si>
    <t>1694566948</t>
  </si>
  <si>
    <t>220</t>
  </si>
  <si>
    <t>536477165</t>
  </si>
  <si>
    <t>262,157*1,8 'Přepočtené koeficientem množství</t>
  </si>
  <si>
    <t>-910470370</t>
  </si>
  <si>
    <t>1913693160</t>
  </si>
  <si>
    <t>231,25</t>
  </si>
  <si>
    <t>1777880905</t>
  </si>
  <si>
    <t>1652123151</t>
  </si>
  <si>
    <t>"základová spára" 1,4*83,7</t>
  </si>
  <si>
    <t>226211200R</t>
  </si>
  <si>
    <t>Vrty velkoprofilové svislé zapažené D od 250 do 400 mm hl do 10 m hor. III</t>
  </si>
  <si>
    <t>1990349184</t>
  </si>
  <si>
    <t>Velkoprofilové vrty náběrovým vrtáním svislé zapažené  ocelovými pažnicemi průměru přes 250 do 400 mm, v hl od 0 do 10 m v hornině tř. III</t>
  </si>
  <si>
    <t>zajištění stávající garáže</t>
  </si>
  <si>
    <t>227211101R</t>
  </si>
  <si>
    <t>Odpažení velkoprofilových vrtů průměru do 400 mm</t>
  </si>
  <si>
    <t>-1580058046</t>
  </si>
  <si>
    <t>Odpažení velkoprofilových vrtů průměru  přes 250 do 400 mm</t>
  </si>
  <si>
    <t>274313511</t>
  </si>
  <si>
    <t>-255363815</t>
  </si>
  <si>
    <t>0,7*0,1*83,7</t>
  </si>
  <si>
    <t>259293828</t>
  </si>
  <si>
    <t>-478926004</t>
  </si>
  <si>
    <t>-2069581486</t>
  </si>
  <si>
    <t>-1649636605</t>
  </si>
  <si>
    <t>(1,9+32,2)=34,1kg/m</t>
  </si>
  <si>
    <t>34,1*83,7*1,1/1000</t>
  </si>
  <si>
    <t>227111113</t>
  </si>
  <si>
    <t>Odpažení maloprofilových vrtů průměru do 156 mm</t>
  </si>
  <si>
    <t>744041271</t>
  </si>
  <si>
    <t>Odpažení maloprofilových vrtů průměru  přes 93 do 156 mm</t>
  </si>
  <si>
    <t>860570962</t>
  </si>
  <si>
    <t>"patka" 0,7*1,2*83,7</t>
  </si>
  <si>
    <t>"dřík" 0,3*1,2*83,7</t>
  </si>
  <si>
    <t>-189914660</t>
  </si>
  <si>
    <t>83,7*2,4*2</t>
  </si>
  <si>
    <t>-1948094226</t>
  </si>
  <si>
    <t>-1837598327</t>
  </si>
  <si>
    <t>157,7*83,7*1,1/1000</t>
  </si>
  <si>
    <t>564251111</t>
  </si>
  <si>
    <t>Podklad nebo podsyp ze štěrkopísku ŠP tl 150 mm</t>
  </si>
  <si>
    <t>1545380951</t>
  </si>
  <si>
    <t>Podklad nebo podsyp ze štěrkopísku ŠP  s rozprostřením, vlhčením a zhutněním, po zhutnění tl. 150 mm</t>
  </si>
  <si>
    <t>Podklad ze štěrkodrtě ŠD tl 200 mm</t>
  </si>
  <si>
    <t>-1182091797</t>
  </si>
  <si>
    <t>573191111</t>
  </si>
  <si>
    <t>Postřik infiltrační kationaktivní emulzí v množství 1 kg/m2</t>
  </si>
  <si>
    <t>1969613630</t>
  </si>
  <si>
    <t>Postřik infiltrační kationaktivní emulzí v množství 1,00 kg/m2</t>
  </si>
  <si>
    <t>565135101</t>
  </si>
  <si>
    <t>Asfaltový beton vrstva podkladní ACP 16 (obalované kamenivo OKS) tl 50 mm š do 1,5 m</t>
  </si>
  <si>
    <t>-1218648694</t>
  </si>
  <si>
    <t>Asfaltový beton vrstva podkladní ACP 16 (obalované kamenivo střednězrnné - OKS)  s rozprostřením a zhutněním v pruhu šířky do 1,5 m, po zhutnění tl. 50 mm</t>
  </si>
  <si>
    <t>573231108</t>
  </si>
  <si>
    <t>Postřik živičný spojovací ze silniční emulze v množství 0,50 kg/m2</t>
  </si>
  <si>
    <t>1082686733</t>
  </si>
  <si>
    <t>Postřik spojovací PS bez posypu kamenivem ze silniční emulze, v množství 0,50 kg/m2</t>
  </si>
  <si>
    <t>577144031</t>
  </si>
  <si>
    <t>Asfaltový beton vrstva obrusná ACO 11 (ABS) tř. I tl 50 mm š do 1,5 m z modifikovaného asfaltu</t>
  </si>
  <si>
    <t>1544007414</t>
  </si>
  <si>
    <t>Asfaltový beton vrstva obrusná ACO 11 (ABS)  s rozprostřením a se zhutněním z modifikovaného asfaltu v pruhu šířky do 1,5 m, po zhutnění tl. 50 mm</t>
  </si>
  <si>
    <t>581151110R</t>
  </si>
  <si>
    <t>Provedení betonového nájezdu tl.300mm, vč. dodávky materiálu, vč. spřažení do protipovodňové zdi pomocí trnů (12ks)</t>
  </si>
  <si>
    <t>1694988062</t>
  </si>
  <si>
    <t>Kryt cementobetonový silničních komunikací  skupiny CB I tl. 300 mm</t>
  </si>
  <si>
    <t>po odbourání nájezdu</t>
  </si>
  <si>
    <t>916131213</t>
  </si>
  <si>
    <t>Osazení silničního obrubníku betonového stojatého s boční opěrou do lože z betonu prostého</t>
  </si>
  <si>
    <t>1009078319</t>
  </si>
  <si>
    <t>Osazení silničního obrubníku betonového se zřízením lože, s vyplněním a zatřením spár cementovou maltou stojatého s boční opěrou z betonu prostého, do lože z betonu prostého</t>
  </si>
  <si>
    <t>59217033</t>
  </si>
  <si>
    <t>obrubník betonový silniční 1000x100x300mm</t>
  </si>
  <si>
    <t>1350888542</t>
  </si>
  <si>
    <t>43*1,05 'Přepočtené koeficientem množství</t>
  </si>
  <si>
    <t>-690525161</t>
  </si>
  <si>
    <t>1*2,5*83,7</t>
  </si>
  <si>
    <t>-397031986</t>
  </si>
  <si>
    <t>209,25*30 'Přepočtené koeficientem množství</t>
  </si>
  <si>
    <t>-137877469</t>
  </si>
  <si>
    <t>-1362879325</t>
  </si>
  <si>
    <t>-527038288</t>
  </si>
  <si>
    <t>1205554234</t>
  </si>
  <si>
    <t>578825111</t>
  </si>
  <si>
    <t>83,7</t>
  </si>
  <si>
    <t>Kotevní trn z oceli St 52D 22mm, poplastovaná l=300mm, v jedné části osazeny kluzně obalené PVC pásem</t>
  </si>
  <si>
    <t>-1105008156</t>
  </si>
  <si>
    <t>-1666676908</t>
  </si>
  <si>
    <t>37,5*1</t>
  </si>
  <si>
    <t>71</t>
  </si>
  <si>
    <t>962052200R</t>
  </si>
  <si>
    <t>Bourání stavebních kostrukcí schodiště ze ŽB</t>
  </si>
  <si>
    <t>1103533338</t>
  </si>
  <si>
    <t>přůřezová plocha vč. základů dle autocad</t>
  </si>
  <si>
    <t>1,4*0,75</t>
  </si>
  <si>
    <t>72</t>
  </si>
  <si>
    <t>1417140014</t>
  </si>
  <si>
    <t>73</t>
  </si>
  <si>
    <t>-574569018</t>
  </si>
  <si>
    <t>128,418*19 'Přepočtené koeficientem množství</t>
  </si>
  <si>
    <t>74</t>
  </si>
  <si>
    <t>-1761836961</t>
  </si>
  <si>
    <t>"odbourání nájezdu" 2,5</t>
  </si>
  <si>
    <t>"obrubník" 8,815</t>
  </si>
  <si>
    <t>75</t>
  </si>
  <si>
    <t>-433965681</t>
  </si>
  <si>
    <t>"opěrná stěna + schodiště" 90+2,52</t>
  </si>
  <si>
    <t>76</t>
  </si>
  <si>
    <t>-1652755632</t>
  </si>
  <si>
    <t>"kamenivo z vozovky" 17,98</t>
  </si>
  <si>
    <t>77</t>
  </si>
  <si>
    <t>997221875</t>
  </si>
  <si>
    <t>Poplatek za uložení stavebního odpadu na recyklační skládce (skládkovné) asfaltového bez obsahu dehtu zatříděného do Katalogu odpadů pod kódem 17 03 02</t>
  </si>
  <si>
    <t>1228165755</t>
  </si>
  <si>
    <t>"asfalt z vozovky" 3,565+3,038</t>
  </si>
  <si>
    <t>78</t>
  </si>
  <si>
    <t>939202809</t>
  </si>
  <si>
    <t>79</t>
  </si>
  <si>
    <t>1376513164</t>
  </si>
  <si>
    <t>u lávky</t>
  </si>
  <si>
    <t>80</t>
  </si>
  <si>
    <t>767,3-R</t>
  </si>
  <si>
    <t>Demontáž stávajícího křídla brány, vč. ocelového sloupku, vč. odvozu a likvidace</t>
  </si>
  <si>
    <t>2071873202</t>
  </si>
  <si>
    <t>Demontáž stávajícího drátěného oplocení na ocelových sloupcích, vč. patek, vč. branky šířky 1m, vč. odvozu a likvidace</t>
  </si>
  <si>
    <t>u pozemku parcelní č. 2416/2</t>
  </si>
  <si>
    <t>81</t>
  </si>
  <si>
    <t>721094494</t>
  </si>
  <si>
    <t xml:space="preserve">na pozemcích p.č. 2416/1; 2416/2; 2416/3; 2416/4 a dílčí část parc. č. 2417/3 </t>
  </si>
  <si>
    <t>58,7</t>
  </si>
  <si>
    <t>82</t>
  </si>
  <si>
    <t>767,5-R</t>
  </si>
  <si>
    <t>Dodávka + montáž drátěného oplocení s napínacím drátem výšky 1,0m na ocelových sloupcích DN 38mm, délky 1050mm,  kotvených přes kotevní patky do koruny protipovodňové zdi na chemické kotvy 2ks/sloupek, vč. vzpěr</t>
  </si>
  <si>
    <t>-1255535705</t>
  </si>
  <si>
    <t>Dodávka + montáž drátěného oplocení s napínacím drátem výšky 1,0m na ocelových sloupcích DN 38mm, délky 1050mm,  kotvených přes kotevní patky do koruny protipovodňové zdi na chemické kotvy 2ks/sloupek, vč. vzpěr
materiál: pozinkovaná ocel s povrchovou úpravou poplastováním v zelené barvě (RAL 6005).</t>
  </si>
  <si>
    <t>33,7</t>
  </si>
  <si>
    <t>83</t>
  </si>
  <si>
    <t>767,6-R</t>
  </si>
  <si>
    <t>Dodávka + montáž drátěného oplocení s napínacím drátem výšky 0,6m na ocelových sloupcích DN 38mm, délky 650mm,  kotvených přes kotevní patky do koruny protipovodňové zdi na chemické kotvy 2ks/sloupek, vč. vzpěr</t>
  </si>
  <si>
    <t>-2075808165</t>
  </si>
  <si>
    <t>Dodávka + montáž drátěného oplocení s napínacím drátem výšky 0,6m na ocelových sloupcích DN 38mm, délky 650mm,  kotvených přes kotevní patky do koruny protipovodňové zdi na chemické kotvy 2ks/sloupek, vč. vzpěr
materiál: pozinkovaná ocel s povrchovou úpravou poplastováním v zelené barvě (RAL 6005).</t>
  </si>
  <si>
    <t>25,2</t>
  </si>
  <si>
    <t>84</t>
  </si>
  <si>
    <t>767,13-R</t>
  </si>
  <si>
    <t>Dodávka + montáž ocelový sloupek plotový D38mm délky 2500mm, vč. betonové patky C16/20 DN200, hloubky 700mm</t>
  </si>
  <si>
    <t>-1573606403</t>
  </si>
  <si>
    <t xml:space="preserve">Dodávka + montáž ocelový sloupek plotový D38mm délky 2500mm, vč. betonové patky C16/20 DN200, hloubky </t>
  </si>
  <si>
    <t>85</t>
  </si>
  <si>
    <t>767,8-R</t>
  </si>
  <si>
    <t>Demontáž stávajícího drátěného oplocení na ocelových sloupcích, vč. branky, vč. odvozu a likvidace</t>
  </si>
  <si>
    <t>-902490793</t>
  </si>
  <si>
    <t>Demontáž stávajícího drátěného oplocení na ocelových sloupcích, vč. branky, vč. nákladů na uskladnění</t>
  </si>
  <si>
    <t xml:space="preserve">na pozemcích parc. č. 2417/3 a parc. č. 2434/7 a 2434/3 </t>
  </si>
  <si>
    <t>86</t>
  </si>
  <si>
    <t>767,9-R</t>
  </si>
  <si>
    <t>Dodávka + montáž provizorního oplocení, vč. následného odtranění</t>
  </si>
  <si>
    <t>-561756001</t>
  </si>
  <si>
    <t>87</t>
  </si>
  <si>
    <t>767,10-R</t>
  </si>
  <si>
    <t>Dodávka + montáž drátěného oplocení s napínacími dráty na ocelových sloupcích výšky do 2,5m se zabetonováním, vč. branky (vše přizpůsobit dle původního)</t>
  </si>
  <si>
    <t>-1248680759</t>
  </si>
  <si>
    <t xml:space="preserve">nové oplocení bude vybudováno na všech soukromých pozemcích, tzn. také na pozemku 2417/3, 2434/3 a 2434/7 </t>
  </si>
  <si>
    <t>88</t>
  </si>
  <si>
    <t>767,11-R</t>
  </si>
  <si>
    <t xml:space="preserve">Zpětná montáž vstupního ocelového křídla </t>
  </si>
  <si>
    <t>975397626</t>
  </si>
  <si>
    <t>89</t>
  </si>
  <si>
    <t>767,12-R</t>
  </si>
  <si>
    <t>Dodávka + montáž ocelového sloupku DN 100mm, délky 2,5m pro vstupní branku, vč. povrchové úpravy, se zabetonovámím C16/20 do patky DN400mm hloubky 800mm</t>
  </si>
  <si>
    <t>1391310363</t>
  </si>
  <si>
    <t>Dodávka + montáž ocelového sloupku DN 100mm, délky 2,5m pro vstupní branku, vč. povrchové úpravy, se zabetonovámím C16/20 do patky DN400mm hloubky 800mm
materiál: pozinkovaná ocel s povrchovou úpravou poplastováním v zelené barvě (RAL 6005).</t>
  </si>
  <si>
    <t>0003 - DSO 06.3 Dočasný sjezd a převedení vody</t>
  </si>
  <si>
    <t>M - Práce a dodávky M</t>
  </si>
  <si>
    <t xml:space="preserve">    23-M - Montáže potrubí</t>
  </si>
  <si>
    <t>113106241</t>
  </si>
  <si>
    <t>Rozebrání vozovek ze silničních dílců strojně pl přes 200 m2</t>
  </si>
  <si>
    <t>-1794656339</t>
  </si>
  <si>
    <t xml:space="preserve">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t>
  </si>
  <si>
    <t>Poznámka k položce:
viz TZ př.č. D.1.1.06.1, situace C.2.1 až 3, v.č. D.1.1.06.7</t>
  </si>
  <si>
    <t>dočasný sjezd, vč. ochrany vodního stupně</t>
  </si>
  <si>
    <t>820+20</t>
  </si>
  <si>
    <t>-1009323030</t>
  </si>
  <si>
    <t>ochrana vodního stupně</t>
  </si>
  <si>
    <t>122202200R</t>
  </si>
  <si>
    <t>Odtěžení násypu a zásypu dočasné komunikace s naložením na dopravní prostředek</t>
  </si>
  <si>
    <t>1992850867</t>
  </si>
  <si>
    <t>objem násypu dočasné komunikace dle TZ</t>
  </si>
  <si>
    <t>1000</t>
  </si>
  <si>
    <t>zemní hrázka</t>
  </si>
  <si>
    <t>123,1-R</t>
  </si>
  <si>
    <t>Příplatek za zvýšení opatrnosti při odtěžení zeminy v blizkosti stávajícího ŽB jezu</t>
  </si>
  <si>
    <t>1548232033</t>
  </si>
  <si>
    <t xml:space="preserve">Při pracích v okolí stávajícího jezu je nutno dbát zvýšené opatrnosti, aby nedošlo k jeho poškození. Dle potřeby je doporučeno výkopové práce provádět v tomto úseku ručně, a to jak při přípravných pracích, tak při dokončovacích pracích na odtěžení nasypané zeminy z koryta Sadového potoku. </t>
  </si>
  <si>
    <t>131151203</t>
  </si>
  <si>
    <t>Hloubení jam zapažených v hornině třídy těžitelnosti I, skupiny 1 a 2 objem do 100 m3 strojně - odtěžení části stávající hráze</t>
  </si>
  <si>
    <t>564855517</t>
  </si>
  <si>
    <t>Hloubení zapažených jam a zářezů strojně s urovnáním dna do předepsaného profilu a spádu v hornině třídy těžitelnosti I skupiny 1 a 2 přes 50 do 100 m3</t>
  </si>
  <si>
    <t>odtěžení části stávající hráze pro provedení dočasné komunikace</t>
  </si>
  <si>
    <t>Vodorovné přemístění do 10000 m výkopku/sypaniny z horniny třídy těžitelnosti I, skupiny 1 až 3 - zemina části stávající hráze na mezideponii</t>
  </si>
  <si>
    <t>1369085014</t>
  </si>
  <si>
    <t>Vodorovné přemístění do 10000 m výkopku/sypaniny z horniny třídy těžitelnosti I, skupiny 1 až 3 - zemina části stávající hráze zpět na stavbu</t>
  </si>
  <si>
    <t>-979261088</t>
  </si>
  <si>
    <t>162751117,4</t>
  </si>
  <si>
    <t>-1571526992</t>
  </si>
  <si>
    <t>162751117,5</t>
  </si>
  <si>
    <t>Vodorovné přemístění do 10000 m výkopku/sypaniny z horniny třídy těžitelnosti I, skupiny 1 až 3 - materiál dočasně hrázky na trvalou skládku</t>
  </si>
  <si>
    <t>-83230464</t>
  </si>
  <si>
    <t>1652607926</t>
  </si>
  <si>
    <t>20*10 'Přepočtené koeficientem množství</t>
  </si>
  <si>
    <t>-745452722</t>
  </si>
  <si>
    <t>171103201</t>
  </si>
  <si>
    <t>Uložení sypanin z horniny tř. 1 až 4 do hrází nádrží se zhutněním 100 % PS C s příměsí jílu do 20 %</t>
  </si>
  <si>
    <t>-1837001443</t>
  </si>
  <si>
    <t xml:space="preserve">Uložení netříděných sypanin z hornin tř. 1 až 4 do zemních hrází pro jakoukoliv šířku koruny přehradních a jiných vodních nádrží se zhutněním do 100 % PS - koef. C s příměsí jílové hlíny do 20 % objemu
Protipovodňová zemní hráz se provede jako homogenní sypaná z vhodného materiálu hutněného po vrstvách max. 20 cm (před zhutněním). Při provádění zemních prací a hutnění násypů je třeba respektovat pokyny ČSN 73 3050 dle jednotlivých článků. Míra zhutnění a technologie zhutňování se stanoví podle výsledku hutnícího pokusu (použít např. ON 72 1005 nebo ON 73 0095). </t>
  </si>
  <si>
    <t xml:space="preserve">dočasná sypaná hrázka </t>
  </si>
  <si>
    <t>-274353300</t>
  </si>
  <si>
    <t xml:space="preserve">zeminá vhodná pro porovedení sypané hrázky
Obecně jsou jako materiál pro těleso hráze nejvhodnější písčité jíly a hlíny s vhodnou zrnitostí a vlhkostí zaručující potřebný hydraulický odpor, bez organických příměsí. </t>
  </si>
  <si>
    <t>20*1,8 'Přepočtené koeficientem množství</t>
  </si>
  <si>
    <t>171,5-R</t>
  </si>
  <si>
    <t>Provedení jílového těsnění v místě průchodu ocelových potrubí s přesahem 0,5m na každou stranu, vč. následného odstranění</t>
  </si>
  <si>
    <t>-1625761905</t>
  </si>
  <si>
    <t>dočasná sypaná hrázka</t>
  </si>
  <si>
    <t>Uložení sypanin z horniny tř. 1 až 4 do hrází kanálů se zhutněním 100 % PS C s příměsí jílu do 50 % - zpětné dosypání stávající hráze</t>
  </si>
  <si>
    <t>1643620901</t>
  </si>
  <si>
    <t>dosyp stávající hráze po odstranění dočasné komunikace</t>
  </si>
  <si>
    <t>534137942</t>
  </si>
  <si>
    <t>hrázka</t>
  </si>
  <si>
    <t>20*2 'Přepočtené koeficientem množství</t>
  </si>
  <si>
    <t>174101101,1</t>
  </si>
  <si>
    <t>Zásyp, obsyp, násyp jam, šachet rýh nebo kolem objektů sypaninou se zhutněním - dočasný sjezd a převedení vody</t>
  </si>
  <si>
    <t>-1993912514</t>
  </si>
  <si>
    <t>596,3-R</t>
  </si>
  <si>
    <t>-1318071539</t>
  </si>
  <si>
    <t>vhodný materiál odpovídající parametrům únosnosti pro pojezdy težké techniky</t>
  </si>
  <si>
    <t>1000*2 'Přepočtené koeficientem množství</t>
  </si>
  <si>
    <t>584121112</t>
  </si>
  <si>
    <t>Osazení silničních dílců z ŽB do lože z kameniva těženého tl 40 mm plochy přes 200 m2</t>
  </si>
  <si>
    <t>-1340271358</t>
  </si>
  <si>
    <t>Osazení silničních dílců ze železového betonu  s podkladem z kameniva těženého do tl. 40 mm jakéhokoliv druhu a velikosti, na plochu jednotlivě přes 200 m2</t>
  </si>
  <si>
    <t>59381006</t>
  </si>
  <si>
    <t>panel silniční 3,00x1,00x0,215m</t>
  </si>
  <si>
    <t>-2015606501</t>
  </si>
  <si>
    <t>820,1-R</t>
  </si>
  <si>
    <t>Uvedení výusti přepadu z ČS do původního stavu</t>
  </si>
  <si>
    <t>-1885123711</t>
  </si>
  <si>
    <t>820,2-R</t>
  </si>
  <si>
    <t>Uvedení výusti dešťové kanalizace do původního stavu</t>
  </si>
  <si>
    <t>-198146055</t>
  </si>
  <si>
    <t>871360310</t>
  </si>
  <si>
    <t>Montáž kanalizačního potrubí hladkého plnostěnného SN 10 z polypropylenu DN 250</t>
  </si>
  <si>
    <t>1769891682</t>
  </si>
  <si>
    <t>Montáž kanalizačního potrubí z plastů z polypropylenu PP hladkého plnostěnného SN 10 DN 250</t>
  </si>
  <si>
    <t>převedení bezpečnostního přepadu z ČS - LB zeď</t>
  </si>
  <si>
    <t>28617005</t>
  </si>
  <si>
    <t>trubka kanalizační PP plnostěnná třívrstvá DN 250x1000 mm SN 10</t>
  </si>
  <si>
    <t>720143377</t>
  </si>
  <si>
    <t>65*1,05 'Přepočtené koeficientem množství</t>
  </si>
  <si>
    <t>871365811</t>
  </si>
  <si>
    <t>Bourání stávajícího potrubí z PVC nebo PP DN přes 150 do 250</t>
  </si>
  <si>
    <t>-590634093</t>
  </si>
  <si>
    <t>Bourání stávajícího potrubí z PVC nebo polypropylenu PP v otevřeném výkopu DN přes 150 do 250</t>
  </si>
  <si>
    <t>871390310</t>
  </si>
  <si>
    <t>Montáž kanalizačního potrubí hladkého plnostěnného SN 10 z polypropylenu DN 400</t>
  </si>
  <si>
    <t>184998581</t>
  </si>
  <si>
    <t>Montáž kanalizačního potrubí z plastů z polypropylenu PP hladkého plnostěnného SN 10 DN 400</t>
  </si>
  <si>
    <t>převedení dešťové kanalizace - PB zeď</t>
  </si>
  <si>
    <t>28617007</t>
  </si>
  <si>
    <t>trubka kanalizační PP plnostěnná třívrstvá DN 400x1000 mm SN 10</t>
  </si>
  <si>
    <t>1018838600</t>
  </si>
  <si>
    <t>50*1,05 'Přepočtené koeficientem množství</t>
  </si>
  <si>
    <t>871395811</t>
  </si>
  <si>
    <t>Bourání stávajícího potrubí z PVC nebo PP DN přes 250 do 400</t>
  </si>
  <si>
    <t>-1374907012</t>
  </si>
  <si>
    <t>Bourání stávajícího potrubí z PVC nebo polypropylenu PP v otevřeném výkopu DN přes 250 do 400</t>
  </si>
  <si>
    <t>1009724999</t>
  </si>
  <si>
    <t>-477986178</t>
  </si>
  <si>
    <t>1819316794</t>
  </si>
  <si>
    <t>345,195*19 'Přepočtené koeficientem množství</t>
  </si>
  <si>
    <t>-1031101293</t>
  </si>
  <si>
    <t>997013813</t>
  </si>
  <si>
    <t>Poplatek za uložení na skládce (skládkovné) stavebního odpadu z plastických hmot kód odpadu 170 203</t>
  </si>
  <si>
    <t>1317287930</t>
  </si>
  <si>
    <t>Poplatek za uložení stavebního odpadu na skládce (skládkovné) z plastických hmot zatříděného do Katalogu odpadů pod kódem 170 203</t>
  </si>
  <si>
    <t>0,975+1,5</t>
  </si>
  <si>
    <t>998223011</t>
  </si>
  <si>
    <t xml:space="preserve">Přesun hmot </t>
  </si>
  <si>
    <t>1435910224</t>
  </si>
  <si>
    <t>Práce a dodávky M</t>
  </si>
  <si>
    <t>23-M</t>
  </si>
  <si>
    <t>Montáže potrubí</t>
  </si>
  <si>
    <t>M23,1-R</t>
  </si>
  <si>
    <t>Dodávka + montáž sítě na potrubí DN800 proti vniknutí rybí osádky do staveniště</t>
  </si>
  <si>
    <t>1402906664</t>
  </si>
  <si>
    <t>2+2</t>
  </si>
  <si>
    <t>M23,2-R</t>
  </si>
  <si>
    <t>Dočasné převedení vody potrubím DN800, vč. dodávky materiálu a následného odstranění</t>
  </si>
  <si>
    <t>-1998571809</t>
  </si>
  <si>
    <t>2*140</t>
  </si>
  <si>
    <t>M23,3-R</t>
  </si>
  <si>
    <t>-146431968</t>
  </si>
  <si>
    <t>007 - SO 07 Zpevněná komunikace</t>
  </si>
  <si>
    <t>122252205</t>
  </si>
  <si>
    <t>Odkopávky a prokopávky nezapažené pro silnice a dálnice v hornině třídy těžitelnosti I objem do 1000 m3 strojně</t>
  </si>
  <si>
    <t>1784471259</t>
  </si>
  <si>
    <t>Odkopávky a prokopávky nezapažené pro silnice a dálnice strojně v hornině třídy těžitelnosti I přes 500 do 1 000 m3</t>
  </si>
  <si>
    <t>Poznámka k položce:
viz TZ př.č. D.1.1.07.1, situace C.2.1 až 3, v.č. D.1.1.07.2</t>
  </si>
  <si>
    <t>89*3*0,4</t>
  </si>
  <si>
    <t>Vodorovné přemístění do 10000 m výkopku/sypaniny z horniny třídy těžitelnosti I, skupiny 1 až 3</t>
  </si>
  <si>
    <t>37167344</t>
  </si>
  <si>
    <t>306994736</t>
  </si>
  <si>
    <t>106,8*10 'Přepočtené koeficientem množství</t>
  </si>
  <si>
    <t>-2038395724</t>
  </si>
  <si>
    <t>106,8*1,8 'Přepočtené koeficientem množství</t>
  </si>
  <si>
    <t>89*3</t>
  </si>
  <si>
    <t>564271111</t>
  </si>
  <si>
    <t>Podklad nebo podsyp ze štěrkopísku ŠP tl 250 mm</t>
  </si>
  <si>
    <t>-479628880</t>
  </si>
  <si>
    <t>Podklad nebo podsyp ze štěrkopísku ŠP  s rozprostřením, vlhčením a zhutněním, po zhutnění tl. 250 mm</t>
  </si>
  <si>
    <t>565176111</t>
  </si>
  <si>
    <t>Asfaltový beton vrstva podkladní ACP 22 (obalované kamenivo OKH) tl 100 mm š do 3 m</t>
  </si>
  <si>
    <t>509344729</t>
  </si>
  <si>
    <t>Asfaltový beton vrstva podkladní ACP 22 (obalované kamenivo hrubozrnné - OKH)  s rozprostřením a zhutněním v pruhu šířky do 3 m, po zhutnění tl. 100 mm</t>
  </si>
  <si>
    <t>573211109</t>
  </si>
  <si>
    <t>Postřik živičný spojovací z asfaltu v množství 0,50 kg/m2</t>
  </si>
  <si>
    <t>-544401767</t>
  </si>
  <si>
    <t>Postřik spojovací PS bez posypu kamenivem z asfaltu silničního, v množství 0,50 kg/m2</t>
  </si>
  <si>
    <t>577144131</t>
  </si>
  <si>
    <t>Asfaltový beton vrstva obrusná ACO 11 (ABS) tř. I tl 50 mm š do 3 m z modifikovaného asfaltu</t>
  </si>
  <si>
    <t>1467063008</t>
  </si>
  <si>
    <t>Asfaltový beton vrstva obrusná ACO 11 (ABS)  s rozprostřením a se zhutněním z modifikovaného asfaltu v pruhu šířky do 3 m, po zhutnění tl. 50 mm</t>
  </si>
  <si>
    <t>900,1-R</t>
  </si>
  <si>
    <t>Dodávka + montáž půlené chráničky AROT, vč. nutných zemních prací</t>
  </si>
  <si>
    <t>585872490</t>
  </si>
  <si>
    <t>-1344396402</t>
  </si>
  <si>
    <t>008 - Ostatní a vedlejší náklady</t>
  </si>
  <si>
    <t>VRN - Vedlejší rozpočtové náklady</t>
  </si>
  <si>
    <t>OST - Ostatní</t>
  </si>
  <si>
    <t xml:space="preserve">    OST 1 - Náhradní výsadba</t>
  </si>
  <si>
    <t xml:space="preserve">    OST 2 - Vyspravení objektů</t>
  </si>
  <si>
    <t>VRN</t>
  </si>
  <si>
    <t>Vedlejší rozpočtové náklady</t>
  </si>
  <si>
    <t>030001001</t>
  </si>
  <si>
    <t>Geodetické práce</t>
  </si>
  <si>
    <t>1644477010</t>
  </si>
  <si>
    <t>Položka obsahuje: funkce odpovědného geodeta po dobu provádění stavby, tj. zejména geodetické vytyčení stavby včetně vypracování protokolu o vytýčení stavby před zahájením prací a v průběhu provádění stavby a dále provádění průběžných kontrolních měření stavebních objektů během provádění stavby, zajištění vytýčení obvodu staveniště, v potřebném rozsahu vytýčení hranic parcel trvalých a dočasných záborů..</t>
  </si>
  <si>
    <t>030001002</t>
  </si>
  <si>
    <t>Geodetické zaměření</t>
  </si>
  <si>
    <t>547402190</t>
  </si>
  <si>
    <t>Položka obsahuje: geodetické zaměření skutečného provedení vybudovaného díla zpracované v tištěné a elektronické podobě odpovědným geodetem zhotovitele ve 3 vyhotoveních včetně ověření dle zákona č. 200/1994 Sb., o zeměměřictví (zaměření skutečného provedení díla bude provedeno zejména v příčných a rovněž podélných profilech podle PD).</t>
  </si>
  <si>
    <t>030001003</t>
  </si>
  <si>
    <t>Geometrické plány</t>
  </si>
  <si>
    <t>1688053283</t>
  </si>
  <si>
    <t>Položka obsahuje: k termínu předání a převzetí díla odevzdání oddělovacích geometrických plánů v počtu dle pokynů objednatele jako podkladu pro dělení pozemků a pro zápis vodního díla do KN (vypracovaných podle pokynů objednatele),potvrzených příslušným pracovištěm Katastrálního úřadu.</t>
  </si>
  <si>
    <t>030001004</t>
  </si>
  <si>
    <t>Inženýrské sítě</t>
  </si>
  <si>
    <t>-1130303855</t>
  </si>
  <si>
    <t>Položka obsahuje: aktualizaci vyjádření k existenci sítí, jejich vytýčení, označení a ochrana stávajících inženýrských sítí a zařízení v obvodu staveniště. Toto vytýčení, včetně zaměření, bude před zahájením stavebních prací předáno objednateli v tištěné a digitální formě. Dále respektování ochranných pásem inženýrských sítí dle příslušných norem a vyhlášek a údajů jejich majetkových správců; provedení potřebných přeložek podzemních a nadzemních sítí, jejich ochranu a zajištění; potřebného vypínání vzdušných el. vedení při práci pod nimi, zajištění výluk a náhradního zásobování, související s realizací a propojením inženýrských sítí, úhrada poplatků za připojení elektrického vedení na základní síť apod.</t>
  </si>
  <si>
    <t>030001005</t>
  </si>
  <si>
    <t>Zařízení staveniště</t>
  </si>
  <si>
    <t>2136437630</t>
  </si>
  <si>
    <t>Položka obsahuje: zařízení staveniště a zajištění případného stavebního povolení pro zařízení staveniště včetně všech nákladů spojených s jeho zřízením a provozem; zřízení a projednání potřebných ploch pro zařízení staveniště, skládky materiálu, mezideponie, včetně úhrady poplatků, zajištění oplocení staveniště, osvětlení, napojení na média.</t>
  </si>
  <si>
    <t>030001006</t>
  </si>
  <si>
    <t>Přístupové komunikace</t>
  </si>
  <si>
    <t>-1233394781</t>
  </si>
  <si>
    <t>Položka obsahuje: povolení k zásahům do komunikací včetně úhrady vyměřených poplatků; úpravu a zpevnění přístupových komunikací ke staveništi a na staveništi včetně jejich údržby po dobu stavby a oprav po dokončení stavby; zabezpečení dočasného dopravního značení dle platných právních předpisů; udržování stavbou dotčených veřejných komunikací v čistotě a jejich uvedení do původního stavu.</t>
  </si>
  <si>
    <t>030001007</t>
  </si>
  <si>
    <t>Dočasné zábory</t>
  </si>
  <si>
    <t>2035469531</t>
  </si>
  <si>
    <t>Položka obsahuje: zajištění veškerých dočasných záborů potřebných pro realizaci stavby, včetně úhrady poplatků za sjednaný dočasný zábor; povolení k zásahům do veřejných ploch a chodníků včetně úhrady vyměřených poplatků; souhlasu (rozhodnutí) ke zvláštnímu užívání veřejného prostranství a komunikací dle platných předpisů; uvedení dočasně užívaných ploch do původního stavu a jejich protokolární předání vlastníkům (potvrzení podpisem vlastníka).</t>
  </si>
  <si>
    <t>030001008</t>
  </si>
  <si>
    <t>Ochrana stromů, záchranný odlov, instalace bariér</t>
  </si>
  <si>
    <t>-1771556646</t>
  </si>
  <si>
    <t>Položka obsahuje: provedení opatření k dočasné ochraně vzrostlých stromů, které by mohly být činností na stavbě ohroženy či poškozeny; instalace protimigračních bariér, které zabrání průniku živočichů na staveniště, včetně slovení ryb a transferu vodních živočichů odborně způsobilou osobou v upravované části toku, součinnost při výkonu ekologického dohledu.</t>
  </si>
  <si>
    <t>030001009</t>
  </si>
  <si>
    <t>Dokumentace skutečného provedení</t>
  </si>
  <si>
    <t>-561099415</t>
  </si>
  <si>
    <t>Položka obsahuje: 4 vyhotovení dokumentace skutečného provedení stavby, čímž se rozumí barevně odlišené zákresy veškerých změn ve všech přílohách projektové dokumentace označené razítkem „Skutečné provedení“ s datem a podpisy zhotovitele; 1 vyhotovení dokumentace skutečného provedení stavby v elektronické podobě (formát DWG a PDF), čímž se rozumí barevně odlišené zákresy veškerých změn ve všech přílohách projektové dokumentace označené jako „Skutečné provedení“. Dokumentace bude vyhotovena na podkladu aktuální katastrální mapy.</t>
  </si>
  <si>
    <t>030001010</t>
  </si>
  <si>
    <t>Povodňový plán</t>
  </si>
  <si>
    <t>2024612875</t>
  </si>
  <si>
    <t>Položka obsahuje: zajištění povodňového plánu podle § 71 zákona č. 254/2001 Sb., o vodách a o změně některých zákonů (vodní zákon), ve znění pozdějších předpisů. Povodňový plán bude zajištěn před zahájením stavebních prací.</t>
  </si>
  <si>
    <t>030001011</t>
  </si>
  <si>
    <t>Havarijní plán</t>
  </si>
  <si>
    <t>-2095539539</t>
  </si>
  <si>
    <t xml:space="preserve">Položka obsahuje: zajištění havarijního plánu podle § 39 odst. 2, písm. a) zákona č. 254/2001 Sb., o vodách a o změně některých zákonů (vodní zákon), ve znění pozdějších předpisů, po dobu výstavby s potvrzením příslušného úřadu, je - li příslušným úřadem vyžadován. Havarijní plán bude zajištěn před zahájením stavebních prací. </t>
  </si>
  <si>
    <t>030001012</t>
  </si>
  <si>
    <t>Fotodokumentace</t>
  </si>
  <si>
    <t>-2093256663</t>
  </si>
  <si>
    <t>Položka obsahuje: fotodokumentace stavu dotčených pozemků dočasného záboru před zahájením realizace díla, fotodokumentace stavu dotčených pozemků dočasného záboru po dokončení díla, fotodokumentace postupu prací během provádění díla s lokalizací a uvedením data pořízení, pasportizace (včetně fotodokumentace) okolních komunikací a objektů, které mohou být ovlivněny stavební činností zhotovitele a průběžná pasportizace (včetně fotodokumentace) objektů zjištěných v průběhu stavby, zajištění fotodokumentace dotčeného území pomocí bezpilotního prostředku (dronu) před zahájením realizace díla, min. 2x  v průběhu provádění díla a po dokončení díla.</t>
  </si>
  <si>
    <t>030001013</t>
  </si>
  <si>
    <t>Realizační a dílenská dokumentace</t>
  </si>
  <si>
    <t>923885135</t>
  </si>
  <si>
    <t>Vypracování realizační a dílenské dokumentace. Realizační a dílenská dokumentace bude vapracována 6x v tištěné verzi a 2x v digitální verzi na CD.</t>
  </si>
  <si>
    <t>030001014</t>
  </si>
  <si>
    <t>Zkoušky zhutnění násypů a zásypů</t>
  </si>
  <si>
    <t>-1191691037</t>
  </si>
  <si>
    <t>030001015</t>
  </si>
  <si>
    <t>Monitoring stávající přilehlé garáže</t>
  </si>
  <si>
    <t>1869615520</t>
  </si>
  <si>
    <t xml:space="preserve">Monitoring stávajích přilehlé garáže po dobu výstavby </t>
  </si>
  <si>
    <t>030001016</t>
  </si>
  <si>
    <t>Instalace a udržení norné stěny v korytě vodního toku</t>
  </si>
  <si>
    <t>1062940780</t>
  </si>
  <si>
    <t>030001017</t>
  </si>
  <si>
    <t>Informační tabule</t>
  </si>
  <si>
    <t>1744404760</t>
  </si>
  <si>
    <t>Položka obsahuje: dodávku a instalaci informační tabule po dobu výstavby o rozměrech 1800x900 mm (grafické podklady si zhotovitel vyžádá u objednatele).</t>
  </si>
  <si>
    <t>030001018</t>
  </si>
  <si>
    <t>Pamětní tabule</t>
  </si>
  <si>
    <t>1747301183</t>
  </si>
  <si>
    <t>Položka obsahuje: dodávku a instalaci trvalé pamětní tabule o rozměrech 1000x500 mm (grafické podklady si zhotovitel vyžádá u objednatele).</t>
  </si>
  <si>
    <t>OST</t>
  </si>
  <si>
    <t>Ostatní</t>
  </si>
  <si>
    <t>OST 1</t>
  </si>
  <si>
    <t>Náhradní výsadba</t>
  </si>
  <si>
    <t>OST1,1</t>
  </si>
  <si>
    <t>Výsadba stromu Dub letní, kmínek průměr 12-14cm, vč. vyhloubení jamek, s 50% výměnou půdy, podepření dřevěnými kůly s úvazkem, ohumusování a zálivky vodou, vč. dodávky materiálu</t>
  </si>
  <si>
    <t>77662788</t>
  </si>
  <si>
    <t>Poznámka k položce:
viz TZ př.č. B</t>
  </si>
  <si>
    <t>OST1,2</t>
  </si>
  <si>
    <t>Výsadba stromu Jedle bělokorá, výška sazenic 26-40cm, vč. vyhloubení jamek, s 50% výměnou půdy, podepření dřevěnými kůly s úvazkem, ohumusování a zálivky vodou, ochranou proti okusu, vč. dodávky materiálu</t>
  </si>
  <si>
    <t>-133698249</t>
  </si>
  <si>
    <t>OST1,3</t>
  </si>
  <si>
    <t>Výsadba stromu Dub letní, polodrostky nebo odrostky výšky min. 110 cm, vč. vyhloubení jamek, s 50% výměnou půdy, podepření dřevěnými kůly s úvazkem, ohumusování a zálivky vodou, ochranou proti okusu, vč. dodávky materiálu</t>
  </si>
  <si>
    <t>443290093</t>
  </si>
  <si>
    <t>OST1,4</t>
  </si>
  <si>
    <t>Výsadba stromu Olše lepkavá, polodrostky nebo odrostky výšky min. 110 cm, vč. vyhloubení jamek, s 50% výměnou půdy, podepření dřevěnými kůly s úvazkem, ohumusování a zálivky vodou, ochranou proti okusu, vč. dodávky materiálu</t>
  </si>
  <si>
    <t>1619168623</t>
  </si>
  <si>
    <t>OST1,5</t>
  </si>
  <si>
    <t>Výsadba keře Hloch obecný, výška sazenic min. 40cm, vč. vyhloubení jamek, s 50% výměnou půdy, vč. dodávky materiálu</t>
  </si>
  <si>
    <t>1130592501</t>
  </si>
  <si>
    <t>OST1,6</t>
  </si>
  <si>
    <t>Výsadba keře Růže šípková, výška sazenic min. 40cm, vč. vyhloubení jamek, s 50% výměnou půdy, vč. dodávky materiálu</t>
  </si>
  <si>
    <t>-1425576610</t>
  </si>
  <si>
    <t>OST1,7</t>
  </si>
  <si>
    <t>Výsadba keře Ptačí zob, výška sazenic min. 40cm, vč. vyhloubení jamek, s 50% výměnou půdy, vč. dodávky materiálu</t>
  </si>
  <si>
    <t>-776263437</t>
  </si>
  <si>
    <t>OST 2</t>
  </si>
  <si>
    <t>Vyspravení objektů</t>
  </si>
  <si>
    <t>OST2,1</t>
  </si>
  <si>
    <t>Uvedení konstrukce ŽB jezu do původního stavu v případě jeho poškození při stavebních prací</t>
  </si>
  <si>
    <t>1052352753</t>
  </si>
  <si>
    <t>V případě poškození ŽB konstrukce stávajícího jezu v průběhu stavebních prací, je nutno toto poškození v plném rozsahu opravit a konstrukci uvést do původního stavu</t>
  </si>
  <si>
    <t>Poznámka k položce:
viz TZ př.č. D.1.6.1</t>
  </si>
  <si>
    <t>zeminá vhodná pro těleso hráze, z jílu štěrkovitého CG tř.F2, vč. vykopávek, nakládání a dovozu</t>
  </si>
  <si>
    <t>zeminá vhodná pro těleso hráze, z jílu štěrkovitého CG tř.F2, vč. vč. vykopávek, nakládání a dovozu</t>
  </si>
  <si>
    <t>zeminá vhodná pro provedení sypané hrázky</t>
  </si>
  <si>
    <t>vhodný materiál odpovídající parametrům únosnosti pro pojezdy težké techniky, vč. vykopávek, nakládání a dovozu</t>
  </si>
  <si>
    <t>Vodorovné přemístění do 10000 m výkopku/sypaniny z horniny třídy těžitelnosti I, skupiny 1 až 3 - materiál násypu a zásypu dočasné komunikace - odvoz materiálu vč. likvidace</t>
  </si>
  <si>
    <t>167151111</t>
  </si>
  <si>
    <t>Nakládání výkopku z hornin třídy těžitelnosti I, skupiny 1 až 3 přes 100 m3</t>
  </si>
  <si>
    <t>Nakládání, skládání a překládání neulehlého výkopku nebo sypaniny strojně nakládání, množství přes 100 m3, z hornin třídy těžitelnosti I, skupiny 1 až 3</t>
  </si>
  <si>
    <t>Dodávka + montáž potrubí DN800 + jeho odstranění a odvezení po stavbě</t>
  </si>
  <si>
    <t>Dodávka obslužných plovoucích čerpadel Kawasaki Aquafast, vč. příslušenství a čerpacích hadic (5ks x 20 m)</t>
  </si>
  <si>
    <t>Dodávka + montáž obslužných plovoucích čerpadel Kawasaki Aquafast, vč. příslušenství a čerpacích hadic</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</si>
</sst>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26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1" fillId="0" borderId="0" xfId="20" applyFont="1" applyAlignment="1">
      <alignment horizontal="center"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4" fontId="2" fillId="0" borderId="18" xfId="0" applyNumberFormat="1" applyFont="1" applyBorder="1" applyAlignment="1">
      <alignment vertical="center"/>
    </xf>
    <xf numFmtId="4" fontId="2" fillId="0" borderId="19" xfId="0" applyNumberFormat="1" applyFont="1" applyBorder="1" applyAlignment="1">
      <alignment vertical="center"/>
    </xf>
    <xf numFmtId="166" fontId="2" fillId="0" borderId="19" xfId="0" applyNumberFormat="1" applyFont="1" applyBorder="1" applyAlignment="1">
      <alignment vertical="center"/>
    </xf>
    <xf numFmtId="4" fontId="2" fillId="0" borderId="20" xfId="0" applyNumberFormat="1" applyFont="1" applyBorder="1" applyAlignment="1">
      <alignment vertical="center"/>
    </xf>
    <xf numFmtId="0" fontId="33"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0" xfId="0" applyNumberFormat="1" applyFont="1" applyBorder="1" applyAlignment="1">
      <alignment/>
    </xf>
    <xf numFmtId="166" fontId="35" fillId="0" borderId="11"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horizontal="lef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39"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40" fillId="0" borderId="22" xfId="0" applyFont="1" applyBorder="1" applyAlignment="1" applyProtection="1">
      <alignment horizontal="center" vertical="center"/>
      <protection locked="0"/>
    </xf>
    <xf numFmtId="49" fontId="40" fillId="0" borderId="22" xfId="0" applyNumberFormat="1" applyFont="1" applyBorder="1" applyAlignment="1" applyProtection="1">
      <alignment horizontal="left" vertical="center" wrapText="1"/>
      <protection locked="0"/>
    </xf>
    <xf numFmtId="0" fontId="40" fillId="0" borderId="22" xfId="0" applyFont="1" applyBorder="1" applyAlignment="1" applyProtection="1">
      <alignment horizontal="left" vertical="center" wrapText="1"/>
      <protection locked="0"/>
    </xf>
    <xf numFmtId="0" fontId="40" fillId="0" borderId="22" xfId="0" applyFont="1" applyBorder="1" applyAlignment="1" applyProtection="1">
      <alignment horizontal="center" vertical="center" wrapText="1"/>
      <protection locked="0"/>
    </xf>
    <xf numFmtId="167" fontId="40" fillId="0" borderId="22" xfId="0" applyNumberFormat="1" applyFont="1" applyBorder="1" applyAlignment="1" applyProtection="1">
      <alignment vertical="center"/>
      <protection locked="0"/>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locked="0"/>
    </xf>
    <xf numFmtId="0" fontId="41" fillId="0" borderId="3" xfId="0" applyFont="1" applyBorder="1" applyAlignment="1">
      <alignment vertical="center"/>
    </xf>
    <xf numFmtId="0" fontId="40" fillId="2" borderId="17" xfId="0" applyFont="1" applyFill="1" applyBorder="1" applyAlignment="1" applyProtection="1">
      <alignment horizontal="left" vertical="center"/>
      <protection locked="0"/>
    </xf>
    <xf numFmtId="0" fontId="40" fillId="0" borderId="0" xfId="0" applyFont="1" applyBorder="1" applyAlignment="1">
      <alignment horizontal="center" vertical="center"/>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14" fontId="3" fillId="2" borderId="0" xfId="0" applyNumberFormat="1" applyFont="1" applyFill="1" applyAlignment="1" applyProtection="1">
      <alignment horizontal="left" vertical="center"/>
      <protection locked="0"/>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4" fontId="8" fillId="0" borderId="0" xfId="0" applyNumberFormat="1" applyFont="1" applyAlignment="1">
      <alignment vertical="center"/>
    </xf>
    <xf numFmtId="0" fontId="8" fillId="0" borderId="0" xfId="0" applyFont="1" applyAlignment="1">
      <alignment vertical="center"/>
    </xf>
    <xf numFmtId="4" fontId="26" fillId="0" borderId="0" xfId="0" applyNumberFormat="1" applyFont="1" applyAlignment="1">
      <alignment vertical="center"/>
    </xf>
    <xf numFmtId="0" fontId="15" fillId="5" borderId="0" xfId="0" applyFont="1" applyFill="1" applyAlignment="1">
      <alignment horizontal="center" vertical="center"/>
    </xf>
    <xf numFmtId="0" fontId="0" fillId="0" borderId="0" xfId="0"/>
    <xf numFmtId="4" fontId="8" fillId="0" borderId="0" xfId="0" applyNumberFormat="1" applyFont="1" applyAlignment="1">
      <alignment horizontal="right" vertical="center"/>
    </xf>
    <xf numFmtId="4" fontId="29" fillId="0" borderId="0" xfId="0" applyNumberFormat="1" applyFont="1" applyAlignment="1">
      <alignment horizontal="right" vertical="center"/>
    </xf>
    <xf numFmtId="0" fontId="29" fillId="0" borderId="0" xfId="0" applyFont="1" applyAlignment="1">
      <alignment vertical="center"/>
    </xf>
    <xf numFmtId="0" fontId="24" fillId="4" borderId="7" xfId="0" applyFont="1" applyFill="1" applyBorder="1" applyAlignment="1">
      <alignment horizontal="right" vertical="center"/>
    </xf>
    <xf numFmtId="0" fontId="24" fillId="4" borderId="7"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0" fontId="24" fillId="4" borderId="7" xfId="0" applyFont="1" applyFill="1" applyBorder="1" applyAlignment="1">
      <alignment horizontal="center" vertical="center"/>
    </xf>
    <xf numFmtId="0" fontId="24" fillId="4" borderId="21" xfId="0" applyFont="1" applyFill="1" applyBorder="1" applyAlignment="1">
      <alignment horizontal="left" vertical="center"/>
    </xf>
    <xf numFmtId="164" fontId="2" fillId="0" borderId="0" xfId="0" applyNumberFormat="1" applyFont="1" applyAlignment="1">
      <alignment horizontal="left" vertical="center"/>
    </xf>
    <xf numFmtId="0" fontId="2" fillId="0" borderId="0" xfId="0" applyFont="1" applyAlignment="1">
      <alignment vertical="center"/>
    </xf>
    <xf numFmtId="4" fontId="20" fillId="0" borderId="0" xfId="0" applyNumberFormat="1" applyFont="1" applyAlignment="1">
      <alignmen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32" fillId="0" borderId="0" xfId="0" applyFont="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4" fontId="26" fillId="0" borderId="0" xfId="0" applyNumberFormat="1" applyFont="1" applyAlignment="1">
      <alignment horizontal="right" vertical="center"/>
    </xf>
    <xf numFmtId="4" fontId="29" fillId="0" borderId="0" xfId="0" applyNumberFormat="1" applyFont="1" applyAlignment="1">
      <alignment vertical="center"/>
    </xf>
    <xf numFmtId="0" fontId="24" fillId="4" borderId="6" xfId="0" applyFont="1" applyFill="1" applyBorder="1" applyAlignment="1">
      <alignment horizontal="center" vertical="center"/>
    </xf>
    <xf numFmtId="0" fontId="28" fillId="0" borderId="0" xfId="0" applyFont="1" applyAlignment="1">
      <alignment horizontal="left" vertical="center" wrapText="1"/>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23"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0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1</v>
      </c>
      <c r="BT1" s="17" t="s">
        <v>3</v>
      </c>
      <c r="BU1" s="17" t="s">
        <v>3</v>
      </c>
      <c r="BV1" s="17" t="s">
        <v>4</v>
      </c>
    </row>
    <row r="2" spans="44:72" s="1" customFormat="1" ht="36.95" customHeight="1">
      <c r="AR2" s="225" t="s">
        <v>5</v>
      </c>
      <c r="AS2" s="226"/>
      <c r="AT2" s="226"/>
      <c r="AU2" s="226"/>
      <c r="AV2" s="226"/>
      <c r="AW2" s="226"/>
      <c r="AX2" s="226"/>
      <c r="AY2" s="226"/>
      <c r="AZ2" s="226"/>
      <c r="BA2" s="226"/>
      <c r="BB2" s="226"/>
      <c r="BC2" s="226"/>
      <c r="BD2" s="226"/>
      <c r="BE2" s="226"/>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1"/>
      <c r="D4" s="22" t="s">
        <v>9</v>
      </c>
      <c r="AR4" s="21"/>
      <c r="AS4" s="23" t="s">
        <v>10</v>
      </c>
      <c r="BE4" s="24" t="s">
        <v>11</v>
      </c>
      <c r="BS4" s="18" t="s">
        <v>12</v>
      </c>
    </row>
    <row r="5" spans="2:71" s="1" customFormat="1" ht="12" customHeight="1">
      <c r="B5" s="21"/>
      <c r="D5" s="25" t="s">
        <v>13</v>
      </c>
      <c r="K5" s="248" t="s">
        <v>14</v>
      </c>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R5" s="21"/>
      <c r="BE5" s="245" t="s">
        <v>15</v>
      </c>
      <c r="BS5" s="18" t="s">
        <v>6</v>
      </c>
    </row>
    <row r="6" spans="2:71" s="1" customFormat="1" ht="36.95" customHeight="1">
      <c r="B6" s="21"/>
      <c r="D6" s="27" t="s">
        <v>16</v>
      </c>
      <c r="K6" s="249" t="s">
        <v>17</v>
      </c>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R6" s="21"/>
      <c r="BE6" s="246"/>
      <c r="BS6" s="18" t="s">
        <v>6</v>
      </c>
    </row>
    <row r="7" spans="2:71" s="1" customFormat="1" ht="12" customHeight="1">
      <c r="B7" s="21"/>
      <c r="D7" s="28" t="s">
        <v>18</v>
      </c>
      <c r="K7" s="26" t="s">
        <v>1</v>
      </c>
      <c r="AK7" s="28" t="s">
        <v>19</v>
      </c>
      <c r="AN7" s="26" t="s">
        <v>1</v>
      </c>
      <c r="AR7" s="21"/>
      <c r="BE7" s="246"/>
      <c r="BS7" s="18" t="s">
        <v>6</v>
      </c>
    </row>
    <row r="8" spans="2:71" s="1" customFormat="1" ht="12" customHeight="1">
      <c r="B8" s="21"/>
      <c r="D8" s="28" t="s">
        <v>20</v>
      </c>
      <c r="K8" s="26" t="s">
        <v>21</v>
      </c>
      <c r="AK8" s="28" t="s">
        <v>22</v>
      </c>
      <c r="AN8" s="217">
        <v>44593</v>
      </c>
      <c r="AR8" s="21"/>
      <c r="BE8" s="246"/>
      <c r="BS8" s="18" t="s">
        <v>6</v>
      </c>
    </row>
    <row r="9" spans="2:71" s="1" customFormat="1" ht="14.45" customHeight="1">
      <c r="B9" s="21"/>
      <c r="AR9" s="21"/>
      <c r="BE9" s="246"/>
      <c r="BS9" s="18" t="s">
        <v>6</v>
      </c>
    </row>
    <row r="10" spans="2:71" s="1" customFormat="1" ht="12" customHeight="1">
      <c r="B10" s="21"/>
      <c r="D10" s="28" t="s">
        <v>23</v>
      </c>
      <c r="AK10" s="28" t="s">
        <v>24</v>
      </c>
      <c r="AN10" s="26" t="s">
        <v>1</v>
      </c>
      <c r="AR10" s="21"/>
      <c r="BE10" s="246"/>
      <c r="BS10" s="18" t="s">
        <v>6</v>
      </c>
    </row>
    <row r="11" spans="2:71" s="1" customFormat="1" ht="18.4" customHeight="1">
      <c r="B11" s="21"/>
      <c r="E11" s="26" t="s">
        <v>25</v>
      </c>
      <c r="AK11" s="28" t="s">
        <v>26</v>
      </c>
      <c r="AN11" s="26" t="s">
        <v>1</v>
      </c>
      <c r="AR11" s="21"/>
      <c r="BE11" s="246"/>
      <c r="BS11" s="18" t="s">
        <v>6</v>
      </c>
    </row>
    <row r="12" spans="2:71" s="1" customFormat="1" ht="6.95" customHeight="1">
      <c r="B12" s="21"/>
      <c r="AR12" s="21"/>
      <c r="BE12" s="246"/>
      <c r="BS12" s="18" t="s">
        <v>6</v>
      </c>
    </row>
    <row r="13" spans="2:71" s="1" customFormat="1" ht="12" customHeight="1">
      <c r="B13" s="21"/>
      <c r="D13" s="28" t="s">
        <v>27</v>
      </c>
      <c r="AK13" s="28" t="s">
        <v>24</v>
      </c>
      <c r="AN13" s="30" t="s">
        <v>28</v>
      </c>
      <c r="AR13" s="21"/>
      <c r="BE13" s="246"/>
      <c r="BS13" s="18" t="s">
        <v>6</v>
      </c>
    </row>
    <row r="14" spans="2:71" ht="12.75">
      <c r="B14" s="21"/>
      <c r="E14" s="250" t="s">
        <v>28</v>
      </c>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8" t="s">
        <v>26</v>
      </c>
      <c r="AN14" s="30" t="s">
        <v>28</v>
      </c>
      <c r="AR14" s="21"/>
      <c r="BE14" s="246"/>
      <c r="BS14" s="18" t="s">
        <v>6</v>
      </c>
    </row>
    <row r="15" spans="2:71" s="1" customFormat="1" ht="6.95" customHeight="1">
      <c r="B15" s="21"/>
      <c r="AR15" s="21"/>
      <c r="BE15" s="246"/>
      <c r="BS15" s="18" t="s">
        <v>3</v>
      </c>
    </row>
    <row r="16" spans="2:71" s="1" customFormat="1" ht="12" customHeight="1">
      <c r="B16" s="21"/>
      <c r="D16" s="28" t="s">
        <v>29</v>
      </c>
      <c r="AK16" s="28" t="s">
        <v>24</v>
      </c>
      <c r="AN16" s="26" t="s">
        <v>1</v>
      </c>
      <c r="AR16" s="21"/>
      <c r="BE16" s="246"/>
      <c r="BS16" s="18" t="s">
        <v>3</v>
      </c>
    </row>
    <row r="17" spans="2:71" s="1" customFormat="1" ht="18.4" customHeight="1">
      <c r="B17" s="21"/>
      <c r="E17" s="26" t="s">
        <v>30</v>
      </c>
      <c r="AK17" s="28" t="s">
        <v>26</v>
      </c>
      <c r="AN17" s="26" t="s">
        <v>1</v>
      </c>
      <c r="AR17" s="21"/>
      <c r="BE17" s="246"/>
      <c r="BS17" s="18" t="s">
        <v>31</v>
      </c>
    </row>
    <row r="18" spans="2:71" s="1" customFormat="1" ht="6.95" customHeight="1">
      <c r="B18" s="21"/>
      <c r="AR18" s="21"/>
      <c r="BE18" s="246"/>
      <c r="BS18" s="18" t="s">
        <v>6</v>
      </c>
    </row>
    <row r="19" spans="2:71" s="1" customFormat="1" ht="12" customHeight="1">
      <c r="B19" s="21"/>
      <c r="D19" s="28" t="s">
        <v>32</v>
      </c>
      <c r="AK19" s="28" t="s">
        <v>24</v>
      </c>
      <c r="AN19" s="26" t="s">
        <v>1</v>
      </c>
      <c r="AR19" s="21"/>
      <c r="BE19" s="246"/>
      <c r="BS19" s="18" t="s">
        <v>6</v>
      </c>
    </row>
    <row r="20" spans="2:71" s="1" customFormat="1" ht="18.4" customHeight="1">
      <c r="B20" s="21"/>
      <c r="E20" s="26" t="s">
        <v>21</v>
      </c>
      <c r="AK20" s="28" t="s">
        <v>26</v>
      </c>
      <c r="AN20" s="26" t="s">
        <v>1</v>
      </c>
      <c r="AR20" s="21"/>
      <c r="BE20" s="246"/>
      <c r="BS20" s="18" t="s">
        <v>31</v>
      </c>
    </row>
    <row r="21" spans="2:57" s="1" customFormat="1" ht="6.95" customHeight="1">
      <c r="B21" s="21"/>
      <c r="AR21" s="21"/>
      <c r="BE21" s="246"/>
    </row>
    <row r="22" spans="2:57" s="1" customFormat="1" ht="12" customHeight="1">
      <c r="B22" s="21"/>
      <c r="D22" s="28" t="s">
        <v>33</v>
      </c>
      <c r="AR22" s="21"/>
      <c r="BE22" s="246"/>
    </row>
    <row r="23" spans="2:57" s="1" customFormat="1" ht="16.5" customHeight="1">
      <c r="B23" s="21"/>
      <c r="E23" s="252" t="s">
        <v>1</v>
      </c>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R23" s="21"/>
      <c r="BE23" s="246"/>
    </row>
    <row r="24" spans="2:57" s="1" customFormat="1" ht="6.95" customHeight="1">
      <c r="B24" s="21"/>
      <c r="AR24" s="21"/>
      <c r="BE24" s="246"/>
    </row>
    <row r="25" spans="2:57"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46"/>
    </row>
    <row r="26" spans="1:57" s="2" customFormat="1" ht="25.9" customHeight="1">
      <c r="A26" s="33"/>
      <c r="B26" s="34"/>
      <c r="C26" s="33"/>
      <c r="D26" s="35" t="s">
        <v>34</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53">
        <f>ROUND(AG94,2)</f>
        <v>0</v>
      </c>
      <c r="AL26" s="254"/>
      <c r="AM26" s="254"/>
      <c r="AN26" s="254"/>
      <c r="AO26" s="254"/>
      <c r="AP26" s="33"/>
      <c r="AQ26" s="33"/>
      <c r="AR26" s="34"/>
      <c r="BE26" s="246"/>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46"/>
    </row>
    <row r="28" spans="1:57" s="2" customFormat="1" ht="12.75">
      <c r="A28" s="33"/>
      <c r="B28" s="34"/>
      <c r="C28" s="33"/>
      <c r="D28" s="33"/>
      <c r="E28" s="33"/>
      <c r="F28" s="33"/>
      <c r="G28" s="33"/>
      <c r="H28" s="33"/>
      <c r="I28" s="33"/>
      <c r="J28" s="33"/>
      <c r="K28" s="33"/>
      <c r="L28" s="255" t="s">
        <v>35</v>
      </c>
      <c r="M28" s="255"/>
      <c r="N28" s="255"/>
      <c r="O28" s="255"/>
      <c r="P28" s="255"/>
      <c r="Q28" s="33"/>
      <c r="R28" s="33"/>
      <c r="S28" s="33"/>
      <c r="T28" s="33"/>
      <c r="U28" s="33"/>
      <c r="V28" s="33"/>
      <c r="W28" s="255" t="s">
        <v>36</v>
      </c>
      <c r="X28" s="255"/>
      <c r="Y28" s="255"/>
      <c r="Z28" s="255"/>
      <c r="AA28" s="255"/>
      <c r="AB28" s="255"/>
      <c r="AC28" s="255"/>
      <c r="AD28" s="255"/>
      <c r="AE28" s="255"/>
      <c r="AF28" s="33"/>
      <c r="AG28" s="33"/>
      <c r="AH28" s="33"/>
      <c r="AI28" s="33"/>
      <c r="AJ28" s="33"/>
      <c r="AK28" s="255" t="s">
        <v>37</v>
      </c>
      <c r="AL28" s="255"/>
      <c r="AM28" s="255"/>
      <c r="AN28" s="255"/>
      <c r="AO28" s="255"/>
      <c r="AP28" s="33"/>
      <c r="AQ28" s="33"/>
      <c r="AR28" s="34"/>
      <c r="BE28" s="246"/>
    </row>
    <row r="29" spans="2:57" s="3" customFormat="1" ht="14.45" customHeight="1">
      <c r="B29" s="38"/>
      <c r="D29" s="28" t="s">
        <v>38</v>
      </c>
      <c r="F29" s="28" t="s">
        <v>39</v>
      </c>
      <c r="L29" s="237">
        <v>0.21</v>
      </c>
      <c r="M29" s="238"/>
      <c r="N29" s="238"/>
      <c r="O29" s="238"/>
      <c r="P29" s="238"/>
      <c r="W29" s="239">
        <f>ROUND(AZ94,2)</f>
        <v>0</v>
      </c>
      <c r="X29" s="238"/>
      <c r="Y29" s="238"/>
      <c r="Z29" s="238"/>
      <c r="AA29" s="238"/>
      <c r="AB29" s="238"/>
      <c r="AC29" s="238"/>
      <c r="AD29" s="238"/>
      <c r="AE29" s="238"/>
      <c r="AK29" s="239">
        <f>ROUND(AV94,2)</f>
        <v>0</v>
      </c>
      <c r="AL29" s="238"/>
      <c r="AM29" s="238"/>
      <c r="AN29" s="238"/>
      <c r="AO29" s="238"/>
      <c r="AR29" s="38"/>
      <c r="BE29" s="247"/>
    </row>
    <row r="30" spans="2:57" s="3" customFormat="1" ht="14.45" customHeight="1">
      <c r="B30" s="38"/>
      <c r="F30" s="28" t="s">
        <v>40</v>
      </c>
      <c r="L30" s="237">
        <v>0.15</v>
      </c>
      <c r="M30" s="238"/>
      <c r="N30" s="238"/>
      <c r="O30" s="238"/>
      <c r="P30" s="238"/>
      <c r="W30" s="239">
        <f>ROUND(BA94,2)</f>
        <v>0</v>
      </c>
      <c r="X30" s="238"/>
      <c r="Y30" s="238"/>
      <c r="Z30" s="238"/>
      <c r="AA30" s="238"/>
      <c r="AB30" s="238"/>
      <c r="AC30" s="238"/>
      <c r="AD30" s="238"/>
      <c r="AE30" s="238"/>
      <c r="AK30" s="239">
        <f>ROUND(AW94,2)</f>
        <v>0</v>
      </c>
      <c r="AL30" s="238"/>
      <c r="AM30" s="238"/>
      <c r="AN30" s="238"/>
      <c r="AO30" s="238"/>
      <c r="AR30" s="38"/>
      <c r="BE30" s="247"/>
    </row>
    <row r="31" spans="2:57" s="3" customFormat="1" ht="14.45" customHeight="1" hidden="1">
      <c r="B31" s="38"/>
      <c r="F31" s="28" t="s">
        <v>41</v>
      </c>
      <c r="L31" s="237">
        <v>0.21</v>
      </c>
      <c r="M31" s="238"/>
      <c r="N31" s="238"/>
      <c r="O31" s="238"/>
      <c r="P31" s="238"/>
      <c r="W31" s="239">
        <f>ROUND(BB94,2)</f>
        <v>0</v>
      </c>
      <c r="X31" s="238"/>
      <c r="Y31" s="238"/>
      <c r="Z31" s="238"/>
      <c r="AA31" s="238"/>
      <c r="AB31" s="238"/>
      <c r="AC31" s="238"/>
      <c r="AD31" s="238"/>
      <c r="AE31" s="238"/>
      <c r="AK31" s="239">
        <v>0</v>
      </c>
      <c r="AL31" s="238"/>
      <c r="AM31" s="238"/>
      <c r="AN31" s="238"/>
      <c r="AO31" s="238"/>
      <c r="AR31" s="38"/>
      <c r="BE31" s="247"/>
    </row>
    <row r="32" spans="2:57" s="3" customFormat="1" ht="14.45" customHeight="1" hidden="1">
      <c r="B32" s="38"/>
      <c r="F32" s="28" t="s">
        <v>42</v>
      </c>
      <c r="L32" s="237">
        <v>0.15</v>
      </c>
      <c r="M32" s="238"/>
      <c r="N32" s="238"/>
      <c r="O32" s="238"/>
      <c r="P32" s="238"/>
      <c r="W32" s="239">
        <f>ROUND(BC94,2)</f>
        <v>0</v>
      </c>
      <c r="X32" s="238"/>
      <c r="Y32" s="238"/>
      <c r="Z32" s="238"/>
      <c r="AA32" s="238"/>
      <c r="AB32" s="238"/>
      <c r="AC32" s="238"/>
      <c r="AD32" s="238"/>
      <c r="AE32" s="238"/>
      <c r="AK32" s="239">
        <v>0</v>
      </c>
      <c r="AL32" s="238"/>
      <c r="AM32" s="238"/>
      <c r="AN32" s="238"/>
      <c r="AO32" s="238"/>
      <c r="AR32" s="38"/>
      <c r="BE32" s="247"/>
    </row>
    <row r="33" spans="2:57" s="3" customFormat="1" ht="14.45" customHeight="1" hidden="1">
      <c r="B33" s="38"/>
      <c r="F33" s="28" t="s">
        <v>43</v>
      </c>
      <c r="L33" s="237">
        <v>0</v>
      </c>
      <c r="M33" s="238"/>
      <c r="N33" s="238"/>
      <c r="O33" s="238"/>
      <c r="P33" s="238"/>
      <c r="W33" s="239">
        <f>ROUND(BD94,2)</f>
        <v>0</v>
      </c>
      <c r="X33" s="238"/>
      <c r="Y33" s="238"/>
      <c r="Z33" s="238"/>
      <c r="AA33" s="238"/>
      <c r="AB33" s="238"/>
      <c r="AC33" s="238"/>
      <c r="AD33" s="238"/>
      <c r="AE33" s="238"/>
      <c r="AK33" s="239">
        <v>0</v>
      </c>
      <c r="AL33" s="238"/>
      <c r="AM33" s="238"/>
      <c r="AN33" s="238"/>
      <c r="AO33" s="238"/>
      <c r="AR33" s="38"/>
      <c r="BE33" s="247"/>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246"/>
    </row>
    <row r="35" spans="1:57" s="2" customFormat="1" ht="25.9" customHeight="1">
      <c r="A35" s="33"/>
      <c r="B35" s="34"/>
      <c r="C35" s="39"/>
      <c r="D35" s="40" t="s">
        <v>44</v>
      </c>
      <c r="E35" s="41"/>
      <c r="F35" s="41"/>
      <c r="G35" s="41"/>
      <c r="H35" s="41"/>
      <c r="I35" s="41"/>
      <c r="J35" s="41"/>
      <c r="K35" s="41"/>
      <c r="L35" s="41"/>
      <c r="M35" s="41"/>
      <c r="N35" s="41"/>
      <c r="O35" s="41"/>
      <c r="P35" s="41"/>
      <c r="Q35" s="41"/>
      <c r="R35" s="41"/>
      <c r="S35" s="41"/>
      <c r="T35" s="42" t="s">
        <v>45</v>
      </c>
      <c r="U35" s="41"/>
      <c r="V35" s="41"/>
      <c r="W35" s="41"/>
      <c r="X35" s="243" t="s">
        <v>46</v>
      </c>
      <c r="Y35" s="241"/>
      <c r="Z35" s="241"/>
      <c r="AA35" s="241"/>
      <c r="AB35" s="241"/>
      <c r="AC35" s="41"/>
      <c r="AD35" s="41"/>
      <c r="AE35" s="41"/>
      <c r="AF35" s="41"/>
      <c r="AG35" s="41"/>
      <c r="AH35" s="41"/>
      <c r="AI35" s="41"/>
      <c r="AJ35" s="41"/>
      <c r="AK35" s="240">
        <f>SUM(AK26:AK33)</f>
        <v>0</v>
      </c>
      <c r="AL35" s="241"/>
      <c r="AM35" s="241"/>
      <c r="AN35" s="241"/>
      <c r="AO35" s="242"/>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14.45" customHeight="1">
      <c r="A37" s="33"/>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4"/>
      <c r="BE37" s="33"/>
    </row>
    <row r="38" spans="2:44" s="1" customFormat="1" ht="14.45" customHeight="1">
      <c r="B38" s="21"/>
      <c r="AR38" s="21"/>
    </row>
    <row r="39" spans="2:44" s="1" customFormat="1" ht="14.45" customHeight="1">
      <c r="B39" s="21"/>
      <c r="AR39" s="21"/>
    </row>
    <row r="40" spans="2:44" s="1" customFormat="1" ht="14.45" customHeight="1">
      <c r="B40" s="21"/>
      <c r="AR40" s="21"/>
    </row>
    <row r="41" spans="2:44" s="1" customFormat="1" ht="14.45" customHeight="1">
      <c r="B41" s="21"/>
      <c r="AR41" s="21"/>
    </row>
    <row r="42" spans="2:44" s="1" customFormat="1" ht="14.45" customHeight="1">
      <c r="B42" s="21"/>
      <c r="AR42" s="21"/>
    </row>
    <row r="43" spans="2:44" s="1" customFormat="1" ht="14.45" customHeight="1">
      <c r="B43" s="21"/>
      <c r="AR43" s="21"/>
    </row>
    <row r="44" spans="2:44" s="1" customFormat="1" ht="14.45" customHeight="1">
      <c r="B44" s="21"/>
      <c r="AR44" s="21"/>
    </row>
    <row r="45" spans="2:44" s="1" customFormat="1" ht="14.45" customHeight="1">
      <c r="B45" s="21"/>
      <c r="AR45" s="21"/>
    </row>
    <row r="46" spans="2:44" s="1" customFormat="1" ht="14.45" customHeight="1">
      <c r="B46" s="21"/>
      <c r="AR46" s="21"/>
    </row>
    <row r="47" spans="2:44" s="1" customFormat="1" ht="14.45" customHeight="1">
      <c r="B47" s="21"/>
      <c r="AR47" s="21"/>
    </row>
    <row r="48" spans="2:44" s="1" customFormat="1" ht="14.45" customHeight="1">
      <c r="B48" s="21"/>
      <c r="AR48" s="21"/>
    </row>
    <row r="49" spans="2:44" s="2" customFormat="1" ht="14.45" customHeight="1">
      <c r="B49" s="43"/>
      <c r="D49" s="44" t="s">
        <v>47</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4" t="s">
        <v>48</v>
      </c>
      <c r="AI49" s="45"/>
      <c r="AJ49" s="45"/>
      <c r="AK49" s="45"/>
      <c r="AL49" s="45"/>
      <c r="AM49" s="45"/>
      <c r="AN49" s="45"/>
      <c r="AO49" s="45"/>
      <c r="AR49" s="43"/>
    </row>
    <row r="50" spans="2:44" ht="12">
      <c r="B50" s="21"/>
      <c r="AR50" s="21"/>
    </row>
    <row r="51" spans="2:44" ht="12">
      <c r="B51" s="21"/>
      <c r="AR51" s="21"/>
    </row>
    <row r="52" spans="2:44" ht="12">
      <c r="B52" s="21"/>
      <c r="AR52" s="21"/>
    </row>
    <row r="53" spans="2:44" ht="12">
      <c r="B53" s="21"/>
      <c r="AR53" s="21"/>
    </row>
    <row r="54" spans="2:44" ht="12">
      <c r="B54" s="21"/>
      <c r="AR54" s="21"/>
    </row>
    <row r="55" spans="2:44" ht="12">
      <c r="B55" s="21"/>
      <c r="AR55" s="21"/>
    </row>
    <row r="56" spans="2:44" ht="12">
      <c r="B56" s="21"/>
      <c r="AR56" s="21"/>
    </row>
    <row r="57" spans="2:44" ht="12">
      <c r="B57" s="21"/>
      <c r="AR57" s="21"/>
    </row>
    <row r="58" spans="2:44" ht="12">
      <c r="B58" s="21"/>
      <c r="AR58" s="21"/>
    </row>
    <row r="59" spans="2:44" ht="12">
      <c r="B59" s="21"/>
      <c r="AR59" s="21"/>
    </row>
    <row r="60" spans="1:57" s="2" customFormat="1" ht="12.75">
      <c r="A60" s="33"/>
      <c r="B60" s="34"/>
      <c r="C60" s="33"/>
      <c r="D60" s="46" t="s">
        <v>49</v>
      </c>
      <c r="E60" s="36"/>
      <c r="F60" s="36"/>
      <c r="G60" s="36"/>
      <c r="H60" s="36"/>
      <c r="I60" s="36"/>
      <c r="J60" s="36"/>
      <c r="K60" s="36"/>
      <c r="L60" s="36"/>
      <c r="M60" s="36"/>
      <c r="N60" s="36"/>
      <c r="O60" s="36"/>
      <c r="P60" s="36"/>
      <c r="Q60" s="36"/>
      <c r="R60" s="36"/>
      <c r="S60" s="36"/>
      <c r="T60" s="36"/>
      <c r="U60" s="36"/>
      <c r="V60" s="46" t="s">
        <v>50</v>
      </c>
      <c r="W60" s="36"/>
      <c r="X60" s="36"/>
      <c r="Y60" s="36"/>
      <c r="Z60" s="36"/>
      <c r="AA60" s="36"/>
      <c r="AB60" s="36"/>
      <c r="AC60" s="36"/>
      <c r="AD60" s="36"/>
      <c r="AE60" s="36"/>
      <c r="AF60" s="36"/>
      <c r="AG60" s="36"/>
      <c r="AH60" s="46" t="s">
        <v>49</v>
      </c>
      <c r="AI60" s="36"/>
      <c r="AJ60" s="36"/>
      <c r="AK60" s="36"/>
      <c r="AL60" s="36"/>
      <c r="AM60" s="46" t="s">
        <v>50</v>
      </c>
      <c r="AN60" s="36"/>
      <c r="AO60" s="36"/>
      <c r="AP60" s="33"/>
      <c r="AQ60" s="33"/>
      <c r="AR60" s="34"/>
      <c r="BE60" s="33"/>
    </row>
    <row r="61" spans="2:44" ht="12">
      <c r="B61" s="21"/>
      <c r="AR61" s="21"/>
    </row>
    <row r="62" spans="2:44" ht="12">
      <c r="B62" s="21"/>
      <c r="AR62" s="21"/>
    </row>
    <row r="63" spans="2:44" ht="12">
      <c r="B63" s="21"/>
      <c r="AR63" s="21"/>
    </row>
    <row r="64" spans="1:57" s="2" customFormat="1" ht="12.75">
      <c r="A64" s="33"/>
      <c r="B64" s="34"/>
      <c r="C64" s="33"/>
      <c r="D64" s="44" t="s">
        <v>51</v>
      </c>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4" t="s">
        <v>52</v>
      </c>
      <c r="AI64" s="47"/>
      <c r="AJ64" s="47"/>
      <c r="AK64" s="47"/>
      <c r="AL64" s="47"/>
      <c r="AM64" s="47"/>
      <c r="AN64" s="47"/>
      <c r="AO64" s="47"/>
      <c r="AP64" s="33"/>
      <c r="AQ64" s="33"/>
      <c r="AR64" s="34"/>
      <c r="BE64" s="33"/>
    </row>
    <row r="65" spans="2:44" ht="12">
      <c r="B65" s="21"/>
      <c r="AR65" s="21"/>
    </row>
    <row r="66" spans="2:44" ht="12">
      <c r="B66" s="21"/>
      <c r="AR66" s="21"/>
    </row>
    <row r="67" spans="2:44" ht="12">
      <c r="B67" s="21"/>
      <c r="AR67" s="21"/>
    </row>
    <row r="68" spans="2:44" ht="12">
      <c r="B68" s="21"/>
      <c r="AR68" s="21"/>
    </row>
    <row r="69" spans="2:44" ht="12">
      <c r="B69" s="21"/>
      <c r="AR69" s="21"/>
    </row>
    <row r="70" spans="2:44" ht="12">
      <c r="B70" s="21"/>
      <c r="AR70" s="21"/>
    </row>
    <row r="71" spans="2:44" ht="12">
      <c r="B71" s="21"/>
      <c r="AR71" s="21"/>
    </row>
    <row r="72" spans="2:44" ht="12">
      <c r="B72" s="21"/>
      <c r="AR72" s="21"/>
    </row>
    <row r="73" spans="2:44" ht="12">
      <c r="B73" s="21"/>
      <c r="AR73" s="21"/>
    </row>
    <row r="74" spans="2:44" ht="12">
      <c r="B74" s="21"/>
      <c r="AR74" s="21"/>
    </row>
    <row r="75" spans="1:57" s="2" customFormat="1" ht="12.75">
      <c r="A75" s="33"/>
      <c r="B75" s="34"/>
      <c r="C75" s="33"/>
      <c r="D75" s="46" t="s">
        <v>49</v>
      </c>
      <c r="E75" s="36"/>
      <c r="F75" s="36"/>
      <c r="G75" s="36"/>
      <c r="H75" s="36"/>
      <c r="I75" s="36"/>
      <c r="J75" s="36"/>
      <c r="K75" s="36"/>
      <c r="L75" s="36"/>
      <c r="M75" s="36"/>
      <c r="N75" s="36"/>
      <c r="O75" s="36"/>
      <c r="P75" s="36"/>
      <c r="Q75" s="36"/>
      <c r="R75" s="36"/>
      <c r="S75" s="36"/>
      <c r="T75" s="36"/>
      <c r="U75" s="36"/>
      <c r="V75" s="46" t="s">
        <v>50</v>
      </c>
      <c r="W75" s="36"/>
      <c r="X75" s="36"/>
      <c r="Y75" s="36"/>
      <c r="Z75" s="36"/>
      <c r="AA75" s="36"/>
      <c r="AB75" s="36"/>
      <c r="AC75" s="36"/>
      <c r="AD75" s="36"/>
      <c r="AE75" s="36"/>
      <c r="AF75" s="36"/>
      <c r="AG75" s="36"/>
      <c r="AH75" s="46" t="s">
        <v>49</v>
      </c>
      <c r="AI75" s="36"/>
      <c r="AJ75" s="36"/>
      <c r="AK75" s="36"/>
      <c r="AL75" s="36"/>
      <c r="AM75" s="46" t="s">
        <v>50</v>
      </c>
      <c r="AN75" s="36"/>
      <c r="AO75" s="36"/>
      <c r="AP75" s="33"/>
      <c r="AQ75" s="33"/>
      <c r="AR75" s="34"/>
      <c r="BE75" s="33"/>
    </row>
    <row r="76" spans="1:57" s="2" customFormat="1" ht="12">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4"/>
      <c r="BE76" s="33"/>
    </row>
    <row r="77" spans="1:57" s="2" customFormat="1" ht="6.95" customHeight="1">
      <c r="A77" s="33"/>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4"/>
      <c r="BE77" s="33"/>
    </row>
    <row r="81" spans="1:57" s="2" customFormat="1" ht="6.95" customHeight="1">
      <c r="A81" s="33"/>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4"/>
      <c r="BE81" s="33"/>
    </row>
    <row r="82" spans="1:57" s="2" customFormat="1" ht="24.95" customHeight="1">
      <c r="A82" s="33"/>
      <c r="B82" s="34"/>
      <c r="C82" s="22" t="s">
        <v>53</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4"/>
      <c r="BE82" s="33"/>
    </row>
    <row r="83" spans="1:57" s="2" customFormat="1" ht="6.95" customHeight="1">
      <c r="A83" s="33"/>
      <c r="B83" s="34"/>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4"/>
      <c r="BE83" s="33"/>
    </row>
    <row r="84" spans="2:44" s="4" customFormat="1" ht="12" customHeight="1">
      <c r="B84" s="52"/>
      <c r="C84" s="28" t="s">
        <v>13</v>
      </c>
      <c r="L84" s="4" t="str">
        <f>K5</f>
        <v>Hydroprojekt-313028r</v>
      </c>
      <c r="AR84" s="52"/>
    </row>
    <row r="85" spans="2:44" s="5" customFormat="1" ht="36.95" customHeight="1">
      <c r="B85" s="53"/>
      <c r="C85" s="54" t="s">
        <v>16</v>
      </c>
      <c r="L85" s="256" t="str">
        <f>K6</f>
        <v>Hráze v ústí Ropičanky a Sadového potoka, stavba č. 5753</v>
      </c>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7"/>
      <c r="AN85" s="257"/>
      <c r="AO85" s="257"/>
      <c r="AR85" s="53"/>
    </row>
    <row r="86" spans="1:57" s="2" customFormat="1" ht="6.95" customHeight="1">
      <c r="A86" s="33"/>
      <c r="B86" s="34"/>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4"/>
      <c r="BE86" s="33"/>
    </row>
    <row r="87" spans="1:57" s="2" customFormat="1" ht="12" customHeight="1">
      <c r="A87" s="33"/>
      <c r="B87" s="34"/>
      <c r="C87" s="28" t="s">
        <v>20</v>
      </c>
      <c r="D87" s="33"/>
      <c r="E87" s="33"/>
      <c r="F87" s="33"/>
      <c r="G87" s="33"/>
      <c r="H87" s="33"/>
      <c r="I87" s="33"/>
      <c r="J87" s="33"/>
      <c r="K87" s="33"/>
      <c r="L87" s="55" t="str">
        <f>IF(K8="","",K8)</f>
        <v xml:space="preserve"> </v>
      </c>
      <c r="M87" s="33"/>
      <c r="N87" s="33"/>
      <c r="O87" s="33"/>
      <c r="P87" s="33"/>
      <c r="Q87" s="33"/>
      <c r="R87" s="33"/>
      <c r="S87" s="33"/>
      <c r="T87" s="33"/>
      <c r="U87" s="33"/>
      <c r="V87" s="33"/>
      <c r="W87" s="33"/>
      <c r="X87" s="33"/>
      <c r="Y87" s="33"/>
      <c r="Z87" s="33"/>
      <c r="AA87" s="33"/>
      <c r="AB87" s="33"/>
      <c r="AC87" s="33"/>
      <c r="AD87" s="33"/>
      <c r="AE87" s="33"/>
      <c r="AF87" s="33"/>
      <c r="AG87" s="33"/>
      <c r="AH87" s="33"/>
      <c r="AI87" s="28" t="s">
        <v>22</v>
      </c>
      <c r="AJ87" s="33"/>
      <c r="AK87" s="33"/>
      <c r="AL87" s="33"/>
      <c r="AM87" s="234">
        <f>IF(AN8="","",AN8)</f>
        <v>44593</v>
      </c>
      <c r="AN87" s="234"/>
      <c r="AO87" s="33"/>
      <c r="AP87" s="33"/>
      <c r="AQ87" s="33"/>
      <c r="AR87" s="34"/>
      <c r="BE87" s="33"/>
    </row>
    <row r="88" spans="1:57" s="2" customFormat="1" ht="6.95" customHeight="1">
      <c r="A88" s="33"/>
      <c r="B88" s="34"/>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4"/>
      <c r="BE88" s="33"/>
    </row>
    <row r="89" spans="1:57" s="2" customFormat="1" ht="25.7" customHeight="1">
      <c r="A89" s="33"/>
      <c r="B89" s="34"/>
      <c r="C89" s="28" t="s">
        <v>23</v>
      </c>
      <c r="D89" s="33"/>
      <c r="E89" s="33"/>
      <c r="F89" s="33"/>
      <c r="G89" s="33"/>
      <c r="H89" s="33"/>
      <c r="I89" s="33"/>
      <c r="J89" s="33"/>
      <c r="K89" s="33"/>
      <c r="L89" s="4" t="str">
        <f>IF(E11="","",E11)</f>
        <v>Povodí Odry, s.p.</v>
      </c>
      <c r="M89" s="33"/>
      <c r="N89" s="33"/>
      <c r="O89" s="33"/>
      <c r="P89" s="33"/>
      <c r="Q89" s="33"/>
      <c r="R89" s="33"/>
      <c r="S89" s="33"/>
      <c r="T89" s="33"/>
      <c r="U89" s="33"/>
      <c r="V89" s="33"/>
      <c r="W89" s="33"/>
      <c r="X89" s="33"/>
      <c r="Y89" s="33"/>
      <c r="Z89" s="33"/>
      <c r="AA89" s="33"/>
      <c r="AB89" s="33"/>
      <c r="AC89" s="33"/>
      <c r="AD89" s="33"/>
      <c r="AE89" s="33"/>
      <c r="AF89" s="33"/>
      <c r="AG89" s="33"/>
      <c r="AH89" s="33"/>
      <c r="AI89" s="28" t="s">
        <v>29</v>
      </c>
      <c r="AJ89" s="33"/>
      <c r="AK89" s="33"/>
      <c r="AL89" s="33"/>
      <c r="AM89" s="232" t="str">
        <f>IF(E17="","",E17)</f>
        <v>Sweco Hydroprojekt a.s., divize Morava</v>
      </c>
      <c r="AN89" s="233"/>
      <c r="AO89" s="233"/>
      <c r="AP89" s="233"/>
      <c r="AQ89" s="33"/>
      <c r="AR89" s="34"/>
      <c r="AS89" s="218" t="s">
        <v>54</v>
      </c>
      <c r="AT89" s="219"/>
      <c r="AU89" s="57"/>
      <c r="AV89" s="57"/>
      <c r="AW89" s="57"/>
      <c r="AX89" s="57"/>
      <c r="AY89" s="57"/>
      <c r="AZ89" s="57"/>
      <c r="BA89" s="57"/>
      <c r="BB89" s="57"/>
      <c r="BC89" s="57"/>
      <c r="BD89" s="58"/>
      <c r="BE89" s="33"/>
    </row>
    <row r="90" spans="1:57" s="2" customFormat="1" ht="15.2" customHeight="1">
      <c r="A90" s="33"/>
      <c r="B90" s="34"/>
      <c r="C90" s="28" t="s">
        <v>27</v>
      </c>
      <c r="D90" s="33"/>
      <c r="E90" s="33"/>
      <c r="F90" s="33"/>
      <c r="G90" s="33"/>
      <c r="H90" s="33"/>
      <c r="I90" s="33"/>
      <c r="J90" s="33"/>
      <c r="K90" s="33"/>
      <c r="L90" s="4" t="str">
        <f>IF(E14="Vyplň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8" t="s">
        <v>32</v>
      </c>
      <c r="AJ90" s="33"/>
      <c r="AK90" s="33"/>
      <c r="AL90" s="33"/>
      <c r="AM90" s="232" t="str">
        <f>IF(E20="","",E20)</f>
        <v xml:space="preserve"> </v>
      </c>
      <c r="AN90" s="233"/>
      <c r="AO90" s="233"/>
      <c r="AP90" s="233"/>
      <c r="AQ90" s="33"/>
      <c r="AR90" s="34"/>
      <c r="AS90" s="220"/>
      <c r="AT90" s="221"/>
      <c r="AU90" s="59"/>
      <c r="AV90" s="59"/>
      <c r="AW90" s="59"/>
      <c r="AX90" s="59"/>
      <c r="AY90" s="59"/>
      <c r="AZ90" s="59"/>
      <c r="BA90" s="59"/>
      <c r="BB90" s="59"/>
      <c r="BC90" s="59"/>
      <c r="BD90" s="60"/>
      <c r="BE90" s="33"/>
    </row>
    <row r="91" spans="1:57" s="2" customFormat="1" ht="10.9" customHeight="1">
      <c r="A91" s="33"/>
      <c r="B91" s="34"/>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4"/>
      <c r="AS91" s="220"/>
      <c r="AT91" s="221"/>
      <c r="AU91" s="59"/>
      <c r="AV91" s="59"/>
      <c r="AW91" s="59"/>
      <c r="AX91" s="59"/>
      <c r="AY91" s="59"/>
      <c r="AZ91" s="59"/>
      <c r="BA91" s="59"/>
      <c r="BB91" s="59"/>
      <c r="BC91" s="59"/>
      <c r="BD91" s="60"/>
      <c r="BE91" s="33"/>
    </row>
    <row r="92" spans="1:57" s="2" customFormat="1" ht="29.25" customHeight="1">
      <c r="A92" s="33"/>
      <c r="B92" s="34"/>
      <c r="C92" s="260" t="s">
        <v>55</v>
      </c>
      <c r="D92" s="231"/>
      <c r="E92" s="231"/>
      <c r="F92" s="231"/>
      <c r="G92" s="231"/>
      <c r="H92" s="61"/>
      <c r="I92" s="235" t="s">
        <v>56</v>
      </c>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0" t="s">
        <v>57</v>
      </c>
      <c r="AH92" s="231"/>
      <c r="AI92" s="231"/>
      <c r="AJ92" s="231"/>
      <c r="AK92" s="231"/>
      <c r="AL92" s="231"/>
      <c r="AM92" s="231"/>
      <c r="AN92" s="235" t="s">
        <v>58</v>
      </c>
      <c r="AO92" s="231"/>
      <c r="AP92" s="236"/>
      <c r="AQ92" s="62" t="s">
        <v>59</v>
      </c>
      <c r="AR92" s="34"/>
      <c r="AS92" s="63" t="s">
        <v>60</v>
      </c>
      <c r="AT92" s="64" t="s">
        <v>61</v>
      </c>
      <c r="AU92" s="64" t="s">
        <v>62</v>
      </c>
      <c r="AV92" s="64" t="s">
        <v>63</v>
      </c>
      <c r="AW92" s="64" t="s">
        <v>64</v>
      </c>
      <c r="AX92" s="64" t="s">
        <v>65</v>
      </c>
      <c r="AY92" s="64" t="s">
        <v>66</v>
      </c>
      <c r="AZ92" s="64" t="s">
        <v>67</v>
      </c>
      <c r="BA92" s="64" t="s">
        <v>68</v>
      </c>
      <c r="BB92" s="64" t="s">
        <v>69</v>
      </c>
      <c r="BC92" s="64" t="s">
        <v>70</v>
      </c>
      <c r="BD92" s="65" t="s">
        <v>71</v>
      </c>
      <c r="BE92" s="33"/>
    </row>
    <row r="93" spans="1:57" s="2" customFormat="1" ht="10.9" customHeight="1">
      <c r="A93" s="33"/>
      <c r="B93" s="34"/>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4"/>
      <c r="AS93" s="66"/>
      <c r="AT93" s="67"/>
      <c r="AU93" s="67"/>
      <c r="AV93" s="67"/>
      <c r="AW93" s="67"/>
      <c r="AX93" s="67"/>
      <c r="AY93" s="67"/>
      <c r="AZ93" s="67"/>
      <c r="BA93" s="67"/>
      <c r="BB93" s="67"/>
      <c r="BC93" s="67"/>
      <c r="BD93" s="68"/>
      <c r="BE93" s="33"/>
    </row>
    <row r="94" spans="2:90" s="6" customFormat="1" ht="32.45" customHeight="1">
      <c r="B94" s="69"/>
      <c r="C94" s="70" t="s">
        <v>72</v>
      </c>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258">
        <f>ROUND(AG95,2)</f>
        <v>0</v>
      </c>
      <c r="AH94" s="258"/>
      <c r="AI94" s="258"/>
      <c r="AJ94" s="258"/>
      <c r="AK94" s="258"/>
      <c r="AL94" s="258"/>
      <c r="AM94" s="258"/>
      <c r="AN94" s="224">
        <f aca="true" t="shared" si="0" ref="AN94:AN105">SUM(AG94,AT94)</f>
        <v>0</v>
      </c>
      <c r="AO94" s="224"/>
      <c r="AP94" s="224"/>
      <c r="AQ94" s="73" t="s">
        <v>1</v>
      </c>
      <c r="AR94" s="69"/>
      <c r="AS94" s="74">
        <f>ROUND(AS95,2)</f>
        <v>0</v>
      </c>
      <c r="AT94" s="75">
        <f aca="true" t="shared" si="1" ref="AT94:AT105">ROUND(SUM(AV94:AW94),2)</f>
        <v>0</v>
      </c>
      <c r="AU94" s="76">
        <f>ROUND(AU95,5)</f>
        <v>0</v>
      </c>
      <c r="AV94" s="75">
        <f>ROUND(AZ94*L29,2)</f>
        <v>0</v>
      </c>
      <c r="AW94" s="75">
        <f>ROUND(BA94*L30,2)</f>
        <v>0</v>
      </c>
      <c r="AX94" s="75">
        <f>ROUND(BB94*L29,2)</f>
        <v>0</v>
      </c>
      <c r="AY94" s="75">
        <f>ROUND(BC94*L30,2)</f>
        <v>0</v>
      </c>
      <c r="AZ94" s="75">
        <f>ROUND(AZ95,2)</f>
        <v>0</v>
      </c>
      <c r="BA94" s="75">
        <f>ROUND(BA95,2)</f>
        <v>0</v>
      </c>
      <c r="BB94" s="75">
        <f>ROUND(BB95,2)</f>
        <v>0</v>
      </c>
      <c r="BC94" s="75">
        <f>ROUND(BC95,2)</f>
        <v>0</v>
      </c>
      <c r="BD94" s="77">
        <f>ROUND(BD95,2)</f>
        <v>0</v>
      </c>
      <c r="BS94" s="78" t="s">
        <v>73</v>
      </c>
      <c r="BT94" s="78" t="s">
        <v>74</v>
      </c>
      <c r="BU94" s="79" t="s">
        <v>75</v>
      </c>
      <c r="BV94" s="78" t="s">
        <v>76</v>
      </c>
      <c r="BW94" s="78" t="s">
        <v>4</v>
      </c>
      <c r="BX94" s="78" t="s">
        <v>77</v>
      </c>
      <c r="CL94" s="78" t="s">
        <v>1</v>
      </c>
    </row>
    <row r="95" spans="2:91" s="7" customFormat="1" ht="24.75" customHeight="1">
      <c r="B95" s="80"/>
      <c r="C95" s="81"/>
      <c r="D95" s="261" t="s">
        <v>78</v>
      </c>
      <c r="E95" s="261"/>
      <c r="F95" s="261"/>
      <c r="G95" s="261"/>
      <c r="H95" s="261"/>
      <c r="I95" s="82"/>
      <c r="J95" s="261" t="s">
        <v>17</v>
      </c>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28">
        <f>ROUND(AG96+SUM(AG97:AG100)+AG104+AG105,2)</f>
        <v>0</v>
      </c>
      <c r="AH95" s="229"/>
      <c r="AI95" s="229"/>
      <c r="AJ95" s="229"/>
      <c r="AK95" s="229"/>
      <c r="AL95" s="229"/>
      <c r="AM95" s="229"/>
      <c r="AN95" s="259">
        <f t="shared" si="0"/>
        <v>0</v>
      </c>
      <c r="AO95" s="229"/>
      <c r="AP95" s="229"/>
      <c r="AQ95" s="83" t="s">
        <v>79</v>
      </c>
      <c r="AR95" s="80"/>
      <c r="AS95" s="84">
        <f>ROUND(AS96+SUM(AS97:AS100)+AS104+AS105,2)</f>
        <v>0</v>
      </c>
      <c r="AT95" s="85">
        <f t="shared" si="1"/>
        <v>0</v>
      </c>
      <c r="AU95" s="86">
        <f>ROUND(AU96+SUM(AU97:AU100)+AU104+AU105,5)</f>
        <v>0</v>
      </c>
      <c r="AV95" s="85">
        <f>ROUND(AZ95*L29,2)</f>
        <v>0</v>
      </c>
      <c r="AW95" s="85">
        <f>ROUND(BA95*L30,2)</f>
        <v>0</v>
      </c>
      <c r="AX95" s="85">
        <f>ROUND(BB95*L29,2)</f>
        <v>0</v>
      </c>
      <c r="AY95" s="85">
        <f>ROUND(BC95*L30,2)</f>
        <v>0</v>
      </c>
      <c r="AZ95" s="85">
        <f>ROUND(AZ96+SUM(AZ97:AZ100)+AZ104+AZ105,2)</f>
        <v>0</v>
      </c>
      <c r="BA95" s="85">
        <f>ROUND(BA96+SUM(BA97:BA100)+BA104+BA105,2)</f>
        <v>0</v>
      </c>
      <c r="BB95" s="85">
        <f>ROUND(BB96+SUM(BB97:BB100)+BB104+BB105,2)</f>
        <v>0</v>
      </c>
      <c r="BC95" s="85">
        <f>ROUND(BC96+SUM(BC97:BC100)+BC104+BC105,2)</f>
        <v>0</v>
      </c>
      <c r="BD95" s="87">
        <f>ROUND(BD96+SUM(BD97:BD100)+BD104+BD105,2)</f>
        <v>0</v>
      </c>
      <c r="BS95" s="88" t="s">
        <v>73</v>
      </c>
      <c r="BT95" s="88" t="s">
        <v>80</v>
      </c>
      <c r="BU95" s="88" t="s">
        <v>75</v>
      </c>
      <c r="BV95" s="88" t="s">
        <v>76</v>
      </c>
      <c r="BW95" s="88" t="s">
        <v>81</v>
      </c>
      <c r="BX95" s="88" t="s">
        <v>4</v>
      </c>
      <c r="CL95" s="88" t="s">
        <v>1</v>
      </c>
      <c r="CM95" s="88" t="s">
        <v>82</v>
      </c>
    </row>
    <row r="96" spans="1:90" s="4" customFormat="1" ht="16.5" customHeight="1">
      <c r="A96" s="89" t="s">
        <v>83</v>
      </c>
      <c r="B96" s="52"/>
      <c r="C96" s="10"/>
      <c r="D96" s="10"/>
      <c r="E96" s="244" t="s">
        <v>84</v>
      </c>
      <c r="F96" s="244"/>
      <c r="G96" s="244"/>
      <c r="H96" s="244"/>
      <c r="I96" s="244"/>
      <c r="J96" s="10"/>
      <c r="K96" s="244" t="s">
        <v>85</v>
      </c>
      <c r="L96" s="244"/>
      <c r="M96" s="244"/>
      <c r="N96" s="244"/>
      <c r="O96" s="244"/>
      <c r="P96" s="244"/>
      <c r="Q96" s="244"/>
      <c r="R96" s="244"/>
      <c r="S96" s="244"/>
      <c r="T96" s="244"/>
      <c r="U96" s="244"/>
      <c r="V96" s="244"/>
      <c r="W96" s="244"/>
      <c r="X96" s="244"/>
      <c r="Y96" s="244"/>
      <c r="Z96" s="244"/>
      <c r="AA96" s="244"/>
      <c r="AB96" s="244"/>
      <c r="AC96" s="244"/>
      <c r="AD96" s="244"/>
      <c r="AE96" s="244"/>
      <c r="AF96" s="244"/>
      <c r="AG96" s="222">
        <f>'001 - SO 01 Rekonstrukce ...'!J32</f>
        <v>0</v>
      </c>
      <c r="AH96" s="223"/>
      <c r="AI96" s="223"/>
      <c r="AJ96" s="223"/>
      <c r="AK96" s="223"/>
      <c r="AL96" s="223"/>
      <c r="AM96" s="223"/>
      <c r="AN96" s="222">
        <f t="shared" si="0"/>
        <v>0</v>
      </c>
      <c r="AO96" s="223"/>
      <c r="AP96" s="223"/>
      <c r="AQ96" s="90" t="s">
        <v>86</v>
      </c>
      <c r="AR96" s="52"/>
      <c r="AS96" s="91">
        <v>0</v>
      </c>
      <c r="AT96" s="92">
        <f t="shared" si="1"/>
        <v>0</v>
      </c>
      <c r="AU96" s="93">
        <f>'001 - SO 01 Rekonstrukce ...'!P131</f>
        <v>0</v>
      </c>
      <c r="AV96" s="92">
        <f>'001 - SO 01 Rekonstrukce ...'!J35</f>
        <v>0</v>
      </c>
      <c r="AW96" s="92">
        <f>'001 - SO 01 Rekonstrukce ...'!J36</f>
        <v>0</v>
      </c>
      <c r="AX96" s="92">
        <f>'001 - SO 01 Rekonstrukce ...'!J37</f>
        <v>0</v>
      </c>
      <c r="AY96" s="92">
        <f>'001 - SO 01 Rekonstrukce ...'!J38</f>
        <v>0</v>
      </c>
      <c r="AZ96" s="92">
        <f>'001 - SO 01 Rekonstrukce ...'!F35</f>
        <v>0</v>
      </c>
      <c r="BA96" s="92">
        <f>'001 - SO 01 Rekonstrukce ...'!F36</f>
        <v>0</v>
      </c>
      <c r="BB96" s="92">
        <f>'001 - SO 01 Rekonstrukce ...'!F37</f>
        <v>0</v>
      </c>
      <c r="BC96" s="92">
        <f>'001 - SO 01 Rekonstrukce ...'!F38</f>
        <v>0</v>
      </c>
      <c r="BD96" s="94">
        <f>'001 - SO 01 Rekonstrukce ...'!F39</f>
        <v>0</v>
      </c>
      <c r="BT96" s="26" t="s">
        <v>82</v>
      </c>
      <c r="BV96" s="26" t="s">
        <v>76</v>
      </c>
      <c r="BW96" s="26" t="s">
        <v>87</v>
      </c>
      <c r="BX96" s="26" t="s">
        <v>81</v>
      </c>
      <c r="CL96" s="26" t="s">
        <v>1</v>
      </c>
    </row>
    <row r="97" spans="1:90" s="4" customFormat="1" ht="16.5" customHeight="1">
      <c r="A97" s="89" t="s">
        <v>83</v>
      </c>
      <c r="B97" s="52"/>
      <c r="C97" s="10"/>
      <c r="D97" s="10"/>
      <c r="E97" s="244" t="s">
        <v>88</v>
      </c>
      <c r="F97" s="244"/>
      <c r="G97" s="244"/>
      <c r="H97" s="244"/>
      <c r="I97" s="244"/>
      <c r="J97" s="10"/>
      <c r="K97" s="244" t="s">
        <v>89</v>
      </c>
      <c r="L97" s="244"/>
      <c r="M97" s="244"/>
      <c r="N97" s="244"/>
      <c r="O97" s="244"/>
      <c r="P97" s="244"/>
      <c r="Q97" s="244"/>
      <c r="R97" s="244"/>
      <c r="S97" s="244"/>
      <c r="T97" s="244"/>
      <c r="U97" s="244"/>
      <c r="V97" s="244"/>
      <c r="W97" s="244"/>
      <c r="X97" s="244"/>
      <c r="Y97" s="244"/>
      <c r="Z97" s="244"/>
      <c r="AA97" s="244"/>
      <c r="AB97" s="244"/>
      <c r="AC97" s="244"/>
      <c r="AD97" s="244"/>
      <c r="AE97" s="244"/>
      <c r="AF97" s="244"/>
      <c r="AG97" s="222">
        <f>'002 - SO 02 Prodloužení z...'!J32</f>
        <v>0</v>
      </c>
      <c r="AH97" s="223"/>
      <c r="AI97" s="223"/>
      <c r="AJ97" s="223"/>
      <c r="AK97" s="223"/>
      <c r="AL97" s="223"/>
      <c r="AM97" s="223"/>
      <c r="AN97" s="222">
        <f t="shared" si="0"/>
        <v>0</v>
      </c>
      <c r="AO97" s="223"/>
      <c r="AP97" s="223"/>
      <c r="AQ97" s="90" t="s">
        <v>86</v>
      </c>
      <c r="AR97" s="52"/>
      <c r="AS97" s="91">
        <v>0</v>
      </c>
      <c r="AT97" s="92">
        <f t="shared" si="1"/>
        <v>0</v>
      </c>
      <c r="AU97" s="93">
        <f>'002 - SO 02 Prodloužení z...'!P132</f>
        <v>0</v>
      </c>
      <c r="AV97" s="92">
        <f>'002 - SO 02 Prodloužení z...'!J35</f>
        <v>0</v>
      </c>
      <c r="AW97" s="92">
        <f>'002 - SO 02 Prodloužení z...'!J36</f>
        <v>0</v>
      </c>
      <c r="AX97" s="92">
        <f>'002 - SO 02 Prodloužení z...'!J37</f>
        <v>0</v>
      </c>
      <c r="AY97" s="92">
        <f>'002 - SO 02 Prodloužení z...'!J38</f>
        <v>0</v>
      </c>
      <c r="AZ97" s="92">
        <f>'002 - SO 02 Prodloužení z...'!F35</f>
        <v>0</v>
      </c>
      <c r="BA97" s="92">
        <f>'002 - SO 02 Prodloužení z...'!F36</f>
        <v>0</v>
      </c>
      <c r="BB97" s="92">
        <f>'002 - SO 02 Prodloužení z...'!F37</f>
        <v>0</v>
      </c>
      <c r="BC97" s="92">
        <f>'002 - SO 02 Prodloužení z...'!F38</f>
        <v>0</v>
      </c>
      <c r="BD97" s="94">
        <f>'002 - SO 02 Prodloužení z...'!F39</f>
        <v>0</v>
      </c>
      <c r="BT97" s="26" t="s">
        <v>82</v>
      </c>
      <c r="BV97" s="26" t="s">
        <v>76</v>
      </c>
      <c r="BW97" s="26" t="s">
        <v>90</v>
      </c>
      <c r="BX97" s="26" t="s">
        <v>81</v>
      </c>
      <c r="CL97" s="26" t="s">
        <v>1</v>
      </c>
    </row>
    <row r="98" spans="1:90" s="4" customFormat="1" ht="16.5" customHeight="1">
      <c r="A98" s="89" t="s">
        <v>83</v>
      </c>
      <c r="B98" s="52"/>
      <c r="C98" s="10"/>
      <c r="D98" s="10"/>
      <c r="E98" s="244" t="s">
        <v>91</v>
      </c>
      <c r="F98" s="244"/>
      <c r="G98" s="244"/>
      <c r="H98" s="244"/>
      <c r="I98" s="244"/>
      <c r="J98" s="10"/>
      <c r="K98" s="244" t="s">
        <v>92</v>
      </c>
      <c r="L98" s="244"/>
      <c r="M98" s="244"/>
      <c r="N98" s="244"/>
      <c r="O98" s="244"/>
      <c r="P98" s="244"/>
      <c r="Q98" s="244"/>
      <c r="R98" s="244"/>
      <c r="S98" s="244"/>
      <c r="T98" s="244"/>
      <c r="U98" s="244"/>
      <c r="V98" s="244"/>
      <c r="W98" s="244"/>
      <c r="X98" s="244"/>
      <c r="Y98" s="244"/>
      <c r="Z98" s="244"/>
      <c r="AA98" s="244"/>
      <c r="AB98" s="244"/>
      <c r="AC98" s="244"/>
      <c r="AD98" s="244"/>
      <c r="AE98" s="244"/>
      <c r="AF98" s="244"/>
      <c r="AG98" s="222">
        <f>'003 - DSO 02.1 Dočasný ma...'!J32</f>
        <v>0</v>
      </c>
      <c r="AH98" s="223"/>
      <c r="AI98" s="223"/>
      <c r="AJ98" s="223"/>
      <c r="AK98" s="223"/>
      <c r="AL98" s="223"/>
      <c r="AM98" s="223"/>
      <c r="AN98" s="222">
        <f t="shared" si="0"/>
        <v>0</v>
      </c>
      <c r="AO98" s="223"/>
      <c r="AP98" s="223"/>
      <c r="AQ98" s="90" t="s">
        <v>86</v>
      </c>
      <c r="AR98" s="52"/>
      <c r="AS98" s="91">
        <v>0</v>
      </c>
      <c r="AT98" s="92">
        <f t="shared" si="1"/>
        <v>0</v>
      </c>
      <c r="AU98" s="93">
        <f>'003 - DSO 02.1 Dočasný ma...'!P127</f>
        <v>0</v>
      </c>
      <c r="AV98" s="92">
        <f>'003 - DSO 02.1 Dočasný ma...'!J35</f>
        <v>0</v>
      </c>
      <c r="AW98" s="92">
        <f>'003 - DSO 02.1 Dočasný ma...'!J36</f>
        <v>0</v>
      </c>
      <c r="AX98" s="92">
        <f>'003 - DSO 02.1 Dočasný ma...'!J37</f>
        <v>0</v>
      </c>
      <c r="AY98" s="92">
        <f>'003 - DSO 02.1 Dočasný ma...'!J38</f>
        <v>0</v>
      </c>
      <c r="AZ98" s="92">
        <f>'003 - DSO 02.1 Dočasný ma...'!F35</f>
        <v>0</v>
      </c>
      <c r="BA98" s="92">
        <f>'003 - DSO 02.1 Dočasný ma...'!F36</f>
        <v>0</v>
      </c>
      <c r="BB98" s="92">
        <f>'003 - DSO 02.1 Dočasný ma...'!F37</f>
        <v>0</v>
      </c>
      <c r="BC98" s="92">
        <f>'003 - DSO 02.1 Dočasný ma...'!F38</f>
        <v>0</v>
      </c>
      <c r="BD98" s="94">
        <f>'003 - DSO 02.1 Dočasný ma...'!F39</f>
        <v>0</v>
      </c>
      <c r="BT98" s="26" t="s">
        <v>82</v>
      </c>
      <c r="BV98" s="26" t="s">
        <v>76</v>
      </c>
      <c r="BW98" s="26" t="s">
        <v>93</v>
      </c>
      <c r="BX98" s="26" t="s">
        <v>81</v>
      </c>
      <c r="CL98" s="26" t="s">
        <v>1</v>
      </c>
    </row>
    <row r="99" spans="1:90" s="4" customFormat="1" ht="16.5" customHeight="1">
      <c r="A99" s="89" t="s">
        <v>83</v>
      </c>
      <c r="B99" s="52"/>
      <c r="C99" s="10"/>
      <c r="D99" s="10"/>
      <c r="E99" s="244" t="s">
        <v>94</v>
      </c>
      <c r="F99" s="244"/>
      <c r="G99" s="244"/>
      <c r="H99" s="244"/>
      <c r="I99" s="244"/>
      <c r="J99" s="10"/>
      <c r="K99" s="244" t="s">
        <v>95</v>
      </c>
      <c r="L99" s="244"/>
      <c r="M99" s="244"/>
      <c r="N99" s="244"/>
      <c r="O99" s="244"/>
      <c r="P99" s="244"/>
      <c r="Q99" s="244"/>
      <c r="R99" s="244"/>
      <c r="S99" s="244"/>
      <c r="T99" s="244"/>
      <c r="U99" s="244"/>
      <c r="V99" s="244"/>
      <c r="W99" s="244"/>
      <c r="X99" s="244"/>
      <c r="Y99" s="244"/>
      <c r="Z99" s="244"/>
      <c r="AA99" s="244"/>
      <c r="AB99" s="244"/>
      <c r="AC99" s="244"/>
      <c r="AD99" s="244"/>
      <c r="AE99" s="244"/>
      <c r="AF99" s="244"/>
      <c r="AG99" s="222">
        <f>'004 - SO 04 Vyčištění odv...'!J32</f>
        <v>0</v>
      </c>
      <c r="AH99" s="223"/>
      <c r="AI99" s="223"/>
      <c r="AJ99" s="223"/>
      <c r="AK99" s="223"/>
      <c r="AL99" s="223"/>
      <c r="AM99" s="223"/>
      <c r="AN99" s="222">
        <f t="shared" si="0"/>
        <v>0</v>
      </c>
      <c r="AO99" s="223"/>
      <c r="AP99" s="223"/>
      <c r="AQ99" s="90" t="s">
        <v>86</v>
      </c>
      <c r="AR99" s="52"/>
      <c r="AS99" s="91">
        <v>0</v>
      </c>
      <c r="AT99" s="92">
        <f t="shared" si="1"/>
        <v>0</v>
      </c>
      <c r="AU99" s="93">
        <f>'004 - SO 04 Vyčištění odv...'!P122</f>
        <v>0</v>
      </c>
      <c r="AV99" s="92">
        <f>'004 - SO 04 Vyčištění odv...'!J35</f>
        <v>0</v>
      </c>
      <c r="AW99" s="92">
        <f>'004 - SO 04 Vyčištění odv...'!J36</f>
        <v>0</v>
      </c>
      <c r="AX99" s="92">
        <f>'004 - SO 04 Vyčištění odv...'!J37</f>
        <v>0</v>
      </c>
      <c r="AY99" s="92">
        <f>'004 - SO 04 Vyčištění odv...'!J38</f>
        <v>0</v>
      </c>
      <c r="AZ99" s="92">
        <f>'004 - SO 04 Vyčištění odv...'!F35</f>
        <v>0</v>
      </c>
      <c r="BA99" s="92">
        <f>'004 - SO 04 Vyčištění odv...'!F36</f>
        <v>0</v>
      </c>
      <c r="BB99" s="92">
        <f>'004 - SO 04 Vyčištění odv...'!F37</f>
        <v>0</v>
      </c>
      <c r="BC99" s="92">
        <f>'004 - SO 04 Vyčištění odv...'!F38</f>
        <v>0</v>
      </c>
      <c r="BD99" s="94">
        <f>'004 - SO 04 Vyčištění odv...'!F39</f>
        <v>0</v>
      </c>
      <c r="BT99" s="26" t="s">
        <v>82</v>
      </c>
      <c r="BV99" s="26" t="s">
        <v>76</v>
      </c>
      <c r="BW99" s="26" t="s">
        <v>96</v>
      </c>
      <c r="BX99" s="26" t="s">
        <v>81</v>
      </c>
      <c r="CL99" s="26" t="s">
        <v>1</v>
      </c>
    </row>
    <row r="100" spans="2:90" s="4" customFormat="1" ht="16.5" customHeight="1">
      <c r="B100" s="52"/>
      <c r="C100" s="10"/>
      <c r="D100" s="10"/>
      <c r="E100" s="244" t="s">
        <v>97</v>
      </c>
      <c r="F100" s="244"/>
      <c r="G100" s="244"/>
      <c r="H100" s="244"/>
      <c r="I100" s="244"/>
      <c r="J100" s="10"/>
      <c r="K100" s="244" t="s">
        <v>98</v>
      </c>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27">
        <f>ROUND(SUM(AG101:AG103),2)</f>
        <v>0</v>
      </c>
      <c r="AH100" s="223"/>
      <c r="AI100" s="223"/>
      <c r="AJ100" s="223"/>
      <c r="AK100" s="223"/>
      <c r="AL100" s="223"/>
      <c r="AM100" s="223"/>
      <c r="AN100" s="222">
        <f t="shared" si="0"/>
        <v>0</v>
      </c>
      <c r="AO100" s="223"/>
      <c r="AP100" s="223"/>
      <c r="AQ100" s="90" t="s">
        <v>86</v>
      </c>
      <c r="AR100" s="52"/>
      <c r="AS100" s="91">
        <f>ROUND(SUM(AS101:AS103),2)</f>
        <v>0</v>
      </c>
      <c r="AT100" s="92">
        <f t="shared" si="1"/>
        <v>0</v>
      </c>
      <c r="AU100" s="93">
        <f>ROUND(SUM(AU101:AU103),5)</f>
        <v>0</v>
      </c>
      <c r="AV100" s="92">
        <f>ROUND(AZ100*L29,2)</f>
        <v>0</v>
      </c>
      <c r="AW100" s="92">
        <f>ROUND(BA100*L30,2)</f>
        <v>0</v>
      </c>
      <c r="AX100" s="92">
        <f>ROUND(BB100*L29,2)</f>
        <v>0</v>
      </c>
      <c r="AY100" s="92">
        <f>ROUND(BC100*L30,2)</f>
        <v>0</v>
      </c>
      <c r="AZ100" s="92">
        <f>ROUND(SUM(AZ101:AZ103),2)</f>
        <v>0</v>
      </c>
      <c r="BA100" s="92">
        <f>ROUND(SUM(BA101:BA103),2)</f>
        <v>0</v>
      </c>
      <c r="BB100" s="92">
        <f>ROUND(SUM(BB101:BB103),2)</f>
        <v>0</v>
      </c>
      <c r="BC100" s="92">
        <f>ROUND(SUM(BC101:BC103),2)</f>
        <v>0</v>
      </c>
      <c r="BD100" s="94">
        <f>ROUND(SUM(BD101:BD103),2)</f>
        <v>0</v>
      </c>
      <c r="BS100" s="26" t="s">
        <v>73</v>
      </c>
      <c r="BT100" s="26" t="s">
        <v>82</v>
      </c>
      <c r="BU100" s="26" t="s">
        <v>75</v>
      </c>
      <c r="BV100" s="26" t="s">
        <v>76</v>
      </c>
      <c r="BW100" s="26" t="s">
        <v>99</v>
      </c>
      <c r="BX100" s="26" t="s">
        <v>81</v>
      </c>
      <c r="CL100" s="26" t="s">
        <v>1</v>
      </c>
    </row>
    <row r="101" spans="1:90" s="4" customFormat="1" ht="16.5" customHeight="1">
      <c r="A101" s="89" t="s">
        <v>83</v>
      </c>
      <c r="B101" s="52"/>
      <c r="C101" s="10"/>
      <c r="D101" s="10"/>
      <c r="E101" s="10"/>
      <c r="F101" s="244" t="s">
        <v>100</v>
      </c>
      <c r="G101" s="244"/>
      <c r="H101" s="244"/>
      <c r="I101" s="244"/>
      <c r="J101" s="244"/>
      <c r="K101" s="10"/>
      <c r="L101" s="244" t="s">
        <v>101</v>
      </c>
      <c r="M101" s="244"/>
      <c r="N101" s="244"/>
      <c r="O101" s="244"/>
      <c r="P101" s="244"/>
      <c r="Q101" s="244"/>
      <c r="R101" s="244"/>
      <c r="S101" s="244"/>
      <c r="T101" s="244"/>
      <c r="U101" s="244"/>
      <c r="V101" s="244"/>
      <c r="W101" s="244"/>
      <c r="X101" s="244"/>
      <c r="Y101" s="244"/>
      <c r="Z101" s="244"/>
      <c r="AA101" s="244"/>
      <c r="AB101" s="244"/>
      <c r="AC101" s="244"/>
      <c r="AD101" s="244"/>
      <c r="AE101" s="244"/>
      <c r="AF101" s="244"/>
      <c r="AG101" s="222">
        <f>'0001 - DSO 06.1 LB zeď'!J34</f>
        <v>0</v>
      </c>
      <c r="AH101" s="223"/>
      <c r="AI101" s="223"/>
      <c r="AJ101" s="223"/>
      <c r="AK101" s="223"/>
      <c r="AL101" s="223"/>
      <c r="AM101" s="223"/>
      <c r="AN101" s="222">
        <f t="shared" si="0"/>
        <v>0</v>
      </c>
      <c r="AO101" s="223"/>
      <c r="AP101" s="223"/>
      <c r="AQ101" s="90" t="s">
        <v>86</v>
      </c>
      <c r="AR101" s="52"/>
      <c r="AS101" s="91">
        <v>0</v>
      </c>
      <c r="AT101" s="92">
        <f t="shared" si="1"/>
        <v>0</v>
      </c>
      <c r="AU101" s="93">
        <f>'0001 - DSO 06.1 LB zeď'!P134</f>
        <v>0</v>
      </c>
      <c r="AV101" s="92">
        <f>'0001 - DSO 06.1 LB zeď'!J37</f>
        <v>0</v>
      </c>
      <c r="AW101" s="92">
        <f>'0001 - DSO 06.1 LB zeď'!J38</f>
        <v>0</v>
      </c>
      <c r="AX101" s="92">
        <f>'0001 - DSO 06.1 LB zeď'!J39</f>
        <v>0</v>
      </c>
      <c r="AY101" s="92">
        <f>'0001 - DSO 06.1 LB zeď'!J40</f>
        <v>0</v>
      </c>
      <c r="AZ101" s="92">
        <f>'0001 - DSO 06.1 LB zeď'!F37</f>
        <v>0</v>
      </c>
      <c r="BA101" s="92">
        <f>'0001 - DSO 06.1 LB zeď'!F38</f>
        <v>0</v>
      </c>
      <c r="BB101" s="92">
        <f>'0001 - DSO 06.1 LB zeď'!F39</f>
        <v>0</v>
      </c>
      <c r="BC101" s="92">
        <f>'0001 - DSO 06.1 LB zeď'!F40</f>
        <v>0</v>
      </c>
      <c r="BD101" s="94">
        <f>'0001 - DSO 06.1 LB zeď'!F41</f>
        <v>0</v>
      </c>
      <c r="BT101" s="26" t="s">
        <v>102</v>
      </c>
      <c r="BV101" s="26" t="s">
        <v>76</v>
      </c>
      <c r="BW101" s="26" t="s">
        <v>103</v>
      </c>
      <c r="BX101" s="26" t="s">
        <v>99</v>
      </c>
      <c r="CL101" s="26" t="s">
        <v>1</v>
      </c>
    </row>
    <row r="102" spans="1:90" s="4" customFormat="1" ht="16.5" customHeight="1">
      <c r="A102" s="89" t="s">
        <v>83</v>
      </c>
      <c r="B102" s="52"/>
      <c r="C102" s="10"/>
      <c r="D102" s="10"/>
      <c r="E102" s="10"/>
      <c r="F102" s="244" t="s">
        <v>104</v>
      </c>
      <c r="G102" s="244"/>
      <c r="H102" s="244"/>
      <c r="I102" s="244"/>
      <c r="J102" s="244"/>
      <c r="K102" s="10"/>
      <c r="L102" s="244" t="s">
        <v>105</v>
      </c>
      <c r="M102" s="244"/>
      <c r="N102" s="244"/>
      <c r="O102" s="244"/>
      <c r="P102" s="244"/>
      <c r="Q102" s="244"/>
      <c r="R102" s="244"/>
      <c r="S102" s="244"/>
      <c r="T102" s="244"/>
      <c r="U102" s="244"/>
      <c r="V102" s="244"/>
      <c r="W102" s="244"/>
      <c r="X102" s="244"/>
      <c r="Y102" s="244"/>
      <c r="Z102" s="244"/>
      <c r="AA102" s="244"/>
      <c r="AB102" s="244"/>
      <c r="AC102" s="244"/>
      <c r="AD102" s="244"/>
      <c r="AE102" s="244"/>
      <c r="AF102" s="244"/>
      <c r="AG102" s="222">
        <f>'0002 - DSO 06.2 PB zeď'!J34</f>
        <v>0</v>
      </c>
      <c r="AH102" s="223"/>
      <c r="AI102" s="223"/>
      <c r="AJ102" s="223"/>
      <c r="AK102" s="223"/>
      <c r="AL102" s="223"/>
      <c r="AM102" s="223"/>
      <c r="AN102" s="222">
        <f t="shared" si="0"/>
        <v>0</v>
      </c>
      <c r="AO102" s="223"/>
      <c r="AP102" s="223"/>
      <c r="AQ102" s="90" t="s">
        <v>86</v>
      </c>
      <c r="AR102" s="52"/>
      <c r="AS102" s="91">
        <v>0</v>
      </c>
      <c r="AT102" s="92">
        <f t="shared" si="1"/>
        <v>0</v>
      </c>
      <c r="AU102" s="93">
        <f>'0002 - DSO 06.2 PB zeď'!P135</f>
        <v>0</v>
      </c>
      <c r="AV102" s="92">
        <f>'0002 - DSO 06.2 PB zeď'!J37</f>
        <v>0</v>
      </c>
      <c r="AW102" s="92">
        <f>'0002 - DSO 06.2 PB zeď'!J38</f>
        <v>0</v>
      </c>
      <c r="AX102" s="92">
        <f>'0002 - DSO 06.2 PB zeď'!J39</f>
        <v>0</v>
      </c>
      <c r="AY102" s="92">
        <f>'0002 - DSO 06.2 PB zeď'!J40</f>
        <v>0</v>
      </c>
      <c r="AZ102" s="92">
        <f>'0002 - DSO 06.2 PB zeď'!F37</f>
        <v>0</v>
      </c>
      <c r="BA102" s="92">
        <f>'0002 - DSO 06.2 PB zeď'!F38</f>
        <v>0</v>
      </c>
      <c r="BB102" s="92">
        <f>'0002 - DSO 06.2 PB zeď'!F39</f>
        <v>0</v>
      </c>
      <c r="BC102" s="92">
        <f>'0002 - DSO 06.2 PB zeď'!F40</f>
        <v>0</v>
      </c>
      <c r="BD102" s="94">
        <f>'0002 - DSO 06.2 PB zeď'!F41</f>
        <v>0</v>
      </c>
      <c r="BT102" s="26" t="s">
        <v>102</v>
      </c>
      <c r="BV102" s="26" t="s">
        <v>76</v>
      </c>
      <c r="BW102" s="26" t="s">
        <v>106</v>
      </c>
      <c r="BX102" s="26" t="s">
        <v>99</v>
      </c>
      <c r="CL102" s="26" t="s">
        <v>1</v>
      </c>
    </row>
    <row r="103" spans="1:90" s="4" customFormat="1" ht="23.25" customHeight="1">
      <c r="A103" s="89" t="s">
        <v>83</v>
      </c>
      <c r="B103" s="52"/>
      <c r="C103" s="10"/>
      <c r="D103" s="10"/>
      <c r="E103" s="10"/>
      <c r="F103" s="244" t="s">
        <v>107</v>
      </c>
      <c r="G103" s="244"/>
      <c r="H103" s="244"/>
      <c r="I103" s="244"/>
      <c r="J103" s="244"/>
      <c r="K103" s="10"/>
      <c r="L103" s="244" t="s">
        <v>108</v>
      </c>
      <c r="M103" s="244"/>
      <c r="N103" s="244"/>
      <c r="O103" s="244"/>
      <c r="P103" s="244"/>
      <c r="Q103" s="244"/>
      <c r="R103" s="244"/>
      <c r="S103" s="244"/>
      <c r="T103" s="244"/>
      <c r="U103" s="244"/>
      <c r="V103" s="244"/>
      <c r="W103" s="244"/>
      <c r="X103" s="244"/>
      <c r="Y103" s="244"/>
      <c r="Z103" s="244"/>
      <c r="AA103" s="244"/>
      <c r="AB103" s="244"/>
      <c r="AC103" s="244"/>
      <c r="AD103" s="244"/>
      <c r="AE103" s="244"/>
      <c r="AF103" s="244"/>
      <c r="AG103" s="222">
        <f>'0003 - DSO 06.3 Dočasný s...'!J34</f>
        <v>0</v>
      </c>
      <c r="AH103" s="223"/>
      <c r="AI103" s="223"/>
      <c r="AJ103" s="223"/>
      <c r="AK103" s="223"/>
      <c r="AL103" s="223"/>
      <c r="AM103" s="223"/>
      <c r="AN103" s="222">
        <f t="shared" si="0"/>
        <v>0</v>
      </c>
      <c r="AO103" s="223"/>
      <c r="AP103" s="223"/>
      <c r="AQ103" s="90" t="s">
        <v>86</v>
      </c>
      <c r="AR103" s="52"/>
      <c r="AS103" s="91">
        <v>0</v>
      </c>
      <c r="AT103" s="92">
        <f t="shared" si="1"/>
        <v>0</v>
      </c>
      <c r="AU103" s="93">
        <f>'0003 - DSO 06.3 Dočasný s...'!P133</f>
        <v>0</v>
      </c>
      <c r="AV103" s="92">
        <f>'0003 - DSO 06.3 Dočasný s...'!J37</f>
        <v>0</v>
      </c>
      <c r="AW103" s="92">
        <f>'0003 - DSO 06.3 Dočasný s...'!J38</f>
        <v>0</v>
      </c>
      <c r="AX103" s="92">
        <f>'0003 - DSO 06.3 Dočasný s...'!J39</f>
        <v>0</v>
      </c>
      <c r="AY103" s="92">
        <f>'0003 - DSO 06.3 Dočasný s...'!J40</f>
        <v>0</v>
      </c>
      <c r="AZ103" s="92">
        <f>'0003 - DSO 06.3 Dočasný s...'!F37</f>
        <v>0</v>
      </c>
      <c r="BA103" s="92">
        <f>'0003 - DSO 06.3 Dočasný s...'!F38</f>
        <v>0</v>
      </c>
      <c r="BB103" s="92">
        <f>'0003 - DSO 06.3 Dočasný s...'!F39</f>
        <v>0</v>
      </c>
      <c r="BC103" s="92">
        <f>'0003 - DSO 06.3 Dočasný s...'!F40</f>
        <v>0</v>
      </c>
      <c r="BD103" s="94">
        <f>'0003 - DSO 06.3 Dočasný s...'!F41</f>
        <v>0</v>
      </c>
      <c r="BT103" s="26" t="s">
        <v>102</v>
      </c>
      <c r="BV103" s="26" t="s">
        <v>76</v>
      </c>
      <c r="BW103" s="26" t="s">
        <v>109</v>
      </c>
      <c r="BX103" s="26" t="s">
        <v>99</v>
      </c>
      <c r="CL103" s="26" t="s">
        <v>1</v>
      </c>
    </row>
    <row r="104" spans="1:90" s="4" customFormat="1" ht="16.5" customHeight="1">
      <c r="A104" s="89" t="s">
        <v>83</v>
      </c>
      <c r="B104" s="52"/>
      <c r="C104" s="10"/>
      <c r="D104" s="10"/>
      <c r="E104" s="244" t="s">
        <v>110</v>
      </c>
      <c r="F104" s="244"/>
      <c r="G104" s="244"/>
      <c r="H104" s="244"/>
      <c r="I104" s="244"/>
      <c r="J104" s="10"/>
      <c r="K104" s="244" t="s">
        <v>111</v>
      </c>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22">
        <f>'007 - SO 07 Zpevněná komu...'!J32</f>
        <v>0</v>
      </c>
      <c r="AH104" s="223"/>
      <c r="AI104" s="223"/>
      <c r="AJ104" s="223"/>
      <c r="AK104" s="223"/>
      <c r="AL104" s="223"/>
      <c r="AM104" s="223"/>
      <c r="AN104" s="222">
        <f t="shared" si="0"/>
        <v>0</v>
      </c>
      <c r="AO104" s="223"/>
      <c r="AP104" s="223"/>
      <c r="AQ104" s="90" t="s">
        <v>86</v>
      </c>
      <c r="AR104" s="52"/>
      <c r="AS104" s="91">
        <v>0</v>
      </c>
      <c r="AT104" s="92">
        <f t="shared" si="1"/>
        <v>0</v>
      </c>
      <c r="AU104" s="93">
        <f>'007 - SO 07 Zpevněná komu...'!P125</f>
        <v>0</v>
      </c>
      <c r="AV104" s="92">
        <f>'007 - SO 07 Zpevněná komu...'!J35</f>
        <v>0</v>
      </c>
      <c r="AW104" s="92">
        <f>'007 - SO 07 Zpevněná komu...'!J36</f>
        <v>0</v>
      </c>
      <c r="AX104" s="92">
        <f>'007 - SO 07 Zpevněná komu...'!J37</f>
        <v>0</v>
      </c>
      <c r="AY104" s="92">
        <f>'007 - SO 07 Zpevněná komu...'!J38</f>
        <v>0</v>
      </c>
      <c r="AZ104" s="92">
        <f>'007 - SO 07 Zpevněná komu...'!F35</f>
        <v>0</v>
      </c>
      <c r="BA104" s="92">
        <f>'007 - SO 07 Zpevněná komu...'!F36</f>
        <v>0</v>
      </c>
      <c r="BB104" s="92">
        <f>'007 - SO 07 Zpevněná komu...'!F37</f>
        <v>0</v>
      </c>
      <c r="BC104" s="92">
        <f>'007 - SO 07 Zpevněná komu...'!F38</f>
        <v>0</v>
      </c>
      <c r="BD104" s="94">
        <f>'007 - SO 07 Zpevněná komu...'!F39</f>
        <v>0</v>
      </c>
      <c r="BT104" s="26" t="s">
        <v>82</v>
      </c>
      <c r="BV104" s="26" t="s">
        <v>76</v>
      </c>
      <c r="BW104" s="26" t="s">
        <v>112</v>
      </c>
      <c r="BX104" s="26" t="s">
        <v>81</v>
      </c>
      <c r="CL104" s="26" t="s">
        <v>1</v>
      </c>
    </row>
    <row r="105" spans="1:90" s="4" customFormat="1" ht="16.5" customHeight="1">
      <c r="A105" s="89" t="s">
        <v>83</v>
      </c>
      <c r="B105" s="52"/>
      <c r="C105" s="10"/>
      <c r="D105" s="10"/>
      <c r="E105" s="244" t="s">
        <v>113</v>
      </c>
      <c r="F105" s="244"/>
      <c r="G105" s="244"/>
      <c r="H105" s="244"/>
      <c r="I105" s="244"/>
      <c r="J105" s="10"/>
      <c r="K105" s="244" t="s">
        <v>114</v>
      </c>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22">
        <f>'008 - Ostatní a vedlejší ...'!J32</f>
        <v>0</v>
      </c>
      <c r="AH105" s="223"/>
      <c r="AI105" s="223"/>
      <c r="AJ105" s="223"/>
      <c r="AK105" s="223"/>
      <c r="AL105" s="223"/>
      <c r="AM105" s="223"/>
      <c r="AN105" s="222">
        <f t="shared" si="0"/>
        <v>0</v>
      </c>
      <c r="AO105" s="223"/>
      <c r="AP105" s="223"/>
      <c r="AQ105" s="90" t="s">
        <v>86</v>
      </c>
      <c r="AR105" s="52"/>
      <c r="AS105" s="95">
        <v>0</v>
      </c>
      <c r="AT105" s="96">
        <f t="shared" si="1"/>
        <v>0</v>
      </c>
      <c r="AU105" s="97">
        <f>'008 - Ostatní a vedlejší ...'!P124</f>
        <v>0</v>
      </c>
      <c r="AV105" s="96">
        <f>'008 - Ostatní a vedlejší ...'!J35</f>
        <v>0</v>
      </c>
      <c r="AW105" s="96">
        <f>'008 - Ostatní a vedlejší ...'!J36</f>
        <v>0</v>
      </c>
      <c r="AX105" s="96">
        <f>'008 - Ostatní a vedlejší ...'!J37</f>
        <v>0</v>
      </c>
      <c r="AY105" s="96">
        <f>'008 - Ostatní a vedlejší ...'!J38</f>
        <v>0</v>
      </c>
      <c r="AZ105" s="96">
        <f>'008 - Ostatní a vedlejší ...'!F35</f>
        <v>0</v>
      </c>
      <c r="BA105" s="96">
        <f>'008 - Ostatní a vedlejší ...'!F36</f>
        <v>0</v>
      </c>
      <c r="BB105" s="96">
        <f>'008 - Ostatní a vedlejší ...'!F37</f>
        <v>0</v>
      </c>
      <c r="BC105" s="96">
        <f>'008 - Ostatní a vedlejší ...'!F38</f>
        <v>0</v>
      </c>
      <c r="BD105" s="98">
        <f>'008 - Ostatní a vedlejší ...'!F39</f>
        <v>0</v>
      </c>
      <c r="BT105" s="26" t="s">
        <v>82</v>
      </c>
      <c r="BV105" s="26" t="s">
        <v>76</v>
      </c>
      <c r="BW105" s="26" t="s">
        <v>115</v>
      </c>
      <c r="BX105" s="26" t="s">
        <v>81</v>
      </c>
      <c r="CL105" s="26" t="s">
        <v>1</v>
      </c>
    </row>
    <row r="106" spans="1:57" s="2" customFormat="1" ht="30" customHeight="1">
      <c r="A106" s="33"/>
      <c r="B106" s="34"/>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4"/>
      <c r="AS106" s="33"/>
      <c r="AT106" s="33"/>
      <c r="AU106" s="33"/>
      <c r="AV106" s="33"/>
      <c r="AW106" s="33"/>
      <c r="AX106" s="33"/>
      <c r="AY106" s="33"/>
      <c r="AZ106" s="33"/>
      <c r="BA106" s="33"/>
      <c r="BB106" s="33"/>
      <c r="BC106" s="33"/>
      <c r="BD106" s="33"/>
      <c r="BE106" s="33"/>
    </row>
    <row r="107" spans="1:57" s="2" customFormat="1" ht="6.95" customHeight="1">
      <c r="A107" s="33"/>
      <c r="B107" s="48"/>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34"/>
      <c r="AS107" s="33"/>
      <c r="AT107" s="33"/>
      <c r="AU107" s="33"/>
      <c r="AV107" s="33"/>
      <c r="AW107" s="33"/>
      <c r="AX107" s="33"/>
      <c r="AY107" s="33"/>
      <c r="AZ107" s="33"/>
      <c r="BA107" s="33"/>
      <c r="BB107" s="33"/>
      <c r="BC107" s="33"/>
      <c r="BD107" s="33"/>
      <c r="BE107" s="33"/>
    </row>
  </sheetData>
  <mergeCells count="82">
    <mergeCell ref="C92:G92"/>
    <mergeCell ref="D95:H95"/>
    <mergeCell ref="E104:I104"/>
    <mergeCell ref="E98:I98"/>
    <mergeCell ref="E97:I97"/>
    <mergeCell ref="E100:I100"/>
    <mergeCell ref="E99:I99"/>
    <mergeCell ref="E96:I96"/>
    <mergeCell ref="F103:J103"/>
    <mergeCell ref="F102:J102"/>
    <mergeCell ref="F101:J101"/>
    <mergeCell ref="I92:AF92"/>
    <mergeCell ref="J95:AF95"/>
    <mergeCell ref="K104:AF104"/>
    <mergeCell ref="K98:AF98"/>
    <mergeCell ref="K99:AF99"/>
    <mergeCell ref="L103:AF103"/>
    <mergeCell ref="L85:AO85"/>
    <mergeCell ref="E105:I105"/>
    <mergeCell ref="K105:AF105"/>
    <mergeCell ref="AG94:AM94"/>
    <mergeCell ref="AG103:AM103"/>
    <mergeCell ref="AG104:AM104"/>
    <mergeCell ref="AN103:AP103"/>
    <mergeCell ref="AN95:AP95"/>
    <mergeCell ref="AN99:AP99"/>
    <mergeCell ref="AN98:AP98"/>
    <mergeCell ref="AN104:AP104"/>
    <mergeCell ref="AN96:AP96"/>
    <mergeCell ref="AN101:AP101"/>
    <mergeCell ref="AN97:AP97"/>
    <mergeCell ref="K100:AF100"/>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AM90:AP90"/>
    <mergeCell ref="AN102:AP102"/>
    <mergeCell ref="AN92:AP92"/>
    <mergeCell ref="AN100:AP100"/>
    <mergeCell ref="L33:P33"/>
    <mergeCell ref="AK33:AO33"/>
    <mergeCell ref="W33:AE33"/>
    <mergeCell ref="AK35:AO35"/>
    <mergeCell ref="X35:AB35"/>
    <mergeCell ref="K96:AF96"/>
    <mergeCell ref="K97:AF97"/>
    <mergeCell ref="L101:AF101"/>
    <mergeCell ref="L102:AF102"/>
    <mergeCell ref="AS89:AT91"/>
    <mergeCell ref="AN105:AP105"/>
    <mergeCell ref="AG105:AM105"/>
    <mergeCell ref="AN94:AP94"/>
    <mergeCell ref="AR2:BE2"/>
    <mergeCell ref="AG98:AM98"/>
    <mergeCell ref="AG97:AM97"/>
    <mergeCell ref="AG100:AM100"/>
    <mergeCell ref="AG102:AM102"/>
    <mergeCell ref="AG101:AM101"/>
    <mergeCell ref="AG99:AM99"/>
    <mergeCell ref="AG95:AM95"/>
    <mergeCell ref="AG96:AM96"/>
    <mergeCell ref="AG92:AM92"/>
    <mergeCell ref="AM89:AP89"/>
    <mergeCell ref="AM87:AN87"/>
  </mergeCells>
  <hyperlinks>
    <hyperlink ref="A96" location="'001 - SO 01 Rekonstrukce ...'!C2" display="/"/>
    <hyperlink ref="A97" location="'002 - SO 02 Prodloužení z...'!C2" display="/"/>
    <hyperlink ref="A98" location="'003 - DSO 02.1 Dočasný ma...'!C2" display="/"/>
    <hyperlink ref="A99" location="'004 - SO 04 Vyčištění odv...'!C2" display="/"/>
    <hyperlink ref="A101" location="'0001 - DSO 06.1 LB zeď'!C2" display="/"/>
    <hyperlink ref="A102" location="'0002 - DSO 06.2 PB zeď'!C2" display="/"/>
    <hyperlink ref="A103" location="'0003 - DSO 06.3 Dočasný s...'!C2" display="/"/>
    <hyperlink ref="A104" location="'007 - SO 07 Zpevněná komu...'!C2" display="/"/>
    <hyperlink ref="A105" location="'008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25" t="s">
        <v>5</v>
      </c>
      <c r="M2" s="226"/>
      <c r="N2" s="226"/>
      <c r="O2" s="226"/>
      <c r="P2" s="226"/>
      <c r="Q2" s="226"/>
      <c r="R2" s="226"/>
      <c r="S2" s="226"/>
      <c r="T2" s="226"/>
      <c r="U2" s="226"/>
      <c r="V2" s="226"/>
      <c r="AT2" s="18" t="s">
        <v>115</v>
      </c>
    </row>
    <row r="3" spans="2:46" s="1" customFormat="1" ht="6.95" customHeight="1">
      <c r="B3" s="19"/>
      <c r="C3" s="20"/>
      <c r="D3" s="20"/>
      <c r="E3" s="20"/>
      <c r="F3" s="20"/>
      <c r="G3" s="20"/>
      <c r="H3" s="20"/>
      <c r="I3" s="20"/>
      <c r="J3" s="20"/>
      <c r="K3" s="20"/>
      <c r="L3" s="21"/>
      <c r="AT3" s="18" t="s">
        <v>82</v>
      </c>
    </row>
    <row r="4" spans="2:46" s="1" customFormat="1" ht="24.95" customHeight="1">
      <c r="B4" s="21"/>
      <c r="D4" s="22" t="s">
        <v>116</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3" t="str">
        <f>'Rekapitulace stavby'!K6</f>
        <v>Hráze v ústí Ropičanky a Sadového potoka, stavba č. 5753</v>
      </c>
      <c r="F7" s="264"/>
      <c r="G7" s="264"/>
      <c r="H7" s="264"/>
      <c r="L7" s="21"/>
    </row>
    <row r="8" spans="2:12" s="1" customFormat="1" ht="12" customHeight="1">
      <c r="B8" s="21"/>
      <c r="D8" s="28" t="s">
        <v>117</v>
      </c>
      <c r="L8" s="21"/>
    </row>
    <row r="9" spans="1:31" s="2" customFormat="1" ht="16.5" customHeight="1">
      <c r="A9" s="33"/>
      <c r="B9" s="34"/>
      <c r="C9" s="33"/>
      <c r="D9" s="33"/>
      <c r="E9" s="263" t="s">
        <v>118</v>
      </c>
      <c r="F9" s="262"/>
      <c r="G9" s="262"/>
      <c r="H9" s="262"/>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119</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56" t="s">
        <v>1412</v>
      </c>
      <c r="F11" s="262"/>
      <c r="G11" s="262"/>
      <c r="H11" s="262"/>
      <c r="I11" s="33"/>
      <c r="J11" s="33"/>
      <c r="K11" s="33"/>
      <c r="L11" s="43"/>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f>'Rekapitulace stavby'!AN8</f>
        <v>44593</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23</v>
      </c>
      <c r="E16" s="33"/>
      <c r="F16" s="33"/>
      <c r="G16" s="33"/>
      <c r="H16" s="33"/>
      <c r="I16" s="28" t="s">
        <v>24</v>
      </c>
      <c r="J16" s="26" t="s">
        <v>1</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1</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27</v>
      </c>
      <c r="E19" s="33"/>
      <c r="F19" s="33"/>
      <c r="G19" s="33"/>
      <c r="H19" s="33"/>
      <c r="I19" s="28" t="s">
        <v>24</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65" t="str">
        <f>'Rekapitulace stavby'!E14</f>
        <v>Vyplň údaj</v>
      </c>
      <c r="F20" s="248"/>
      <c r="G20" s="248"/>
      <c r="H20" s="248"/>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29</v>
      </c>
      <c r="E22" s="33"/>
      <c r="F22" s="33"/>
      <c r="G22" s="33"/>
      <c r="H22" s="33"/>
      <c r="I22" s="28" t="s">
        <v>24</v>
      </c>
      <c r="J22" s="26" t="s">
        <v>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30</v>
      </c>
      <c r="F23" s="33"/>
      <c r="G23" s="33"/>
      <c r="H23" s="33"/>
      <c r="I23" s="28" t="s">
        <v>26</v>
      </c>
      <c r="J23" s="26" t="s">
        <v>1</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24</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2" t="s">
        <v>1</v>
      </c>
      <c r="F29" s="252"/>
      <c r="G29" s="252"/>
      <c r="H29" s="252"/>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34</v>
      </c>
      <c r="E32" s="33"/>
      <c r="F32" s="33"/>
      <c r="G32" s="33"/>
      <c r="H32" s="33"/>
      <c r="I32" s="33"/>
      <c r="J32" s="72">
        <f>ROUND(J124,2)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36</v>
      </c>
      <c r="G34" s="33"/>
      <c r="H34" s="33"/>
      <c r="I34" s="37" t="s">
        <v>35</v>
      </c>
      <c r="J34" s="37" t="s">
        <v>37</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38</v>
      </c>
      <c r="E35" s="28" t="s">
        <v>39</v>
      </c>
      <c r="F35" s="105">
        <f>ROUND((SUM(BE124:BE189)),2)</f>
        <v>0</v>
      </c>
      <c r="G35" s="33"/>
      <c r="H35" s="33"/>
      <c r="I35" s="106">
        <v>0.21</v>
      </c>
      <c r="J35" s="105">
        <f>ROUND(((SUM(BE124:BE189))*I35),2)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40</v>
      </c>
      <c r="F36" s="105">
        <f>ROUND((SUM(BF124:BF189)),2)</f>
        <v>0</v>
      </c>
      <c r="G36" s="33"/>
      <c r="H36" s="33"/>
      <c r="I36" s="106">
        <v>0.15</v>
      </c>
      <c r="J36" s="105">
        <f>ROUND(((SUM(BF124:BF189))*I36),2)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41</v>
      </c>
      <c r="F37" s="105">
        <f>ROUND((SUM(BG124:BG189)),2)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42</v>
      </c>
      <c r="F38" s="105">
        <f>ROUND((SUM(BH124:BH189)),2)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43</v>
      </c>
      <c r="F39" s="105">
        <f>ROUND((SUM(BI124:BI189)),2)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44</v>
      </c>
      <c r="E41" s="61"/>
      <c r="F41" s="61"/>
      <c r="G41" s="109" t="s">
        <v>45</v>
      </c>
      <c r="H41" s="110" t="s">
        <v>46</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47</v>
      </c>
      <c r="E50" s="45"/>
      <c r="F50" s="45"/>
      <c r="G50" s="44" t="s">
        <v>48</v>
      </c>
      <c r="H50" s="45"/>
      <c r="I50" s="45"/>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49</v>
      </c>
      <c r="E61" s="36"/>
      <c r="F61" s="113" t="s">
        <v>50</v>
      </c>
      <c r="G61" s="46" t="s">
        <v>49</v>
      </c>
      <c r="H61" s="36"/>
      <c r="I61" s="36"/>
      <c r="J61" s="114" t="s">
        <v>50</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51</v>
      </c>
      <c r="E65" s="47"/>
      <c r="F65" s="47"/>
      <c r="G65" s="44" t="s">
        <v>52</v>
      </c>
      <c r="H65" s="47"/>
      <c r="I65" s="47"/>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49</v>
      </c>
      <c r="E76" s="36"/>
      <c r="F76" s="113" t="s">
        <v>50</v>
      </c>
      <c r="G76" s="46" t="s">
        <v>49</v>
      </c>
      <c r="H76" s="36"/>
      <c r="I76" s="36"/>
      <c r="J76" s="114" t="s">
        <v>50</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121</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3" t="str">
        <f>E7</f>
        <v>Hráze v ústí Ropičanky a Sadového potoka, stavba č. 5753</v>
      </c>
      <c r="F85" s="264"/>
      <c r="G85" s="264"/>
      <c r="H85" s="264"/>
      <c r="I85" s="33"/>
      <c r="J85" s="33"/>
      <c r="K85" s="33"/>
      <c r="L85" s="43"/>
      <c r="S85" s="33"/>
      <c r="T85" s="33"/>
      <c r="U85" s="33"/>
      <c r="V85" s="33"/>
      <c r="W85" s="33"/>
      <c r="X85" s="33"/>
      <c r="Y85" s="33"/>
      <c r="Z85" s="33"/>
      <c r="AA85" s="33"/>
      <c r="AB85" s="33"/>
      <c r="AC85" s="33"/>
      <c r="AD85" s="33"/>
      <c r="AE85" s="33"/>
    </row>
    <row r="86" spans="2:12" s="1" customFormat="1" ht="12" customHeight="1">
      <c r="B86" s="21"/>
      <c r="C86" s="28" t="s">
        <v>117</v>
      </c>
      <c r="L86" s="21"/>
    </row>
    <row r="87" spans="1:31" s="2" customFormat="1" ht="16.5" customHeight="1">
      <c r="A87" s="33"/>
      <c r="B87" s="34"/>
      <c r="C87" s="33"/>
      <c r="D87" s="33"/>
      <c r="E87" s="263" t="s">
        <v>118</v>
      </c>
      <c r="F87" s="262"/>
      <c r="G87" s="262"/>
      <c r="H87" s="262"/>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119</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56" t="str">
        <f>E11</f>
        <v>008 - Ostatní a vedlejší náklady</v>
      </c>
      <c r="F89" s="262"/>
      <c r="G89" s="262"/>
      <c r="H89" s="262"/>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 xml:space="preserve"> </v>
      </c>
      <c r="G91" s="33"/>
      <c r="H91" s="33"/>
      <c r="I91" s="28" t="s">
        <v>22</v>
      </c>
      <c r="J91" s="56">
        <f>IF(J14="","",J14)</f>
        <v>44593</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23</v>
      </c>
      <c r="D93" s="33"/>
      <c r="E93" s="33"/>
      <c r="F93" s="26" t="str">
        <f>E17</f>
        <v>Povodí Odry, s.p.</v>
      </c>
      <c r="G93" s="33"/>
      <c r="H93" s="33"/>
      <c r="I93" s="28" t="s">
        <v>29</v>
      </c>
      <c r="J93" s="31" t="str">
        <f>E23</f>
        <v>Sweco Hydroprojekt a.s., divize Morava</v>
      </c>
      <c r="K93" s="33"/>
      <c r="L93" s="43"/>
      <c r="S93" s="33"/>
      <c r="T93" s="33"/>
      <c r="U93" s="33"/>
      <c r="V93" s="33"/>
      <c r="W93" s="33"/>
      <c r="X93" s="33"/>
      <c r="Y93" s="33"/>
      <c r="Z93" s="33"/>
      <c r="AA93" s="33"/>
      <c r="AB93" s="33"/>
      <c r="AC93" s="33"/>
      <c r="AD93" s="33"/>
      <c r="AE93" s="33"/>
    </row>
    <row r="94" spans="1:31" s="2" customFormat="1" ht="15.2" customHeight="1">
      <c r="A94" s="33"/>
      <c r="B94" s="34"/>
      <c r="C94" s="28" t="s">
        <v>27</v>
      </c>
      <c r="D94" s="33"/>
      <c r="E94" s="33"/>
      <c r="F94" s="26" t="str">
        <f>IF(E20="","",E20)</f>
        <v>Vyplň údaj</v>
      </c>
      <c r="G94" s="33"/>
      <c r="H94" s="33"/>
      <c r="I94" s="28" t="s">
        <v>32</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122</v>
      </c>
      <c r="D96" s="107"/>
      <c r="E96" s="107"/>
      <c r="F96" s="107"/>
      <c r="G96" s="107"/>
      <c r="H96" s="107"/>
      <c r="I96" s="107"/>
      <c r="J96" s="116" t="s">
        <v>123</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124</v>
      </c>
      <c r="D98" s="33"/>
      <c r="E98" s="33"/>
      <c r="F98" s="33"/>
      <c r="G98" s="33"/>
      <c r="H98" s="33"/>
      <c r="I98" s="33"/>
      <c r="J98" s="72">
        <f>J124</f>
        <v>0</v>
      </c>
      <c r="K98" s="33"/>
      <c r="L98" s="43"/>
      <c r="S98" s="33"/>
      <c r="T98" s="33"/>
      <c r="U98" s="33"/>
      <c r="V98" s="33"/>
      <c r="W98" s="33"/>
      <c r="X98" s="33"/>
      <c r="Y98" s="33"/>
      <c r="Z98" s="33"/>
      <c r="AA98" s="33"/>
      <c r="AB98" s="33"/>
      <c r="AC98" s="33"/>
      <c r="AD98" s="33"/>
      <c r="AE98" s="33"/>
      <c r="AU98" s="18" t="s">
        <v>125</v>
      </c>
    </row>
    <row r="99" spans="2:12" s="9" customFormat="1" ht="24.95" customHeight="1">
      <c r="B99" s="118"/>
      <c r="D99" s="119" t="s">
        <v>1413</v>
      </c>
      <c r="E99" s="120"/>
      <c r="F99" s="120"/>
      <c r="G99" s="120"/>
      <c r="H99" s="120"/>
      <c r="I99" s="120"/>
      <c r="J99" s="121">
        <f>J125</f>
        <v>0</v>
      </c>
      <c r="L99" s="118"/>
    </row>
    <row r="100" spans="2:12" s="9" customFormat="1" ht="24.95" customHeight="1">
      <c r="B100" s="118"/>
      <c r="D100" s="119" t="s">
        <v>1414</v>
      </c>
      <c r="E100" s="120"/>
      <c r="F100" s="120"/>
      <c r="G100" s="120"/>
      <c r="H100" s="120"/>
      <c r="I100" s="120"/>
      <c r="J100" s="121">
        <f>J162</f>
        <v>0</v>
      </c>
      <c r="L100" s="118"/>
    </row>
    <row r="101" spans="2:12" s="10" customFormat="1" ht="19.9" customHeight="1">
      <c r="B101" s="122"/>
      <c r="D101" s="123" t="s">
        <v>1415</v>
      </c>
      <c r="E101" s="124"/>
      <c r="F101" s="124"/>
      <c r="G101" s="124"/>
      <c r="H101" s="124"/>
      <c r="I101" s="124"/>
      <c r="J101" s="125">
        <f>J163</f>
        <v>0</v>
      </c>
      <c r="L101" s="122"/>
    </row>
    <row r="102" spans="2:12" s="10" customFormat="1" ht="19.9" customHeight="1">
      <c r="B102" s="122"/>
      <c r="D102" s="123" t="s">
        <v>1416</v>
      </c>
      <c r="E102" s="124"/>
      <c r="F102" s="124"/>
      <c r="G102" s="124"/>
      <c r="H102" s="124"/>
      <c r="I102" s="124"/>
      <c r="J102" s="125">
        <f>J185</f>
        <v>0</v>
      </c>
      <c r="L102" s="122"/>
    </row>
    <row r="103" spans="1:31" s="2" customFormat="1" ht="21.75" customHeight="1">
      <c r="A103" s="33"/>
      <c r="B103" s="34"/>
      <c r="C103" s="33"/>
      <c r="D103" s="33"/>
      <c r="E103" s="33"/>
      <c r="F103" s="33"/>
      <c r="G103" s="33"/>
      <c r="H103" s="33"/>
      <c r="I103" s="33"/>
      <c r="J103" s="33"/>
      <c r="K103" s="33"/>
      <c r="L103" s="43"/>
      <c r="S103" s="33"/>
      <c r="T103" s="33"/>
      <c r="U103" s="33"/>
      <c r="V103" s="33"/>
      <c r="W103" s="33"/>
      <c r="X103" s="33"/>
      <c r="Y103" s="33"/>
      <c r="Z103" s="33"/>
      <c r="AA103" s="33"/>
      <c r="AB103" s="33"/>
      <c r="AC103" s="33"/>
      <c r="AD103" s="33"/>
      <c r="AE103" s="33"/>
    </row>
    <row r="104" spans="1:31" s="2" customFormat="1" ht="6.95" customHeight="1">
      <c r="A104" s="33"/>
      <c r="B104" s="48"/>
      <c r="C104" s="49"/>
      <c r="D104" s="49"/>
      <c r="E104" s="49"/>
      <c r="F104" s="49"/>
      <c r="G104" s="49"/>
      <c r="H104" s="49"/>
      <c r="I104" s="49"/>
      <c r="J104" s="49"/>
      <c r="K104" s="49"/>
      <c r="L104" s="43"/>
      <c r="S104" s="33"/>
      <c r="T104" s="33"/>
      <c r="U104" s="33"/>
      <c r="V104" s="33"/>
      <c r="W104" s="33"/>
      <c r="X104" s="33"/>
      <c r="Y104" s="33"/>
      <c r="Z104" s="33"/>
      <c r="AA104" s="33"/>
      <c r="AB104" s="33"/>
      <c r="AC104" s="33"/>
      <c r="AD104" s="33"/>
      <c r="AE104" s="33"/>
    </row>
    <row r="108" spans="1:31" s="2" customFormat="1" ht="6.95" customHeight="1">
      <c r="A108" s="33"/>
      <c r="B108" s="50"/>
      <c r="C108" s="51"/>
      <c r="D108" s="51"/>
      <c r="E108" s="51"/>
      <c r="F108" s="51"/>
      <c r="G108" s="51"/>
      <c r="H108" s="51"/>
      <c r="I108" s="51"/>
      <c r="J108" s="51"/>
      <c r="K108" s="51"/>
      <c r="L108" s="43"/>
      <c r="S108" s="33"/>
      <c r="T108" s="33"/>
      <c r="U108" s="33"/>
      <c r="V108" s="33"/>
      <c r="W108" s="33"/>
      <c r="X108" s="33"/>
      <c r="Y108" s="33"/>
      <c r="Z108" s="33"/>
      <c r="AA108" s="33"/>
      <c r="AB108" s="33"/>
      <c r="AC108" s="33"/>
      <c r="AD108" s="33"/>
      <c r="AE108" s="33"/>
    </row>
    <row r="109" spans="1:31" s="2" customFormat="1" ht="24.95" customHeight="1">
      <c r="A109" s="33"/>
      <c r="B109" s="34"/>
      <c r="C109" s="22" t="s">
        <v>137</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6.9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16</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6.5" customHeight="1">
      <c r="A112" s="33"/>
      <c r="B112" s="34"/>
      <c r="C112" s="33"/>
      <c r="D112" s="33"/>
      <c r="E112" s="263" t="str">
        <f>E7</f>
        <v>Hráze v ústí Ropičanky a Sadového potoka, stavba č. 5753</v>
      </c>
      <c r="F112" s="264"/>
      <c r="G112" s="264"/>
      <c r="H112" s="264"/>
      <c r="I112" s="33"/>
      <c r="J112" s="33"/>
      <c r="K112" s="33"/>
      <c r="L112" s="43"/>
      <c r="S112" s="33"/>
      <c r="T112" s="33"/>
      <c r="U112" s="33"/>
      <c r="V112" s="33"/>
      <c r="W112" s="33"/>
      <c r="X112" s="33"/>
      <c r="Y112" s="33"/>
      <c r="Z112" s="33"/>
      <c r="AA112" s="33"/>
      <c r="AB112" s="33"/>
      <c r="AC112" s="33"/>
      <c r="AD112" s="33"/>
      <c r="AE112" s="33"/>
    </row>
    <row r="113" spans="2:12" s="1" customFormat="1" ht="12" customHeight="1">
      <c r="B113" s="21"/>
      <c r="C113" s="28" t="s">
        <v>117</v>
      </c>
      <c r="L113" s="21"/>
    </row>
    <row r="114" spans="1:31" s="2" customFormat="1" ht="16.5" customHeight="1">
      <c r="A114" s="33"/>
      <c r="B114" s="34"/>
      <c r="C114" s="33"/>
      <c r="D114" s="33"/>
      <c r="E114" s="263" t="s">
        <v>118</v>
      </c>
      <c r="F114" s="262"/>
      <c r="G114" s="262"/>
      <c r="H114" s="262"/>
      <c r="I114" s="3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119</v>
      </c>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6.5" customHeight="1">
      <c r="A116" s="33"/>
      <c r="B116" s="34"/>
      <c r="C116" s="33"/>
      <c r="D116" s="33"/>
      <c r="E116" s="256" t="str">
        <f>E11</f>
        <v>008 - Ostatní a vedlejší náklady</v>
      </c>
      <c r="F116" s="262"/>
      <c r="G116" s="262"/>
      <c r="H116" s="262"/>
      <c r="I116" s="33"/>
      <c r="J116" s="33"/>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20</v>
      </c>
      <c r="D118" s="33"/>
      <c r="E118" s="33"/>
      <c r="F118" s="26" t="str">
        <f>F14</f>
        <v xml:space="preserve"> </v>
      </c>
      <c r="G118" s="33"/>
      <c r="H118" s="33"/>
      <c r="I118" s="28" t="s">
        <v>22</v>
      </c>
      <c r="J118" s="56">
        <f>IF(J14="","",J14)</f>
        <v>44593</v>
      </c>
      <c r="K118" s="33"/>
      <c r="L118" s="43"/>
      <c r="S118" s="33"/>
      <c r="T118" s="33"/>
      <c r="U118" s="33"/>
      <c r="V118" s="33"/>
      <c r="W118" s="33"/>
      <c r="X118" s="33"/>
      <c r="Y118" s="33"/>
      <c r="Z118" s="33"/>
      <c r="AA118" s="33"/>
      <c r="AB118" s="33"/>
      <c r="AC118" s="33"/>
      <c r="AD118" s="33"/>
      <c r="AE118" s="33"/>
    </row>
    <row r="119" spans="1:31" s="2" customFormat="1" ht="6.9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25.7" customHeight="1">
      <c r="A120" s="33"/>
      <c r="B120" s="34"/>
      <c r="C120" s="28" t="s">
        <v>23</v>
      </c>
      <c r="D120" s="33"/>
      <c r="E120" s="33"/>
      <c r="F120" s="26" t="str">
        <f>E17</f>
        <v>Povodí Odry, s.p.</v>
      </c>
      <c r="G120" s="33"/>
      <c r="H120" s="33"/>
      <c r="I120" s="28" t="s">
        <v>29</v>
      </c>
      <c r="J120" s="31" t="str">
        <f>E23</f>
        <v>Sweco Hydroprojekt a.s., divize Morava</v>
      </c>
      <c r="K120" s="33"/>
      <c r="L120" s="43"/>
      <c r="S120" s="33"/>
      <c r="T120" s="33"/>
      <c r="U120" s="33"/>
      <c r="V120" s="33"/>
      <c r="W120" s="33"/>
      <c r="X120" s="33"/>
      <c r="Y120" s="33"/>
      <c r="Z120" s="33"/>
      <c r="AA120" s="33"/>
      <c r="AB120" s="33"/>
      <c r="AC120" s="33"/>
      <c r="AD120" s="33"/>
      <c r="AE120" s="33"/>
    </row>
    <row r="121" spans="1:31" s="2" customFormat="1" ht="15.2" customHeight="1">
      <c r="A121" s="33"/>
      <c r="B121" s="34"/>
      <c r="C121" s="28" t="s">
        <v>27</v>
      </c>
      <c r="D121" s="33"/>
      <c r="E121" s="33"/>
      <c r="F121" s="26" t="str">
        <f>IF(E20="","",E20)</f>
        <v>Vyplň údaj</v>
      </c>
      <c r="G121" s="33"/>
      <c r="H121" s="33"/>
      <c r="I121" s="28" t="s">
        <v>32</v>
      </c>
      <c r="J121" s="31" t="str">
        <f>E26</f>
        <v xml:space="preserve"> </v>
      </c>
      <c r="K121" s="33"/>
      <c r="L121" s="43"/>
      <c r="S121" s="33"/>
      <c r="T121" s="33"/>
      <c r="U121" s="33"/>
      <c r="V121" s="33"/>
      <c r="W121" s="33"/>
      <c r="X121" s="33"/>
      <c r="Y121" s="33"/>
      <c r="Z121" s="33"/>
      <c r="AA121" s="33"/>
      <c r="AB121" s="33"/>
      <c r="AC121" s="33"/>
      <c r="AD121" s="33"/>
      <c r="AE121" s="33"/>
    </row>
    <row r="122" spans="1:31" s="2" customFormat="1" ht="10.3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11" customFormat="1" ht="29.25" customHeight="1">
      <c r="A123" s="126"/>
      <c r="B123" s="127"/>
      <c r="C123" s="128" t="s">
        <v>138</v>
      </c>
      <c r="D123" s="129" t="s">
        <v>59</v>
      </c>
      <c r="E123" s="129" t="s">
        <v>55</v>
      </c>
      <c r="F123" s="129" t="s">
        <v>56</v>
      </c>
      <c r="G123" s="129" t="s">
        <v>139</v>
      </c>
      <c r="H123" s="129" t="s">
        <v>140</v>
      </c>
      <c r="I123" s="129" t="s">
        <v>141</v>
      </c>
      <c r="J123" s="129" t="s">
        <v>123</v>
      </c>
      <c r="K123" s="130" t="s">
        <v>142</v>
      </c>
      <c r="L123" s="131"/>
      <c r="M123" s="63" t="s">
        <v>1</v>
      </c>
      <c r="N123" s="64" t="s">
        <v>38</v>
      </c>
      <c r="O123" s="64" t="s">
        <v>143</v>
      </c>
      <c r="P123" s="64" t="s">
        <v>144</v>
      </c>
      <c r="Q123" s="64" t="s">
        <v>145</v>
      </c>
      <c r="R123" s="64" t="s">
        <v>146</v>
      </c>
      <c r="S123" s="64" t="s">
        <v>147</v>
      </c>
      <c r="T123" s="65" t="s">
        <v>148</v>
      </c>
      <c r="U123" s="126"/>
      <c r="V123" s="126"/>
      <c r="W123" s="126"/>
      <c r="X123" s="126"/>
      <c r="Y123" s="126"/>
      <c r="Z123" s="126"/>
      <c r="AA123" s="126"/>
      <c r="AB123" s="126"/>
      <c r="AC123" s="126"/>
      <c r="AD123" s="126"/>
      <c r="AE123" s="126"/>
    </row>
    <row r="124" spans="1:63" s="2" customFormat="1" ht="22.9" customHeight="1">
      <c r="A124" s="33"/>
      <c r="B124" s="34"/>
      <c r="C124" s="70" t="s">
        <v>149</v>
      </c>
      <c r="D124" s="33"/>
      <c r="E124" s="33"/>
      <c r="F124" s="33"/>
      <c r="G124" s="33"/>
      <c r="H124" s="33"/>
      <c r="I124" s="33"/>
      <c r="J124" s="132">
        <f>BK124</f>
        <v>0</v>
      </c>
      <c r="K124" s="33"/>
      <c r="L124" s="34"/>
      <c r="M124" s="66"/>
      <c r="N124" s="57"/>
      <c r="O124" s="67"/>
      <c r="P124" s="133">
        <f>P125+P162</f>
        <v>0</v>
      </c>
      <c r="Q124" s="67"/>
      <c r="R124" s="133">
        <f>R125+R162</f>
        <v>0</v>
      </c>
      <c r="S124" s="67"/>
      <c r="T124" s="134">
        <f>T125+T162</f>
        <v>0</v>
      </c>
      <c r="U124" s="33"/>
      <c r="V124" s="33"/>
      <c r="W124" s="33"/>
      <c r="X124" s="33"/>
      <c r="Y124" s="33"/>
      <c r="Z124" s="33"/>
      <c r="AA124" s="33"/>
      <c r="AB124" s="33"/>
      <c r="AC124" s="33"/>
      <c r="AD124" s="33"/>
      <c r="AE124" s="33"/>
      <c r="AT124" s="18" t="s">
        <v>73</v>
      </c>
      <c r="AU124" s="18" t="s">
        <v>125</v>
      </c>
      <c r="BK124" s="135">
        <f>BK125+BK162</f>
        <v>0</v>
      </c>
    </row>
    <row r="125" spans="2:63" s="12" customFormat="1" ht="25.9" customHeight="1">
      <c r="B125" s="136"/>
      <c r="D125" s="137" t="s">
        <v>73</v>
      </c>
      <c r="E125" s="138" t="s">
        <v>1417</v>
      </c>
      <c r="F125" s="138" t="s">
        <v>1418</v>
      </c>
      <c r="I125" s="139"/>
      <c r="J125" s="140">
        <f>BK125</f>
        <v>0</v>
      </c>
      <c r="L125" s="136"/>
      <c r="M125" s="141"/>
      <c r="N125" s="142"/>
      <c r="O125" s="142"/>
      <c r="P125" s="143">
        <f>SUM(P126:P161)</f>
        <v>0</v>
      </c>
      <c r="Q125" s="142"/>
      <c r="R125" s="143">
        <f>SUM(R126:R161)</f>
        <v>0</v>
      </c>
      <c r="S125" s="142"/>
      <c r="T125" s="144">
        <f>SUM(T126:T161)</f>
        <v>0</v>
      </c>
      <c r="AR125" s="137" t="s">
        <v>182</v>
      </c>
      <c r="AT125" s="145" t="s">
        <v>73</v>
      </c>
      <c r="AU125" s="145" t="s">
        <v>74</v>
      </c>
      <c r="AY125" s="137" t="s">
        <v>152</v>
      </c>
      <c r="BK125" s="146">
        <f>SUM(BK126:BK161)</f>
        <v>0</v>
      </c>
    </row>
    <row r="126" spans="1:65" s="2" customFormat="1" ht="16.5" customHeight="1">
      <c r="A126" s="33"/>
      <c r="B126" s="149"/>
      <c r="C126" s="150" t="s">
        <v>80</v>
      </c>
      <c r="D126" s="150" t="s">
        <v>155</v>
      </c>
      <c r="E126" s="151" t="s">
        <v>1419</v>
      </c>
      <c r="F126" s="152" t="s">
        <v>1420</v>
      </c>
      <c r="G126" s="153" t="s">
        <v>237</v>
      </c>
      <c r="H126" s="154">
        <v>1</v>
      </c>
      <c r="I126" s="155"/>
      <c r="J126" s="156">
        <f>ROUND(I126*H126,2)</f>
        <v>0</v>
      </c>
      <c r="K126" s="152" t="s">
        <v>1</v>
      </c>
      <c r="L126" s="34"/>
      <c r="M126" s="157" t="s">
        <v>1</v>
      </c>
      <c r="N126" s="158" t="s">
        <v>39</v>
      </c>
      <c r="O126" s="59"/>
      <c r="P126" s="159">
        <f>O126*H126</f>
        <v>0</v>
      </c>
      <c r="Q126" s="159">
        <v>0</v>
      </c>
      <c r="R126" s="159">
        <f>Q126*H126</f>
        <v>0</v>
      </c>
      <c r="S126" s="159">
        <v>0</v>
      </c>
      <c r="T126" s="160">
        <f>S126*H126</f>
        <v>0</v>
      </c>
      <c r="U126" s="33"/>
      <c r="V126" s="33"/>
      <c r="W126" s="33"/>
      <c r="X126" s="33"/>
      <c r="Y126" s="33"/>
      <c r="Z126" s="33"/>
      <c r="AA126" s="33"/>
      <c r="AB126" s="33"/>
      <c r="AC126" s="33"/>
      <c r="AD126" s="33"/>
      <c r="AE126" s="33"/>
      <c r="AR126" s="161" t="s">
        <v>160</v>
      </c>
      <c r="AT126" s="161" t="s">
        <v>155</v>
      </c>
      <c r="AU126" s="161" t="s">
        <v>80</v>
      </c>
      <c r="AY126" s="18" t="s">
        <v>152</v>
      </c>
      <c r="BE126" s="162">
        <f>IF(N126="základní",J126,0)</f>
        <v>0</v>
      </c>
      <c r="BF126" s="162">
        <f>IF(N126="snížená",J126,0)</f>
        <v>0</v>
      </c>
      <c r="BG126" s="162">
        <f>IF(N126="zákl. přenesená",J126,0)</f>
        <v>0</v>
      </c>
      <c r="BH126" s="162">
        <f>IF(N126="sníž. přenesená",J126,0)</f>
        <v>0</v>
      </c>
      <c r="BI126" s="162">
        <f>IF(N126="nulová",J126,0)</f>
        <v>0</v>
      </c>
      <c r="BJ126" s="18" t="s">
        <v>80</v>
      </c>
      <c r="BK126" s="162">
        <f>ROUND(I126*H126,2)</f>
        <v>0</v>
      </c>
      <c r="BL126" s="18" t="s">
        <v>160</v>
      </c>
      <c r="BM126" s="161" t="s">
        <v>1421</v>
      </c>
    </row>
    <row r="127" spans="1:47" s="2" customFormat="1" ht="68.25">
      <c r="A127" s="33"/>
      <c r="B127" s="34"/>
      <c r="C127" s="33"/>
      <c r="D127" s="163" t="s">
        <v>162</v>
      </c>
      <c r="E127" s="33"/>
      <c r="F127" s="164" t="s">
        <v>1422</v>
      </c>
      <c r="G127" s="33"/>
      <c r="H127" s="33"/>
      <c r="I127" s="165"/>
      <c r="J127" s="33"/>
      <c r="K127" s="33"/>
      <c r="L127" s="34"/>
      <c r="M127" s="166"/>
      <c r="N127" s="167"/>
      <c r="O127" s="59"/>
      <c r="P127" s="59"/>
      <c r="Q127" s="59"/>
      <c r="R127" s="59"/>
      <c r="S127" s="59"/>
      <c r="T127" s="60"/>
      <c r="U127" s="33"/>
      <c r="V127" s="33"/>
      <c r="W127" s="33"/>
      <c r="X127" s="33"/>
      <c r="Y127" s="33"/>
      <c r="Z127" s="33"/>
      <c r="AA127" s="33"/>
      <c r="AB127" s="33"/>
      <c r="AC127" s="33"/>
      <c r="AD127" s="33"/>
      <c r="AE127" s="33"/>
      <c r="AT127" s="18" t="s">
        <v>162</v>
      </c>
      <c r="AU127" s="18" t="s">
        <v>80</v>
      </c>
    </row>
    <row r="128" spans="1:65" s="2" customFormat="1" ht="16.5" customHeight="1">
      <c r="A128" s="33"/>
      <c r="B128" s="149"/>
      <c r="C128" s="150" t="s">
        <v>82</v>
      </c>
      <c r="D128" s="150" t="s">
        <v>155</v>
      </c>
      <c r="E128" s="151" t="s">
        <v>1423</v>
      </c>
      <c r="F128" s="152" t="s">
        <v>1424</v>
      </c>
      <c r="G128" s="153" t="s">
        <v>237</v>
      </c>
      <c r="H128" s="154">
        <v>1</v>
      </c>
      <c r="I128" s="155"/>
      <c r="J128" s="156">
        <f>ROUND(I128*H128,2)</f>
        <v>0</v>
      </c>
      <c r="K128" s="152" t="s">
        <v>1</v>
      </c>
      <c r="L128" s="34"/>
      <c r="M128" s="157" t="s">
        <v>1</v>
      </c>
      <c r="N128" s="158" t="s">
        <v>39</v>
      </c>
      <c r="O128" s="59"/>
      <c r="P128" s="159">
        <f>O128*H128</f>
        <v>0</v>
      </c>
      <c r="Q128" s="159">
        <v>0</v>
      </c>
      <c r="R128" s="159">
        <f>Q128*H128</f>
        <v>0</v>
      </c>
      <c r="S128" s="159">
        <v>0</v>
      </c>
      <c r="T128" s="160">
        <f>S128*H128</f>
        <v>0</v>
      </c>
      <c r="U128" s="33"/>
      <c r="V128" s="33"/>
      <c r="W128" s="33"/>
      <c r="X128" s="33"/>
      <c r="Y128" s="33"/>
      <c r="Z128" s="33"/>
      <c r="AA128" s="33"/>
      <c r="AB128" s="33"/>
      <c r="AC128" s="33"/>
      <c r="AD128" s="33"/>
      <c r="AE128" s="33"/>
      <c r="AR128" s="161" t="s">
        <v>160</v>
      </c>
      <c r="AT128" s="161" t="s">
        <v>155</v>
      </c>
      <c r="AU128" s="161" t="s">
        <v>80</v>
      </c>
      <c r="AY128" s="18" t="s">
        <v>152</v>
      </c>
      <c r="BE128" s="162">
        <f>IF(N128="základní",J128,0)</f>
        <v>0</v>
      </c>
      <c r="BF128" s="162">
        <f>IF(N128="snížená",J128,0)</f>
        <v>0</v>
      </c>
      <c r="BG128" s="162">
        <f>IF(N128="zákl. přenesená",J128,0)</f>
        <v>0</v>
      </c>
      <c r="BH128" s="162">
        <f>IF(N128="sníž. přenesená",J128,0)</f>
        <v>0</v>
      </c>
      <c r="BI128" s="162">
        <f>IF(N128="nulová",J128,0)</f>
        <v>0</v>
      </c>
      <c r="BJ128" s="18" t="s">
        <v>80</v>
      </c>
      <c r="BK128" s="162">
        <f>ROUND(I128*H128,2)</f>
        <v>0</v>
      </c>
      <c r="BL128" s="18" t="s">
        <v>160</v>
      </c>
      <c r="BM128" s="161" t="s">
        <v>1425</v>
      </c>
    </row>
    <row r="129" spans="1:47" s="2" customFormat="1" ht="58.5">
      <c r="A129" s="33"/>
      <c r="B129" s="34"/>
      <c r="C129" s="33"/>
      <c r="D129" s="163" t="s">
        <v>162</v>
      </c>
      <c r="E129" s="33"/>
      <c r="F129" s="164" t="s">
        <v>1426</v>
      </c>
      <c r="G129" s="33"/>
      <c r="H129" s="33"/>
      <c r="I129" s="165"/>
      <c r="J129" s="33"/>
      <c r="K129" s="33"/>
      <c r="L129" s="34"/>
      <c r="M129" s="166"/>
      <c r="N129" s="167"/>
      <c r="O129" s="59"/>
      <c r="P129" s="59"/>
      <c r="Q129" s="59"/>
      <c r="R129" s="59"/>
      <c r="S129" s="59"/>
      <c r="T129" s="60"/>
      <c r="U129" s="33"/>
      <c r="V129" s="33"/>
      <c r="W129" s="33"/>
      <c r="X129" s="33"/>
      <c r="Y129" s="33"/>
      <c r="Z129" s="33"/>
      <c r="AA129" s="33"/>
      <c r="AB129" s="33"/>
      <c r="AC129" s="33"/>
      <c r="AD129" s="33"/>
      <c r="AE129" s="33"/>
      <c r="AT129" s="18" t="s">
        <v>162</v>
      </c>
      <c r="AU129" s="18" t="s">
        <v>80</v>
      </c>
    </row>
    <row r="130" spans="1:65" s="2" customFormat="1" ht="16.5" customHeight="1">
      <c r="A130" s="33"/>
      <c r="B130" s="149"/>
      <c r="C130" s="150" t="s">
        <v>102</v>
      </c>
      <c r="D130" s="150" t="s">
        <v>155</v>
      </c>
      <c r="E130" s="151" t="s">
        <v>1427</v>
      </c>
      <c r="F130" s="152" t="s">
        <v>1428</v>
      </c>
      <c r="G130" s="153" t="s">
        <v>237</v>
      </c>
      <c r="H130" s="154">
        <v>1</v>
      </c>
      <c r="I130" s="155"/>
      <c r="J130" s="156">
        <f>ROUND(I130*H130,2)</f>
        <v>0</v>
      </c>
      <c r="K130" s="152" t="s">
        <v>1</v>
      </c>
      <c r="L130" s="34"/>
      <c r="M130" s="157" t="s">
        <v>1</v>
      </c>
      <c r="N130" s="158" t="s">
        <v>39</v>
      </c>
      <c r="O130" s="59"/>
      <c r="P130" s="159">
        <f>O130*H130</f>
        <v>0</v>
      </c>
      <c r="Q130" s="159">
        <v>0</v>
      </c>
      <c r="R130" s="159">
        <f>Q130*H130</f>
        <v>0</v>
      </c>
      <c r="S130" s="159">
        <v>0</v>
      </c>
      <c r="T130" s="160">
        <f>S130*H130</f>
        <v>0</v>
      </c>
      <c r="U130" s="33"/>
      <c r="V130" s="33"/>
      <c r="W130" s="33"/>
      <c r="X130" s="33"/>
      <c r="Y130" s="33"/>
      <c r="Z130" s="33"/>
      <c r="AA130" s="33"/>
      <c r="AB130" s="33"/>
      <c r="AC130" s="33"/>
      <c r="AD130" s="33"/>
      <c r="AE130" s="33"/>
      <c r="AR130" s="161" t="s">
        <v>160</v>
      </c>
      <c r="AT130" s="161" t="s">
        <v>155</v>
      </c>
      <c r="AU130" s="161" t="s">
        <v>80</v>
      </c>
      <c r="AY130" s="18" t="s">
        <v>152</v>
      </c>
      <c r="BE130" s="162">
        <f>IF(N130="základní",J130,0)</f>
        <v>0</v>
      </c>
      <c r="BF130" s="162">
        <f>IF(N130="snížená",J130,0)</f>
        <v>0</v>
      </c>
      <c r="BG130" s="162">
        <f>IF(N130="zákl. přenesená",J130,0)</f>
        <v>0</v>
      </c>
      <c r="BH130" s="162">
        <f>IF(N130="sníž. přenesená",J130,0)</f>
        <v>0</v>
      </c>
      <c r="BI130" s="162">
        <f>IF(N130="nulová",J130,0)</f>
        <v>0</v>
      </c>
      <c r="BJ130" s="18" t="s">
        <v>80</v>
      </c>
      <c r="BK130" s="162">
        <f>ROUND(I130*H130,2)</f>
        <v>0</v>
      </c>
      <c r="BL130" s="18" t="s">
        <v>160</v>
      </c>
      <c r="BM130" s="161" t="s">
        <v>1429</v>
      </c>
    </row>
    <row r="131" spans="1:47" s="2" customFormat="1" ht="48.75">
      <c r="A131" s="33"/>
      <c r="B131" s="34"/>
      <c r="C131" s="33"/>
      <c r="D131" s="163" t="s">
        <v>162</v>
      </c>
      <c r="E131" s="33"/>
      <c r="F131" s="164" t="s">
        <v>1430</v>
      </c>
      <c r="G131" s="33"/>
      <c r="H131" s="33"/>
      <c r="I131" s="165"/>
      <c r="J131" s="33"/>
      <c r="K131" s="33"/>
      <c r="L131" s="34"/>
      <c r="M131" s="166"/>
      <c r="N131" s="167"/>
      <c r="O131" s="59"/>
      <c r="P131" s="59"/>
      <c r="Q131" s="59"/>
      <c r="R131" s="59"/>
      <c r="S131" s="59"/>
      <c r="T131" s="60"/>
      <c r="U131" s="33"/>
      <c r="V131" s="33"/>
      <c r="W131" s="33"/>
      <c r="X131" s="33"/>
      <c r="Y131" s="33"/>
      <c r="Z131" s="33"/>
      <c r="AA131" s="33"/>
      <c r="AB131" s="33"/>
      <c r="AC131" s="33"/>
      <c r="AD131" s="33"/>
      <c r="AE131" s="33"/>
      <c r="AT131" s="18" t="s">
        <v>162</v>
      </c>
      <c r="AU131" s="18" t="s">
        <v>80</v>
      </c>
    </row>
    <row r="132" spans="1:65" s="2" customFormat="1" ht="16.5" customHeight="1">
      <c r="A132" s="33"/>
      <c r="B132" s="149"/>
      <c r="C132" s="150" t="s">
        <v>160</v>
      </c>
      <c r="D132" s="150" t="s">
        <v>155</v>
      </c>
      <c r="E132" s="151" t="s">
        <v>1431</v>
      </c>
      <c r="F132" s="152" t="s">
        <v>1432</v>
      </c>
      <c r="G132" s="153" t="s">
        <v>237</v>
      </c>
      <c r="H132" s="154">
        <v>1</v>
      </c>
      <c r="I132" s="155"/>
      <c r="J132" s="156">
        <f>ROUND(I132*H132,2)</f>
        <v>0</v>
      </c>
      <c r="K132" s="152" t="s">
        <v>1</v>
      </c>
      <c r="L132" s="34"/>
      <c r="M132" s="157" t="s">
        <v>1</v>
      </c>
      <c r="N132" s="158" t="s">
        <v>39</v>
      </c>
      <c r="O132" s="59"/>
      <c r="P132" s="159">
        <f>O132*H132</f>
        <v>0</v>
      </c>
      <c r="Q132" s="159">
        <v>0</v>
      </c>
      <c r="R132" s="159">
        <f>Q132*H132</f>
        <v>0</v>
      </c>
      <c r="S132" s="159">
        <v>0</v>
      </c>
      <c r="T132" s="160">
        <f>S132*H132</f>
        <v>0</v>
      </c>
      <c r="U132" s="33"/>
      <c r="V132" s="33"/>
      <c r="W132" s="33"/>
      <c r="X132" s="33"/>
      <c r="Y132" s="33"/>
      <c r="Z132" s="33"/>
      <c r="AA132" s="33"/>
      <c r="AB132" s="33"/>
      <c r="AC132" s="33"/>
      <c r="AD132" s="33"/>
      <c r="AE132" s="33"/>
      <c r="AR132" s="161" t="s">
        <v>160</v>
      </c>
      <c r="AT132" s="161" t="s">
        <v>155</v>
      </c>
      <c r="AU132" s="161" t="s">
        <v>80</v>
      </c>
      <c r="AY132" s="18" t="s">
        <v>152</v>
      </c>
      <c r="BE132" s="162">
        <f>IF(N132="základní",J132,0)</f>
        <v>0</v>
      </c>
      <c r="BF132" s="162">
        <f>IF(N132="snížená",J132,0)</f>
        <v>0</v>
      </c>
      <c r="BG132" s="162">
        <f>IF(N132="zákl. přenesená",J132,0)</f>
        <v>0</v>
      </c>
      <c r="BH132" s="162">
        <f>IF(N132="sníž. přenesená",J132,0)</f>
        <v>0</v>
      </c>
      <c r="BI132" s="162">
        <f>IF(N132="nulová",J132,0)</f>
        <v>0</v>
      </c>
      <c r="BJ132" s="18" t="s">
        <v>80</v>
      </c>
      <c r="BK132" s="162">
        <f>ROUND(I132*H132,2)</f>
        <v>0</v>
      </c>
      <c r="BL132" s="18" t="s">
        <v>160</v>
      </c>
      <c r="BM132" s="161" t="s">
        <v>1433</v>
      </c>
    </row>
    <row r="133" spans="1:47" s="2" customFormat="1" ht="117">
      <c r="A133" s="33"/>
      <c r="B133" s="34"/>
      <c r="C133" s="33"/>
      <c r="D133" s="163" t="s">
        <v>162</v>
      </c>
      <c r="E133" s="33"/>
      <c r="F133" s="164" t="s">
        <v>1434</v>
      </c>
      <c r="G133" s="33"/>
      <c r="H133" s="33"/>
      <c r="I133" s="165"/>
      <c r="J133" s="33"/>
      <c r="K133" s="33"/>
      <c r="L133" s="34"/>
      <c r="M133" s="166"/>
      <c r="N133" s="167"/>
      <c r="O133" s="59"/>
      <c r="P133" s="59"/>
      <c r="Q133" s="59"/>
      <c r="R133" s="59"/>
      <c r="S133" s="59"/>
      <c r="T133" s="60"/>
      <c r="U133" s="33"/>
      <c r="V133" s="33"/>
      <c r="W133" s="33"/>
      <c r="X133" s="33"/>
      <c r="Y133" s="33"/>
      <c r="Z133" s="33"/>
      <c r="AA133" s="33"/>
      <c r="AB133" s="33"/>
      <c r="AC133" s="33"/>
      <c r="AD133" s="33"/>
      <c r="AE133" s="33"/>
      <c r="AT133" s="18" t="s">
        <v>162</v>
      </c>
      <c r="AU133" s="18" t="s">
        <v>80</v>
      </c>
    </row>
    <row r="134" spans="1:65" s="2" customFormat="1" ht="16.5" customHeight="1">
      <c r="A134" s="33"/>
      <c r="B134" s="149"/>
      <c r="C134" s="150" t="s">
        <v>182</v>
      </c>
      <c r="D134" s="150" t="s">
        <v>155</v>
      </c>
      <c r="E134" s="151" t="s">
        <v>1435</v>
      </c>
      <c r="F134" s="152" t="s">
        <v>1436</v>
      </c>
      <c r="G134" s="153" t="s">
        <v>237</v>
      </c>
      <c r="H134" s="154">
        <v>1</v>
      </c>
      <c r="I134" s="155"/>
      <c r="J134" s="156">
        <f>ROUND(I134*H134,2)</f>
        <v>0</v>
      </c>
      <c r="K134" s="152" t="s">
        <v>1</v>
      </c>
      <c r="L134" s="34"/>
      <c r="M134" s="157" t="s">
        <v>1</v>
      </c>
      <c r="N134" s="158" t="s">
        <v>39</v>
      </c>
      <c r="O134" s="59"/>
      <c r="P134" s="159">
        <f>O134*H134</f>
        <v>0</v>
      </c>
      <c r="Q134" s="159">
        <v>0</v>
      </c>
      <c r="R134" s="159">
        <f>Q134*H134</f>
        <v>0</v>
      </c>
      <c r="S134" s="159">
        <v>0</v>
      </c>
      <c r="T134" s="160">
        <f>S134*H134</f>
        <v>0</v>
      </c>
      <c r="U134" s="33"/>
      <c r="V134" s="33"/>
      <c r="W134" s="33"/>
      <c r="X134" s="33"/>
      <c r="Y134" s="33"/>
      <c r="Z134" s="33"/>
      <c r="AA134" s="33"/>
      <c r="AB134" s="33"/>
      <c r="AC134" s="33"/>
      <c r="AD134" s="33"/>
      <c r="AE134" s="33"/>
      <c r="AR134" s="161" t="s">
        <v>160</v>
      </c>
      <c r="AT134" s="161" t="s">
        <v>155</v>
      </c>
      <c r="AU134" s="161" t="s">
        <v>80</v>
      </c>
      <c r="AY134" s="18" t="s">
        <v>152</v>
      </c>
      <c r="BE134" s="162">
        <f>IF(N134="základní",J134,0)</f>
        <v>0</v>
      </c>
      <c r="BF134" s="162">
        <f>IF(N134="snížená",J134,0)</f>
        <v>0</v>
      </c>
      <c r="BG134" s="162">
        <f>IF(N134="zákl. přenesená",J134,0)</f>
        <v>0</v>
      </c>
      <c r="BH134" s="162">
        <f>IF(N134="sníž. přenesená",J134,0)</f>
        <v>0</v>
      </c>
      <c r="BI134" s="162">
        <f>IF(N134="nulová",J134,0)</f>
        <v>0</v>
      </c>
      <c r="BJ134" s="18" t="s">
        <v>80</v>
      </c>
      <c r="BK134" s="162">
        <f>ROUND(I134*H134,2)</f>
        <v>0</v>
      </c>
      <c r="BL134" s="18" t="s">
        <v>160</v>
      </c>
      <c r="BM134" s="161" t="s">
        <v>1437</v>
      </c>
    </row>
    <row r="135" spans="1:47" s="2" customFormat="1" ht="58.5">
      <c r="A135" s="33"/>
      <c r="B135" s="34"/>
      <c r="C135" s="33"/>
      <c r="D135" s="163" t="s">
        <v>162</v>
      </c>
      <c r="E135" s="33"/>
      <c r="F135" s="164" t="s">
        <v>1438</v>
      </c>
      <c r="G135" s="33"/>
      <c r="H135" s="33"/>
      <c r="I135" s="165"/>
      <c r="J135" s="33"/>
      <c r="K135" s="33"/>
      <c r="L135" s="34"/>
      <c r="M135" s="166"/>
      <c r="N135" s="167"/>
      <c r="O135" s="59"/>
      <c r="P135" s="59"/>
      <c r="Q135" s="59"/>
      <c r="R135" s="59"/>
      <c r="S135" s="59"/>
      <c r="T135" s="60"/>
      <c r="U135" s="33"/>
      <c r="V135" s="33"/>
      <c r="W135" s="33"/>
      <c r="X135" s="33"/>
      <c r="Y135" s="33"/>
      <c r="Z135" s="33"/>
      <c r="AA135" s="33"/>
      <c r="AB135" s="33"/>
      <c r="AC135" s="33"/>
      <c r="AD135" s="33"/>
      <c r="AE135" s="33"/>
      <c r="AT135" s="18" t="s">
        <v>162</v>
      </c>
      <c r="AU135" s="18" t="s">
        <v>80</v>
      </c>
    </row>
    <row r="136" spans="1:65" s="2" customFormat="1" ht="16.5" customHeight="1">
      <c r="A136" s="33"/>
      <c r="B136" s="149"/>
      <c r="C136" s="150" t="s">
        <v>187</v>
      </c>
      <c r="D136" s="150" t="s">
        <v>155</v>
      </c>
      <c r="E136" s="151" t="s">
        <v>1439</v>
      </c>
      <c r="F136" s="152" t="s">
        <v>1440</v>
      </c>
      <c r="G136" s="153" t="s">
        <v>237</v>
      </c>
      <c r="H136" s="154">
        <v>1</v>
      </c>
      <c r="I136" s="155"/>
      <c r="J136" s="156">
        <f>ROUND(I136*H136,2)</f>
        <v>0</v>
      </c>
      <c r="K136" s="152" t="s">
        <v>1</v>
      </c>
      <c r="L136" s="34"/>
      <c r="M136" s="157" t="s">
        <v>1</v>
      </c>
      <c r="N136" s="158" t="s">
        <v>39</v>
      </c>
      <c r="O136" s="59"/>
      <c r="P136" s="159">
        <f>O136*H136</f>
        <v>0</v>
      </c>
      <c r="Q136" s="159">
        <v>0</v>
      </c>
      <c r="R136" s="159">
        <f>Q136*H136</f>
        <v>0</v>
      </c>
      <c r="S136" s="159">
        <v>0</v>
      </c>
      <c r="T136" s="160">
        <f>S136*H136</f>
        <v>0</v>
      </c>
      <c r="U136" s="33"/>
      <c r="V136" s="33"/>
      <c r="W136" s="33"/>
      <c r="X136" s="33"/>
      <c r="Y136" s="33"/>
      <c r="Z136" s="33"/>
      <c r="AA136" s="33"/>
      <c r="AB136" s="33"/>
      <c r="AC136" s="33"/>
      <c r="AD136" s="33"/>
      <c r="AE136" s="33"/>
      <c r="AR136" s="161" t="s">
        <v>160</v>
      </c>
      <c r="AT136" s="161" t="s">
        <v>155</v>
      </c>
      <c r="AU136" s="161" t="s">
        <v>80</v>
      </c>
      <c r="AY136" s="18" t="s">
        <v>152</v>
      </c>
      <c r="BE136" s="162">
        <f>IF(N136="základní",J136,0)</f>
        <v>0</v>
      </c>
      <c r="BF136" s="162">
        <f>IF(N136="snížená",J136,0)</f>
        <v>0</v>
      </c>
      <c r="BG136" s="162">
        <f>IF(N136="zákl. přenesená",J136,0)</f>
        <v>0</v>
      </c>
      <c r="BH136" s="162">
        <f>IF(N136="sníž. přenesená",J136,0)</f>
        <v>0</v>
      </c>
      <c r="BI136" s="162">
        <f>IF(N136="nulová",J136,0)</f>
        <v>0</v>
      </c>
      <c r="BJ136" s="18" t="s">
        <v>80</v>
      </c>
      <c r="BK136" s="162">
        <f>ROUND(I136*H136,2)</f>
        <v>0</v>
      </c>
      <c r="BL136" s="18" t="s">
        <v>160</v>
      </c>
      <c r="BM136" s="161" t="s">
        <v>1441</v>
      </c>
    </row>
    <row r="137" spans="1:47" s="2" customFormat="1" ht="68.25">
      <c r="A137" s="33"/>
      <c r="B137" s="34"/>
      <c r="C137" s="33"/>
      <c r="D137" s="163" t="s">
        <v>162</v>
      </c>
      <c r="E137" s="33"/>
      <c r="F137" s="164" t="s">
        <v>1442</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162</v>
      </c>
      <c r="AU137" s="18" t="s">
        <v>80</v>
      </c>
    </row>
    <row r="138" spans="1:65" s="2" customFormat="1" ht="16.5" customHeight="1">
      <c r="A138" s="33"/>
      <c r="B138" s="149"/>
      <c r="C138" s="150" t="s">
        <v>192</v>
      </c>
      <c r="D138" s="150" t="s">
        <v>155</v>
      </c>
      <c r="E138" s="151" t="s">
        <v>1443</v>
      </c>
      <c r="F138" s="152" t="s">
        <v>1444</v>
      </c>
      <c r="G138" s="153" t="s">
        <v>237</v>
      </c>
      <c r="H138" s="154">
        <v>1</v>
      </c>
      <c r="I138" s="155"/>
      <c r="J138" s="156">
        <f>ROUND(I138*H138,2)</f>
        <v>0</v>
      </c>
      <c r="K138" s="152" t="s">
        <v>1</v>
      </c>
      <c r="L138" s="34"/>
      <c r="M138" s="157" t="s">
        <v>1</v>
      </c>
      <c r="N138" s="158" t="s">
        <v>39</v>
      </c>
      <c r="O138" s="59"/>
      <c r="P138" s="159">
        <f>O138*H138</f>
        <v>0</v>
      </c>
      <c r="Q138" s="159">
        <v>0</v>
      </c>
      <c r="R138" s="159">
        <f>Q138*H138</f>
        <v>0</v>
      </c>
      <c r="S138" s="159">
        <v>0</v>
      </c>
      <c r="T138" s="160">
        <f>S138*H138</f>
        <v>0</v>
      </c>
      <c r="U138" s="33"/>
      <c r="V138" s="33"/>
      <c r="W138" s="33"/>
      <c r="X138" s="33"/>
      <c r="Y138" s="33"/>
      <c r="Z138" s="33"/>
      <c r="AA138" s="33"/>
      <c r="AB138" s="33"/>
      <c r="AC138" s="33"/>
      <c r="AD138" s="33"/>
      <c r="AE138" s="33"/>
      <c r="AR138" s="161" t="s">
        <v>160</v>
      </c>
      <c r="AT138" s="161" t="s">
        <v>155</v>
      </c>
      <c r="AU138" s="161" t="s">
        <v>80</v>
      </c>
      <c r="AY138" s="18" t="s">
        <v>152</v>
      </c>
      <c r="BE138" s="162">
        <f>IF(N138="základní",J138,0)</f>
        <v>0</v>
      </c>
      <c r="BF138" s="162">
        <f>IF(N138="snížená",J138,0)</f>
        <v>0</v>
      </c>
      <c r="BG138" s="162">
        <f>IF(N138="zákl. přenesená",J138,0)</f>
        <v>0</v>
      </c>
      <c r="BH138" s="162">
        <f>IF(N138="sníž. přenesená",J138,0)</f>
        <v>0</v>
      </c>
      <c r="BI138" s="162">
        <f>IF(N138="nulová",J138,0)</f>
        <v>0</v>
      </c>
      <c r="BJ138" s="18" t="s">
        <v>80</v>
      </c>
      <c r="BK138" s="162">
        <f>ROUND(I138*H138,2)</f>
        <v>0</v>
      </c>
      <c r="BL138" s="18" t="s">
        <v>160</v>
      </c>
      <c r="BM138" s="161" t="s">
        <v>1445</v>
      </c>
    </row>
    <row r="139" spans="1:47" s="2" customFormat="1" ht="68.25">
      <c r="A139" s="33"/>
      <c r="B139" s="34"/>
      <c r="C139" s="33"/>
      <c r="D139" s="163" t="s">
        <v>162</v>
      </c>
      <c r="E139" s="33"/>
      <c r="F139" s="164" t="s">
        <v>1446</v>
      </c>
      <c r="G139" s="33"/>
      <c r="H139" s="33"/>
      <c r="I139" s="165"/>
      <c r="J139" s="33"/>
      <c r="K139" s="33"/>
      <c r="L139" s="34"/>
      <c r="M139" s="166"/>
      <c r="N139" s="167"/>
      <c r="O139" s="59"/>
      <c r="P139" s="59"/>
      <c r="Q139" s="59"/>
      <c r="R139" s="59"/>
      <c r="S139" s="59"/>
      <c r="T139" s="60"/>
      <c r="U139" s="33"/>
      <c r="V139" s="33"/>
      <c r="W139" s="33"/>
      <c r="X139" s="33"/>
      <c r="Y139" s="33"/>
      <c r="Z139" s="33"/>
      <c r="AA139" s="33"/>
      <c r="AB139" s="33"/>
      <c r="AC139" s="33"/>
      <c r="AD139" s="33"/>
      <c r="AE139" s="33"/>
      <c r="AT139" s="18" t="s">
        <v>162</v>
      </c>
      <c r="AU139" s="18" t="s">
        <v>80</v>
      </c>
    </row>
    <row r="140" spans="1:65" s="2" customFormat="1" ht="21.75" customHeight="1">
      <c r="A140" s="33"/>
      <c r="B140" s="149"/>
      <c r="C140" s="150" t="s">
        <v>198</v>
      </c>
      <c r="D140" s="150" t="s">
        <v>155</v>
      </c>
      <c r="E140" s="151" t="s">
        <v>1447</v>
      </c>
      <c r="F140" s="152" t="s">
        <v>1448</v>
      </c>
      <c r="G140" s="153" t="s">
        <v>237</v>
      </c>
      <c r="H140" s="154">
        <v>1</v>
      </c>
      <c r="I140" s="155"/>
      <c r="J140" s="156">
        <f>ROUND(I140*H140,2)</f>
        <v>0</v>
      </c>
      <c r="K140" s="152" t="s">
        <v>1</v>
      </c>
      <c r="L140" s="34"/>
      <c r="M140" s="157" t="s">
        <v>1</v>
      </c>
      <c r="N140" s="158" t="s">
        <v>39</v>
      </c>
      <c r="O140" s="59"/>
      <c r="P140" s="159">
        <f>O140*H140</f>
        <v>0</v>
      </c>
      <c r="Q140" s="159">
        <v>0</v>
      </c>
      <c r="R140" s="159">
        <f>Q140*H140</f>
        <v>0</v>
      </c>
      <c r="S140" s="159">
        <v>0</v>
      </c>
      <c r="T140" s="160">
        <f>S140*H140</f>
        <v>0</v>
      </c>
      <c r="U140" s="33"/>
      <c r="V140" s="33"/>
      <c r="W140" s="33"/>
      <c r="X140" s="33"/>
      <c r="Y140" s="33"/>
      <c r="Z140" s="33"/>
      <c r="AA140" s="33"/>
      <c r="AB140" s="33"/>
      <c r="AC140" s="33"/>
      <c r="AD140" s="33"/>
      <c r="AE140" s="33"/>
      <c r="AR140" s="161" t="s">
        <v>160</v>
      </c>
      <c r="AT140" s="161" t="s">
        <v>155</v>
      </c>
      <c r="AU140" s="161" t="s">
        <v>80</v>
      </c>
      <c r="AY140" s="18" t="s">
        <v>152</v>
      </c>
      <c r="BE140" s="162">
        <f>IF(N140="základní",J140,0)</f>
        <v>0</v>
      </c>
      <c r="BF140" s="162">
        <f>IF(N140="snížená",J140,0)</f>
        <v>0</v>
      </c>
      <c r="BG140" s="162">
        <f>IF(N140="zákl. přenesená",J140,0)</f>
        <v>0</v>
      </c>
      <c r="BH140" s="162">
        <f>IF(N140="sníž. přenesená",J140,0)</f>
        <v>0</v>
      </c>
      <c r="BI140" s="162">
        <f>IF(N140="nulová",J140,0)</f>
        <v>0</v>
      </c>
      <c r="BJ140" s="18" t="s">
        <v>80</v>
      </c>
      <c r="BK140" s="162">
        <f>ROUND(I140*H140,2)</f>
        <v>0</v>
      </c>
      <c r="BL140" s="18" t="s">
        <v>160</v>
      </c>
      <c r="BM140" s="161" t="s">
        <v>1449</v>
      </c>
    </row>
    <row r="141" spans="1:47" s="2" customFormat="1" ht="58.5">
      <c r="A141" s="33"/>
      <c r="B141" s="34"/>
      <c r="C141" s="33"/>
      <c r="D141" s="163" t="s">
        <v>162</v>
      </c>
      <c r="E141" s="33"/>
      <c r="F141" s="164" t="s">
        <v>1450</v>
      </c>
      <c r="G141" s="33"/>
      <c r="H141" s="33"/>
      <c r="I141" s="165"/>
      <c r="J141" s="33"/>
      <c r="K141" s="33"/>
      <c r="L141" s="34"/>
      <c r="M141" s="166"/>
      <c r="N141" s="167"/>
      <c r="O141" s="59"/>
      <c r="P141" s="59"/>
      <c r="Q141" s="59"/>
      <c r="R141" s="59"/>
      <c r="S141" s="59"/>
      <c r="T141" s="60"/>
      <c r="U141" s="33"/>
      <c r="V141" s="33"/>
      <c r="W141" s="33"/>
      <c r="X141" s="33"/>
      <c r="Y141" s="33"/>
      <c r="Z141" s="33"/>
      <c r="AA141" s="33"/>
      <c r="AB141" s="33"/>
      <c r="AC141" s="33"/>
      <c r="AD141" s="33"/>
      <c r="AE141" s="33"/>
      <c r="AT141" s="18" t="s">
        <v>162</v>
      </c>
      <c r="AU141" s="18" t="s">
        <v>80</v>
      </c>
    </row>
    <row r="142" spans="1:65" s="2" customFormat="1" ht="16.5" customHeight="1">
      <c r="A142" s="33"/>
      <c r="B142" s="149"/>
      <c r="C142" s="150" t="s">
        <v>204</v>
      </c>
      <c r="D142" s="150" t="s">
        <v>155</v>
      </c>
      <c r="E142" s="151" t="s">
        <v>1451</v>
      </c>
      <c r="F142" s="152" t="s">
        <v>1452</v>
      </c>
      <c r="G142" s="153" t="s">
        <v>237</v>
      </c>
      <c r="H142" s="154">
        <v>1</v>
      </c>
      <c r="I142" s="155"/>
      <c r="J142" s="156">
        <f>ROUND(I142*H142,2)</f>
        <v>0</v>
      </c>
      <c r="K142" s="152" t="s">
        <v>1</v>
      </c>
      <c r="L142" s="34"/>
      <c r="M142" s="157" t="s">
        <v>1</v>
      </c>
      <c r="N142" s="158" t="s">
        <v>39</v>
      </c>
      <c r="O142" s="59"/>
      <c r="P142" s="159">
        <f>O142*H142</f>
        <v>0</v>
      </c>
      <c r="Q142" s="159">
        <v>0</v>
      </c>
      <c r="R142" s="159">
        <f>Q142*H142</f>
        <v>0</v>
      </c>
      <c r="S142" s="159">
        <v>0</v>
      </c>
      <c r="T142" s="160">
        <f>S142*H142</f>
        <v>0</v>
      </c>
      <c r="U142" s="33"/>
      <c r="V142" s="33"/>
      <c r="W142" s="33"/>
      <c r="X142" s="33"/>
      <c r="Y142" s="33"/>
      <c r="Z142" s="33"/>
      <c r="AA142" s="33"/>
      <c r="AB142" s="33"/>
      <c r="AC142" s="33"/>
      <c r="AD142" s="33"/>
      <c r="AE142" s="33"/>
      <c r="AR142" s="161" t="s">
        <v>160</v>
      </c>
      <c r="AT142" s="161" t="s">
        <v>155</v>
      </c>
      <c r="AU142" s="161" t="s">
        <v>80</v>
      </c>
      <c r="AY142" s="18" t="s">
        <v>152</v>
      </c>
      <c r="BE142" s="162">
        <f>IF(N142="základní",J142,0)</f>
        <v>0</v>
      </c>
      <c r="BF142" s="162">
        <f>IF(N142="snížená",J142,0)</f>
        <v>0</v>
      </c>
      <c r="BG142" s="162">
        <f>IF(N142="zákl. přenesená",J142,0)</f>
        <v>0</v>
      </c>
      <c r="BH142" s="162">
        <f>IF(N142="sníž. přenesená",J142,0)</f>
        <v>0</v>
      </c>
      <c r="BI142" s="162">
        <f>IF(N142="nulová",J142,0)</f>
        <v>0</v>
      </c>
      <c r="BJ142" s="18" t="s">
        <v>80</v>
      </c>
      <c r="BK142" s="162">
        <f>ROUND(I142*H142,2)</f>
        <v>0</v>
      </c>
      <c r="BL142" s="18" t="s">
        <v>160</v>
      </c>
      <c r="BM142" s="161" t="s">
        <v>1453</v>
      </c>
    </row>
    <row r="143" spans="1:47" s="2" customFormat="1" ht="97.5">
      <c r="A143" s="33"/>
      <c r="B143" s="34"/>
      <c r="C143" s="33"/>
      <c r="D143" s="163" t="s">
        <v>162</v>
      </c>
      <c r="E143" s="33"/>
      <c r="F143" s="164" t="s">
        <v>1454</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162</v>
      </c>
      <c r="AU143" s="18" t="s">
        <v>80</v>
      </c>
    </row>
    <row r="144" spans="1:65" s="2" customFormat="1" ht="16.5" customHeight="1">
      <c r="A144" s="33"/>
      <c r="B144" s="149"/>
      <c r="C144" s="150" t="s">
        <v>209</v>
      </c>
      <c r="D144" s="150" t="s">
        <v>155</v>
      </c>
      <c r="E144" s="151" t="s">
        <v>1455</v>
      </c>
      <c r="F144" s="152" t="s">
        <v>1456</v>
      </c>
      <c r="G144" s="153" t="s">
        <v>237</v>
      </c>
      <c r="H144" s="154">
        <v>1</v>
      </c>
      <c r="I144" s="155"/>
      <c r="J144" s="156">
        <f>ROUND(I144*H144,2)</f>
        <v>0</v>
      </c>
      <c r="K144" s="152" t="s">
        <v>1</v>
      </c>
      <c r="L144" s="34"/>
      <c r="M144" s="157" t="s">
        <v>1</v>
      </c>
      <c r="N144" s="158" t="s">
        <v>39</v>
      </c>
      <c r="O144" s="59"/>
      <c r="P144" s="159">
        <f>O144*H144</f>
        <v>0</v>
      </c>
      <c r="Q144" s="159">
        <v>0</v>
      </c>
      <c r="R144" s="159">
        <f>Q144*H144</f>
        <v>0</v>
      </c>
      <c r="S144" s="159">
        <v>0</v>
      </c>
      <c r="T144" s="160">
        <f>S144*H144</f>
        <v>0</v>
      </c>
      <c r="U144" s="33"/>
      <c r="V144" s="33"/>
      <c r="W144" s="33"/>
      <c r="X144" s="33"/>
      <c r="Y144" s="33"/>
      <c r="Z144" s="33"/>
      <c r="AA144" s="33"/>
      <c r="AB144" s="33"/>
      <c r="AC144" s="33"/>
      <c r="AD144" s="33"/>
      <c r="AE144" s="33"/>
      <c r="AR144" s="161" t="s">
        <v>160</v>
      </c>
      <c r="AT144" s="161" t="s">
        <v>155</v>
      </c>
      <c r="AU144" s="161" t="s">
        <v>80</v>
      </c>
      <c r="AY144" s="18" t="s">
        <v>152</v>
      </c>
      <c r="BE144" s="162">
        <f>IF(N144="základní",J144,0)</f>
        <v>0</v>
      </c>
      <c r="BF144" s="162">
        <f>IF(N144="snížená",J144,0)</f>
        <v>0</v>
      </c>
      <c r="BG144" s="162">
        <f>IF(N144="zákl. přenesená",J144,0)</f>
        <v>0</v>
      </c>
      <c r="BH144" s="162">
        <f>IF(N144="sníž. přenesená",J144,0)</f>
        <v>0</v>
      </c>
      <c r="BI144" s="162">
        <f>IF(N144="nulová",J144,0)</f>
        <v>0</v>
      </c>
      <c r="BJ144" s="18" t="s">
        <v>80</v>
      </c>
      <c r="BK144" s="162">
        <f>ROUND(I144*H144,2)</f>
        <v>0</v>
      </c>
      <c r="BL144" s="18" t="s">
        <v>160</v>
      </c>
      <c r="BM144" s="161" t="s">
        <v>1457</v>
      </c>
    </row>
    <row r="145" spans="1:47" s="2" customFormat="1" ht="39">
      <c r="A145" s="33"/>
      <c r="B145" s="34"/>
      <c r="C145" s="33"/>
      <c r="D145" s="163" t="s">
        <v>162</v>
      </c>
      <c r="E145" s="33"/>
      <c r="F145" s="164" t="s">
        <v>1458</v>
      </c>
      <c r="G145" s="33"/>
      <c r="H145" s="33"/>
      <c r="I145" s="165"/>
      <c r="J145" s="33"/>
      <c r="K145" s="33"/>
      <c r="L145" s="34"/>
      <c r="M145" s="166"/>
      <c r="N145" s="167"/>
      <c r="O145" s="59"/>
      <c r="P145" s="59"/>
      <c r="Q145" s="59"/>
      <c r="R145" s="59"/>
      <c r="S145" s="59"/>
      <c r="T145" s="60"/>
      <c r="U145" s="33"/>
      <c r="V145" s="33"/>
      <c r="W145" s="33"/>
      <c r="X145" s="33"/>
      <c r="Y145" s="33"/>
      <c r="Z145" s="33"/>
      <c r="AA145" s="33"/>
      <c r="AB145" s="33"/>
      <c r="AC145" s="33"/>
      <c r="AD145" s="33"/>
      <c r="AE145" s="33"/>
      <c r="AT145" s="18" t="s">
        <v>162</v>
      </c>
      <c r="AU145" s="18" t="s">
        <v>80</v>
      </c>
    </row>
    <row r="146" spans="1:65" s="2" customFormat="1" ht="16.5" customHeight="1">
      <c r="A146" s="33"/>
      <c r="B146" s="149"/>
      <c r="C146" s="150" t="s">
        <v>214</v>
      </c>
      <c r="D146" s="150" t="s">
        <v>155</v>
      </c>
      <c r="E146" s="151" t="s">
        <v>1459</v>
      </c>
      <c r="F146" s="152" t="s">
        <v>1460</v>
      </c>
      <c r="G146" s="153" t="s">
        <v>237</v>
      </c>
      <c r="H146" s="154">
        <v>1</v>
      </c>
      <c r="I146" s="155"/>
      <c r="J146" s="156">
        <f>ROUND(I146*H146,2)</f>
        <v>0</v>
      </c>
      <c r="K146" s="152" t="s">
        <v>1</v>
      </c>
      <c r="L146" s="34"/>
      <c r="M146" s="157" t="s">
        <v>1</v>
      </c>
      <c r="N146" s="158" t="s">
        <v>39</v>
      </c>
      <c r="O146" s="59"/>
      <c r="P146" s="159">
        <f>O146*H146</f>
        <v>0</v>
      </c>
      <c r="Q146" s="159">
        <v>0</v>
      </c>
      <c r="R146" s="159">
        <f>Q146*H146</f>
        <v>0</v>
      </c>
      <c r="S146" s="159">
        <v>0</v>
      </c>
      <c r="T146" s="160">
        <f>S146*H146</f>
        <v>0</v>
      </c>
      <c r="U146" s="33"/>
      <c r="V146" s="33"/>
      <c r="W146" s="33"/>
      <c r="X146" s="33"/>
      <c r="Y146" s="33"/>
      <c r="Z146" s="33"/>
      <c r="AA146" s="33"/>
      <c r="AB146" s="33"/>
      <c r="AC146" s="33"/>
      <c r="AD146" s="33"/>
      <c r="AE146" s="33"/>
      <c r="AR146" s="161" t="s">
        <v>160</v>
      </c>
      <c r="AT146" s="161" t="s">
        <v>155</v>
      </c>
      <c r="AU146" s="161" t="s">
        <v>80</v>
      </c>
      <c r="AY146" s="18" t="s">
        <v>152</v>
      </c>
      <c r="BE146" s="162">
        <f>IF(N146="základní",J146,0)</f>
        <v>0</v>
      </c>
      <c r="BF146" s="162">
        <f>IF(N146="snížená",J146,0)</f>
        <v>0</v>
      </c>
      <c r="BG146" s="162">
        <f>IF(N146="zákl. přenesená",J146,0)</f>
        <v>0</v>
      </c>
      <c r="BH146" s="162">
        <f>IF(N146="sníž. přenesená",J146,0)</f>
        <v>0</v>
      </c>
      <c r="BI146" s="162">
        <f>IF(N146="nulová",J146,0)</f>
        <v>0</v>
      </c>
      <c r="BJ146" s="18" t="s">
        <v>80</v>
      </c>
      <c r="BK146" s="162">
        <f>ROUND(I146*H146,2)</f>
        <v>0</v>
      </c>
      <c r="BL146" s="18" t="s">
        <v>160</v>
      </c>
      <c r="BM146" s="161" t="s">
        <v>1461</v>
      </c>
    </row>
    <row r="147" spans="1:47" s="2" customFormat="1" ht="58.5">
      <c r="A147" s="33"/>
      <c r="B147" s="34"/>
      <c r="C147" s="33"/>
      <c r="D147" s="163" t="s">
        <v>162</v>
      </c>
      <c r="E147" s="33"/>
      <c r="F147" s="164" t="s">
        <v>1462</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162</v>
      </c>
      <c r="AU147" s="18" t="s">
        <v>80</v>
      </c>
    </row>
    <row r="148" spans="1:65" s="2" customFormat="1" ht="16.5" customHeight="1">
      <c r="A148" s="33"/>
      <c r="B148" s="149"/>
      <c r="C148" s="150" t="s">
        <v>220</v>
      </c>
      <c r="D148" s="150" t="s">
        <v>155</v>
      </c>
      <c r="E148" s="151" t="s">
        <v>1463</v>
      </c>
      <c r="F148" s="152" t="s">
        <v>1464</v>
      </c>
      <c r="G148" s="153" t="s">
        <v>237</v>
      </c>
      <c r="H148" s="154">
        <v>1</v>
      </c>
      <c r="I148" s="155"/>
      <c r="J148" s="156">
        <f>ROUND(I148*H148,2)</f>
        <v>0</v>
      </c>
      <c r="K148" s="152" t="s">
        <v>1</v>
      </c>
      <c r="L148" s="34"/>
      <c r="M148" s="157" t="s">
        <v>1</v>
      </c>
      <c r="N148" s="158" t="s">
        <v>39</v>
      </c>
      <c r="O148" s="59"/>
      <c r="P148" s="159">
        <f>O148*H148</f>
        <v>0</v>
      </c>
      <c r="Q148" s="159">
        <v>0</v>
      </c>
      <c r="R148" s="159">
        <f>Q148*H148</f>
        <v>0</v>
      </c>
      <c r="S148" s="159">
        <v>0</v>
      </c>
      <c r="T148" s="160">
        <f>S148*H148</f>
        <v>0</v>
      </c>
      <c r="U148" s="33"/>
      <c r="V148" s="33"/>
      <c r="W148" s="33"/>
      <c r="X148" s="33"/>
      <c r="Y148" s="33"/>
      <c r="Z148" s="33"/>
      <c r="AA148" s="33"/>
      <c r="AB148" s="33"/>
      <c r="AC148" s="33"/>
      <c r="AD148" s="33"/>
      <c r="AE148" s="33"/>
      <c r="AR148" s="161" t="s">
        <v>160</v>
      </c>
      <c r="AT148" s="161" t="s">
        <v>155</v>
      </c>
      <c r="AU148" s="161" t="s">
        <v>80</v>
      </c>
      <c r="AY148" s="18" t="s">
        <v>152</v>
      </c>
      <c r="BE148" s="162">
        <f>IF(N148="základní",J148,0)</f>
        <v>0</v>
      </c>
      <c r="BF148" s="162">
        <f>IF(N148="snížená",J148,0)</f>
        <v>0</v>
      </c>
      <c r="BG148" s="162">
        <f>IF(N148="zákl. přenesená",J148,0)</f>
        <v>0</v>
      </c>
      <c r="BH148" s="162">
        <f>IF(N148="sníž. přenesená",J148,0)</f>
        <v>0</v>
      </c>
      <c r="BI148" s="162">
        <f>IF(N148="nulová",J148,0)</f>
        <v>0</v>
      </c>
      <c r="BJ148" s="18" t="s">
        <v>80</v>
      </c>
      <c r="BK148" s="162">
        <f>ROUND(I148*H148,2)</f>
        <v>0</v>
      </c>
      <c r="BL148" s="18" t="s">
        <v>160</v>
      </c>
      <c r="BM148" s="161" t="s">
        <v>1465</v>
      </c>
    </row>
    <row r="149" spans="1:47" s="2" customFormat="1" ht="107.25">
      <c r="A149" s="33"/>
      <c r="B149" s="34"/>
      <c r="C149" s="33"/>
      <c r="D149" s="163" t="s">
        <v>162</v>
      </c>
      <c r="E149" s="33"/>
      <c r="F149" s="164" t="s">
        <v>1466</v>
      </c>
      <c r="G149" s="33"/>
      <c r="H149" s="33"/>
      <c r="I149" s="165"/>
      <c r="J149" s="33"/>
      <c r="K149" s="33"/>
      <c r="L149" s="34"/>
      <c r="M149" s="166"/>
      <c r="N149" s="167"/>
      <c r="O149" s="59"/>
      <c r="P149" s="59"/>
      <c r="Q149" s="59"/>
      <c r="R149" s="59"/>
      <c r="S149" s="59"/>
      <c r="T149" s="60"/>
      <c r="U149" s="33"/>
      <c r="V149" s="33"/>
      <c r="W149" s="33"/>
      <c r="X149" s="33"/>
      <c r="Y149" s="33"/>
      <c r="Z149" s="33"/>
      <c r="AA149" s="33"/>
      <c r="AB149" s="33"/>
      <c r="AC149" s="33"/>
      <c r="AD149" s="33"/>
      <c r="AE149" s="33"/>
      <c r="AT149" s="18" t="s">
        <v>162</v>
      </c>
      <c r="AU149" s="18" t="s">
        <v>80</v>
      </c>
    </row>
    <row r="150" spans="1:65" s="2" customFormat="1" ht="16.5" customHeight="1">
      <c r="A150" s="33"/>
      <c r="B150" s="149"/>
      <c r="C150" s="150" t="s">
        <v>227</v>
      </c>
      <c r="D150" s="150" t="s">
        <v>155</v>
      </c>
      <c r="E150" s="151" t="s">
        <v>1467</v>
      </c>
      <c r="F150" s="152" t="s">
        <v>1468</v>
      </c>
      <c r="G150" s="153" t="s">
        <v>237</v>
      </c>
      <c r="H150" s="154">
        <v>1</v>
      </c>
      <c r="I150" s="155"/>
      <c r="J150" s="156">
        <f>ROUND(I150*H150,2)</f>
        <v>0</v>
      </c>
      <c r="K150" s="152" t="s">
        <v>1</v>
      </c>
      <c r="L150" s="34"/>
      <c r="M150" s="157" t="s">
        <v>1</v>
      </c>
      <c r="N150" s="158" t="s">
        <v>39</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160</v>
      </c>
      <c r="AT150" s="161" t="s">
        <v>155</v>
      </c>
      <c r="AU150" s="161" t="s">
        <v>80</v>
      </c>
      <c r="AY150" s="18" t="s">
        <v>152</v>
      </c>
      <c r="BE150" s="162">
        <f>IF(N150="základní",J150,0)</f>
        <v>0</v>
      </c>
      <c r="BF150" s="162">
        <f>IF(N150="snížená",J150,0)</f>
        <v>0</v>
      </c>
      <c r="BG150" s="162">
        <f>IF(N150="zákl. přenesená",J150,0)</f>
        <v>0</v>
      </c>
      <c r="BH150" s="162">
        <f>IF(N150="sníž. přenesená",J150,0)</f>
        <v>0</v>
      </c>
      <c r="BI150" s="162">
        <f>IF(N150="nulová",J150,0)</f>
        <v>0</v>
      </c>
      <c r="BJ150" s="18" t="s">
        <v>80</v>
      </c>
      <c r="BK150" s="162">
        <f>ROUND(I150*H150,2)</f>
        <v>0</v>
      </c>
      <c r="BL150" s="18" t="s">
        <v>160</v>
      </c>
      <c r="BM150" s="161" t="s">
        <v>1469</v>
      </c>
    </row>
    <row r="151" spans="1:47" s="2" customFormat="1" ht="29.25">
      <c r="A151" s="33"/>
      <c r="B151" s="34"/>
      <c r="C151" s="33"/>
      <c r="D151" s="163" t="s">
        <v>162</v>
      </c>
      <c r="E151" s="33"/>
      <c r="F151" s="164" t="s">
        <v>1470</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162</v>
      </c>
      <c r="AU151" s="18" t="s">
        <v>80</v>
      </c>
    </row>
    <row r="152" spans="1:65" s="2" customFormat="1" ht="16.5" customHeight="1">
      <c r="A152" s="33"/>
      <c r="B152" s="149"/>
      <c r="C152" s="150" t="s">
        <v>234</v>
      </c>
      <c r="D152" s="150" t="s">
        <v>155</v>
      </c>
      <c r="E152" s="151" t="s">
        <v>1471</v>
      </c>
      <c r="F152" s="152" t="s">
        <v>1472</v>
      </c>
      <c r="G152" s="153" t="s">
        <v>237</v>
      </c>
      <c r="H152" s="154">
        <v>1</v>
      </c>
      <c r="I152" s="155"/>
      <c r="J152" s="156">
        <f>ROUND(I152*H152,2)</f>
        <v>0</v>
      </c>
      <c r="K152" s="152" t="s">
        <v>1</v>
      </c>
      <c r="L152" s="34"/>
      <c r="M152" s="157" t="s">
        <v>1</v>
      </c>
      <c r="N152" s="158" t="s">
        <v>39</v>
      </c>
      <c r="O152" s="59"/>
      <c r="P152" s="159">
        <f>O152*H152</f>
        <v>0</v>
      </c>
      <c r="Q152" s="159">
        <v>0</v>
      </c>
      <c r="R152" s="159">
        <f>Q152*H152</f>
        <v>0</v>
      </c>
      <c r="S152" s="159">
        <v>0</v>
      </c>
      <c r="T152" s="160">
        <f>S152*H152</f>
        <v>0</v>
      </c>
      <c r="U152" s="33"/>
      <c r="V152" s="33"/>
      <c r="W152" s="33"/>
      <c r="X152" s="33"/>
      <c r="Y152" s="33"/>
      <c r="Z152" s="33"/>
      <c r="AA152" s="33"/>
      <c r="AB152" s="33"/>
      <c r="AC152" s="33"/>
      <c r="AD152" s="33"/>
      <c r="AE152" s="33"/>
      <c r="AR152" s="161" t="s">
        <v>160</v>
      </c>
      <c r="AT152" s="161" t="s">
        <v>155</v>
      </c>
      <c r="AU152" s="161" t="s">
        <v>80</v>
      </c>
      <c r="AY152" s="18" t="s">
        <v>152</v>
      </c>
      <c r="BE152" s="162">
        <f>IF(N152="základní",J152,0)</f>
        <v>0</v>
      </c>
      <c r="BF152" s="162">
        <f>IF(N152="snížená",J152,0)</f>
        <v>0</v>
      </c>
      <c r="BG152" s="162">
        <f>IF(N152="zákl. přenesená",J152,0)</f>
        <v>0</v>
      </c>
      <c r="BH152" s="162">
        <f>IF(N152="sníž. přenesená",J152,0)</f>
        <v>0</v>
      </c>
      <c r="BI152" s="162">
        <f>IF(N152="nulová",J152,0)</f>
        <v>0</v>
      </c>
      <c r="BJ152" s="18" t="s">
        <v>80</v>
      </c>
      <c r="BK152" s="162">
        <f>ROUND(I152*H152,2)</f>
        <v>0</v>
      </c>
      <c r="BL152" s="18" t="s">
        <v>160</v>
      </c>
      <c r="BM152" s="161" t="s">
        <v>1473</v>
      </c>
    </row>
    <row r="153" spans="1:47" s="2" customFormat="1" ht="12">
      <c r="A153" s="33"/>
      <c r="B153" s="34"/>
      <c r="C153" s="33"/>
      <c r="D153" s="163" t="s">
        <v>162</v>
      </c>
      <c r="E153" s="33"/>
      <c r="F153" s="164" t="s">
        <v>1472</v>
      </c>
      <c r="G153" s="33"/>
      <c r="H153" s="33"/>
      <c r="I153" s="165"/>
      <c r="J153" s="33"/>
      <c r="K153" s="33"/>
      <c r="L153" s="34"/>
      <c r="M153" s="166"/>
      <c r="N153" s="167"/>
      <c r="O153" s="59"/>
      <c r="P153" s="59"/>
      <c r="Q153" s="59"/>
      <c r="R153" s="59"/>
      <c r="S153" s="59"/>
      <c r="T153" s="60"/>
      <c r="U153" s="33"/>
      <c r="V153" s="33"/>
      <c r="W153" s="33"/>
      <c r="X153" s="33"/>
      <c r="Y153" s="33"/>
      <c r="Z153" s="33"/>
      <c r="AA153" s="33"/>
      <c r="AB153" s="33"/>
      <c r="AC153" s="33"/>
      <c r="AD153" s="33"/>
      <c r="AE153" s="33"/>
      <c r="AT153" s="18" t="s">
        <v>162</v>
      </c>
      <c r="AU153" s="18" t="s">
        <v>80</v>
      </c>
    </row>
    <row r="154" spans="1:65" s="2" customFormat="1" ht="16.5" customHeight="1">
      <c r="A154" s="33"/>
      <c r="B154" s="149"/>
      <c r="C154" s="150" t="s">
        <v>8</v>
      </c>
      <c r="D154" s="150" t="s">
        <v>155</v>
      </c>
      <c r="E154" s="151" t="s">
        <v>1474</v>
      </c>
      <c r="F154" s="152" t="s">
        <v>1475</v>
      </c>
      <c r="G154" s="153" t="s">
        <v>237</v>
      </c>
      <c r="H154" s="154">
        <v>1</v>
      </c>
      <c r="I154" s="155"/>
      <c r="J154" s="156">
        <f>ROUND(I154*H154,2)</f>
        <v>0</v>
      </c>
      <c r="K154" s="152" t="s">
        <v>1</v>
      </c>
      <c r="L154" s="34"/>
      <c r="M154" s="157" t="s">
        <v>1</v>
      </c>
      <c r="N154" s="158" t="s">
        <v>39</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160</v>
      </c>
      <c r="AT154" s="161" t="s">
        <v>155</v>
      </c>
      <c r="AU154" s="161" t="s">
        <v>80</v>
      </c>
      <c r="AY154" s="18" t="s">
        <v>152</v>
      </c>
      <c r="BE154" s="162">
        <f>IF(N154="základní",J154,0)</f>
        <v>0</v>
      </c>
      <c r="BF154" s="162">
        <f>IF(N154="snížená",J154,0)</f>
        <v>0</v>
      </c>
      <c r="BG154" s="162">
        <f>IF(N154="zákl. přenesená",J154,0)</f>
        <v>0</v>
      </c>
      <c r="BH154" s="162">
        <f>IF(N154="sníž. přenesená",J154,0)</f>
        <v>0</v>
      </c>
      <c r="BI154" s="162">
        <f>IF(N154="nulová",J154,0)</f>
        <v>0</v>
      </c>
      <c r="BJ154" s="18" t="s">
        <v>80</v>
      </c>
      <c r="BK154" s="162">
        <f>ROUND(I154*H154,2)</f>
        <v>0</v>
      </c>
      <c r="BL154" s="18" t="s">
        <v>160</v>
      </c>
      <c r="BM154" s="161" t="s">
        <v>1476</v>
      </c>
    </row>
    <row r="155" spans="1:47" s="2" customFormat="1" ht="12">
      <c r="A155" s="33"/>
      <c r="B155" s="34"/>
      <c r="C155" s="33"/>
      <c r="D155" s="163" t="s">
        <v>162</v>
      </c>
      <c r="E155" s="33"/>
      <c r="F155" s="164" t="s">
        <v>1477</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162</v>
      </c>
      <c r="AU155" s="18" t="s">
        <v>80</v>
      </c>
    </row>
    <row r="156" spans="1:65" s="2" customFormat="1" ht="21.75" customHeight="1">
      <c r="A156" s="33"/>
      <c r="B156" s="149"/>
      <c r="C156" s="150" t="s">
        <v>245</v>
      </c>
      <c r="D156" s="150" t="s">
        <v>155</v>
      </c>
      <c r="E156" s="151" t="s">
        <v>1478</v>
      </c>
      <c r="F156" s="152" t="s">
        <v>1479</v>
      </c>
      <c r="G156" s="153" t="s">
        <v>237</v>
      </c>
      <c r="H156" s="154">
        <v>1</v>
      </c>
      <c r="I156" s="155"/>
      <c r="J156" s="156">
        <f>ROUND(I156*H156,2)</f>
        <v>0</v>
      </c>
      <c r="K156" s="152" t="s">
        <v>1</v>
      </c>
      <c r="L156" s="34"/>
      <c r="M156" s="157" t="s">
        <v>1</v>
      </c>
      <c r="N156" s="158" t="s">
        <v>39</v>
      </c>
      <c r="O156" s="59"/>
      <c r="P156" s="159">
        <f>O156*H156</f>
        <v>0</v>
      </c>
      <c r="Q156" s="159">
        <v>0</v>
      </c>
      <c r="R156" s="159">
        <f>Q156*H156</f>
        <v>0</v>
      </c>
      <c r="S156" s="159">
        <v>0</v>
      </c>
      <c r="T156" s="160">
        <f>S156*H156</f>
        <v>0</v>
      </c>
      <c r="U156" s="33"/>
      <c r="V156" s="33"/>
      <c r="W156" s="33"/>
      <c r="X156" s="33"/>
      <c r="Y156" s="33"/>
      <c r="Z156" s="33"/>
      <c r="AA156" s="33"/>
      <c r="AB156" s="33"/>
      <c r="AC156" s="33"/>
      <c r="AD156" s="33"/>
      <c r="AE156" s="33"/>
      <c r="AR156" s="161" t="s">
        <v>160</v>
      </c>
      <c r="AT156" s="161" t="s">
        <v>155</v>
      </c>
      <c r="AU156" s="161" t="s">
        <v>80</v>
      </c>
      <c r="AY156" s="18" t="s">
        <v>152</v>
      </c>
      <c r="BE156" s="162">
        <f>IF(N156="základní",J156,0)</f>
        <v>0</v>
      </c>
      <c r="BF156" s="162">
        <f>IF(N156="snížená",J156,0)</f>
        <v>0</v>
      </c>
      <c r="BG156" s="162">
        <f>IF(N156="zákl. přenesená",J156,0)</f>
        <v>0</v>
      </c>
      <c r="BH156" s="162">
        <f>IF(N156="sníž. přenesená",J156,0)</f>
        <v>0</v>
      </c>
      <c r="BI156" s="162">
        <f>IF(N156="nulová",J156,0)</f>
        <v>0</v>
      </c>
      <c r="BJ156" s="18" t="s">
        <v>80</v>
      </c>
      <c r="BK156" s="162">
        <f>ROUND(I156*H156,2)</f>
        <v>0</v>
      </c>
      <c r="BL156" s="18" t="s">
        <v>160</v>
      </c>
      <c r="BM156" s="161" t="s">
        <v>1480</v>
      </c>
    </row>
    <row r="157" spans="1:47" s="2" customFormat="1" ht="12">
      <c r="A157" s="33"/>
      <c r="B157" s="34"/>
      <c r="C157" s="33"/>
      <c r="D157" s="163" t="s">
        <v>162</v>
      </c>
      <c r="E157" s="33"/>
      <c r="F157" s="164" t="s">
        <v>1479</v>
      </c>
      <c r="G157" s="33"/>
      <c r="H157" s="33"/>
      <c r="I157" s="165"/>
      <c r="J157" s="33"/>
      <c r="K157" s="33"/>
      <c r="L157" s="34"/>
      <c r="M157" s="166"/>
      <c r="N157" s="167"/>
      <c r="O157" s="59"/>
      <c r="P157" s="59"/>
      <c r="Q157" s="59"/>
      <c r="R157" s="59"/>
      <c r="S157" s="59"/>
      <c r="T157" s="60"/>
      <c r="U157" s="33"/>
      <c r="V157" s="33"/>
      <c r="W157" s="33"/>
      <c r="X157" s="33"/>
      <c r="Y157" s="33"/>
      <c r="Z157" s="33"/>
      <c r="AA157" s="33"/>
      <c r="AB157" s="33"/>
      <c r="AC157" s="33"/>
      <c r="AD157" s="33"/>
      <c r="AE157" s="33"/>
      <c r="AT157" s="18" t="s">
        <v>162</v>
      </c>
      <c r="AU157" s="18" t="s">
        <v>80</v>
      </c>
    </row>
    <row r="158" spans="1:65" s="2" customFormat="1" ht="16.5" customHeight="1">
      <c r="A158" s="33"/>
      <c r="B158" s="149"/>
      <c r="C158" s="150" t="s">
        <v>252</v>
      </c>
      <c r="D158" s="150" t="s">
        <v>155</v>
      </c>
      <c r="E158" s="151" t="s">
        <v>1481</v>
      </c>
      <c r="F158" s="152" t="s">
        <v>1482</v>
      </c>
      <c r="G158" s="153" t="s">
        <v>237</v>
      </c>
      <c r="H158" s="154">
        <v>1</v>
      </c>
      <c r="I158" s="155"/>
      <c r="J158" s="156">
        <f>ROUND(I158*H158,2)</f>
        <v>0</v>
      </c>
      <c r="K158" s="152" t="s">
        <v>1</v>
      </c>
      <c r="L158" s="34"/>
      <c r="M158" s="157" t="s">
        <v>1</v>
      </c>
      <c r="N158" s="158" t="s">
        <v>39</v>
      </c>
      <c r="O158" s="59"/>
      <c r="P158" s="159">
        <f>O158*H158</f>
        <v>0</v>
      </c>
      <c r="Q158" s="159">
        <v>0</v>
      </c>
      <c r="R158" s="159">
        <f>Q158*H158</f>
        <v>0</v>
      </c>
      <c r="S158" s="159">
        <v>0</v>
      </c>
      <c r="T158" s="160">
        <f>S158*H158</f>
        <v>0</v>
      </c>
      <c r="U158" s="33"/>
      <c r="V158" s="33"/>
      <c r="W158" s="33"/>
      <c r="X158" s="33"/>
      <c r="Y158" s="33"/>
      <c r="Z158" s="33"/>
      <c r="AA158" s="33"/>
      <c r="AB158" s="33"/>
      <c r="AC158" s="33"/>
      <c r="AD158" s="33"/>
      <c r="AE158" s="33"/>
      <c r="AR158" s="161" t="s">
        <v>160</v>
      </c>
      <c r="AT158" s="161" t="s">
        <v>155</v>
      </c>
      <c r="AU158" s="161" t="s">
        <v>80</v>
      </c>
      <c r="AY158" s="18" t="s">
        <v>152</v>
      </c>
      <c r="BE158" s="162">
        <f>IF(N158="základní",J158,0)</f>
        <v>0</v>
      </c>
      <c r="BF158" s="162">
        <f>IF(N158="snížená",J158,0)</f>
        <v>0</v>
      </c>
      <c r="BG158" s="162">
        <f>IF(N158="zákl. přenesená",J158,0)</f>
        <v>0</v>
      </c>
      <c r="BH158" s="162">
        <f>IF(N158="sníž. přenesená",J158,0)</f>
        <v>0</v>
      </c>
      <c r="BI158" s="162">
        <f>IF(N158="nulová",J158,0)</f>
        <v>0</v>
      </c>
      <c r="BJ158" s="18" t="s">
        <v>80</v>
      </c>
      <c r="BK158" s="162">
        <f>ROUND(I158*H158,2)</f>
        <v>0</v>
      </c>
      <c r="BL158" s="18" t="s">
        <v>160</v>
      </c>
      <c r="BM158" s="161" t="s">
        <v>1483</v>
      </c>
    </row>
    <row r="159" spans="1:47" s="2" customFormat="1" ht="29.25">
      <c r="A159" s="33"/>
      <c r="B159" s="34"/>
      <c r="C159" s="33"/>
      <c r="D159" s="163" t="s">
        <v>162</v>
      </c>
      <c r="E159" s="33"/>
      <c r="F159" s="164" t="s">
        <v>1484</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162</v>
      </c>
      <c r="AU159" s="18" t="s">
        <v>80</v>
      </c>
    </row>
    <row r="160" spans="1:65" s="2" customFormat="1" ht="16.5" customHeight="1">
      <c r="A160" s="33"/>
      <c r="B160" s="149"/>
      <c r="C160" s="150" t="s">
        <v>259</v>
      </c>
      <c r="D160" s="150" t="s">
        <v>155</v>
      </c>
      <c r="E160" s="151" t="s">
        <v>1485</v>
      </c>
      <c r="F160" s="152" t="s">
        <v>1486</v>
      </c>
      <c r="G160" s="153" t="s">
        <v>237</v>
      </c>
      <c r="H160" s="154">
        <v>1</v>
      </c>
      <c r="I160" s="155"/>
      <c r="J160" s="156">
        <f>ROUND(I160*H160,2)</f>
        <v>0</v>
      </c>
      <c r="K160" s="152" t="s">
        <v>1</v>
      </c>
      <c r="L160" s="34"/>
      <c r="M160" s="157" t="s">
        <v>1</v>
      </c>
      <c r="N160" s="158" t="s">
        <v>39</v>
      </c>
      <c r="O160" s="59"/>
      <c r="P160" s="159">
        <f>O160*H160</f>
        <v>0</v>
      </c>
      <c r="Q160" s="159">
        <v>0</v>
      </c>
      <c r="R160" s="159">
        <f>Q160*H160</f>
        <v>0</v>
      </c>
      <c r="S160" s="159">
        <v>0</v>
      </c>
      <c r="T160" s="160">
        <f>S160*H160</f>
        <v>0</v>
      </c>
      <c r="U160" s="33"/>
      <c r="V160" s="33"/>
      <c r="W160" s="33"/>
      <c r="X160" s="33"/>
      <c r="Y160" s="33"/>
      <c r="Z160" s="33"/>
      <c r="AA160" s="33"/>
      <c r="AB160" s="33"/>
      <c r="AC160" s="33"/>
      <c r="AD160" s="33"/>
      <c r="AE160" s="33"/>
      <c r="AR160" s="161" t="s">
        <v>160</v>
      </c>
      <c r="AT160" s="161" t="s">
        <v>155</v>
      </c>
      <c r="AU160" s="161" t="s">
        <v>80</v>
      </c>
      <c r="AY160" s="18" t="s">
        <v>152</v>
      </c>
      <c r="BE160" s="162">
        <f>IF(N160="základní",J160,0)</f>
        <v>0</v>
      </c>
      <c r="BF160" s="162">
        <f>IF(N160="snížená",J160,0)</f>
        <v>0</v>
      </c>
      <c r="BG160" s="162">
        <f>IF(N160="zákl. přenesená",J160,0)</f>
        <v>0</v>
      </c>
      <c r="BH160" s="162">
        <f>IF(N160="sníž. přenesená",J160,0)</f>
        <v>0</v>
      </c>
      <c r="BI160" s="162">
        <f>IF(N160="nulová",J160,0)</f>
        <v>0</v>
      </c>
      <c r="BJ160" s="18" t="s">
        <v>80</v>
      </c>
      <c r="BK160" s="162">
        <f>ROUND(I160*H160,2)</f>
        <v>0</v>
      </c>
      <c r="BL160" s="18" t="s">
        <v>160</v>
      </c>
      <c r="BM160" s="161" t="s">
        <v>1487</v>
      </c>
    </row>
    <row r="161" spans="1:47" s="2" customFormat="1" ht="29.25">
      <c r="A161" s="33"/>
      <c r="B161" s="34"/>
      <c r="C161" s="33"/>
      <c r="D161" s="163" t="s">
        <v>162</v>
      </c>
      <c r="E161" s="33"/>
      <c r="F161" s="164" t="s">
        <v>1488</v>
      </c>
      <c r="G161" s="33"/>
      <c r="H161" s="33"/>
      <c r="I161" s="165"/>
      <c r="J161" s="33"/>
      <c r="K161" s="33"/>
      <c r="L161" s="34"/>
      <c r="M161" s="166"/>
      <c r="N161" s="167"/>
      <c r="O161" s="59"/>
      <c r="P161" s="59"/>
      <c r="Q161" s="59"/>
      <c r="R161" s="59"/>
      <c r="S161" s="59"/>
      <c r="T161" s="60"/>
      <c r="U161" s="33"/>
      <c r="V161" s="33"/>
      <c r="W161" s="33"/>
      <c r="X161" s="33"/>
      <c r="Y161" s="33"/>
      <c r="Z161" s="33"/>
      <c r="AA161" s="33"/>
      <c r="AB161" s="33"/>
      <c r="AC161" s="33"/>
      <c r="AD161" s="33"/>
      <c r="AE161" s="33"/>
      <c r="AT161" s="18" t="s">
        <v>162</v>
      </c>
      <c r="AU161" s="18" t="s">
        <v>80</v>
      </c>
    </row>
    <row r="162" spans="2:63" s="12" customFormat="1" ht="25.9" customHeight="1">
      <c r="B162" s="136"/>
      <c r="D162" s="137" t="s">
        <v>73</v>
      </c>
      <c r="E162" s="138" t="s">
        <v>1489</v>
      </c>
      <c r="F162" s="138" t="s">
        <v>1490</v>
      </c>
      <c r="I162" s="139"/>
      <c r="J162" s="140">
        <f>BK162</f>
        <v>0</v>
      </c>
      <c r="L162" s="136"/>
      <c r="M162" s="141"/>
      <c r="N162" s="142"/>
      <c r="O162" s="142"/>
      <c r="P162" s="143">
        <f>P163+P185</f>
        <v>0</v>
      </c>
      <c r="Q162" s="142"/>
      <c r="R162" s="143">
        <f>R163+R185</f>
        <v>0</v>
      </c>
      <c r="S162" s="142"/>
      <c r="T162" s="144">
        <f>T163+T185</f>
        <v>0</v>
      </c>
      <c r="AR162" s="137" t="s">
        <v>160</v>
      </c>
      <c r="AT162" s="145" t="s">
        <v>73</v>
      </c>
      <c r="AU162" s="145" t="s">
        <v>74</v>
      </c>
      <c r="AY162" s="137" t="s">
        <v>152</v>
      </c>
      <c r="BK162" s="146">
        <f>BK163+BK185</f>
        <v>0</v>
      </c>
    </row>
    <row r="163" spans="2:63" s="12" customFormat="1" ht="22.9" customHeight="1">
      <c r="B163" s="136"/>
      <c r="D163" s="137" t="s">
        <v>73</v>
      </c>
      <c r="E163" s="147" t="s">
        <v>1491</v>
      </c>
      <c r="F163" s="147" t="s">
        <v>1492</v>
      </c>
      <c r="I163" s="139"/>
      <c r="J163" s="148">
        <f>BK163</f>
        <v>0</v>
      </c>
      <c r="L163" s="136"/>
      <c r="M163" s="141"/>
      <c r="N163" s="142"/>
      <c r="O163" s="142"/>
      <c r="P163" s="143">
        <f>SUM(P164:P184)</f>
        <v>0</v>
      </c>
      <c r="Q163" s="142"/>
      <c r="R163" s="143">
        <f>SUM(R164:R184)</f>
        <v>0</v>
      </c>
      <c r="S163" s="142"/>
      <c r="T163" s="144">
        <f>SUM(T164:T184)</f>
        <v>0</v>
      </c>
      <c r="AR163" s="137" t="s">
        <v>80</v>
      </c>
      <c r="AT163" s="145" t="s">
        <v>73</v>
      </c>
      <c r="AU163" s="145" t="s">
        <v>80</v>
      </c>
      <c r="AY163" s="137" t="s">
        <v>152</v>
      </c>
      <c r="BK163" s="146">
        <f>SUM(BK164:BK184)</f>
        <v>0</v>
      </c>
    </row>
    <row r="164" spans="1:65" s="2" customFormat="1" ht="55.5" customHeight="1">
      <c r="A164" s="33"/>
      <c r="B164" s="149"/>
      <c r="C164" s="150" t="s">
        <v>173</v>
      </c>
      <c r="D164" s="150" t="s">
        <v>155</v>
      </c>
      <c r="E164" s="151" t="s">
        <v>1493</v>
      </c>
      <c r="F164" s="152" t="s">
        <v>1494</v>
      </c>
      <c r="G164" s="153" t="s">
        <v>403</v>
      </c>
      <c r="H164" s="154">
        <v>5</v>
      </c>
      <c r="I164" s="155"/>
      <c r="J164" s="156">
        <f>ROUND(I164*H164,2)</f>
        <v>0</v>
      </c>
      <c r="K164" s="152" t="s">
        <v>1</v>
      </c>
      <c r="L164" s="34"/>
      <c r="M164" s="157" t="s">
        <v>1</v>
      </c>
      <c r="N164" s="158" t="s">
        <v>39</v>
      </c>
      <c r="O164" s="59"/>
      <c r="P164" s="159">
        <f>O164*H164</f>
        <v>0</v>
      </c>
      <c r="Q164" s="159">
        <v>0</v>
      </c>
      <c r="R164" s="159">
        <f>Q164*H164</f>
        <v>0</v>
      </c>
      <c r="S164" s="159">
        <v>0</v>
      </c>
      <c r="T164" s="160">
        <f>S164*H164</f>
        <v>0</v>
      </c>
      <c r="U164" s="33"/>
      <c r="V164" s="33"/>
      <c r="W164" s="33"/>
      <c r="X164" s="33"/>
      <c r="Y164" s="33"/>
      <c r="Z164" s="33"/>
      <c r="AA164" s="33"/>
      <c r="AB164" s="33"/>
      <c r="AC164" s="33"/>
      <c r="AD164" s="33"/>
      <c r="AE164" s="33"/>
      <c r="AR164" s="161" t="s">
        <v>160</v>
      </c>
      <c r="AT164" s="161" t="s">
        <v>155</v>
      </c>
      <c r="AU164" s="161" t="s">
        <v>82</v>
      </c>
      <c r="AY164" s="18" t="s">
        <v>152</v>
      </c>
      <c r="BE164" s="162">
        <f>IF(N164="základní",J164,0)</f>
        <v>0</v>
      </c>
      <c r="BF164" s="162">
        <f>IF(N164="snížená",J164,0)</f>
        <v>0</v>
      </c>
      <c r="BG164" s="162">
        <f>IF(N164="zákl. přenesená",J164,0)</f>
        <v>0</v>
      </c>
      <c r="BH164" s="162">
        <f>IF(N164="sníž. přenesená",J164,0)</f>
        <v>0</v>
      </c>
      <c r="BI164" s="162">
        <f>IF(N164="nulová",J164,0)</f>
        <v>0</v>
      </c>
      <c r="BJ164" s="18" t="s">
        <v>80</v>
      </c>
      <c r="BK164" s="162">
        <f>ROUND(I164*H164,2)</f>
        <v>0</v>
      </c>
      <c r="BL164" s="18" t="s">
        <v>160</v>
      </c>
      <c r="BM164" s="161" t="s">
        <v>1495</v>
      </c>
    </row>
    <row r="165" spans="1:47" s="2" customFormat="1" ht="29.25">
      <c r="A165" s="33"/>
      <c r="B165" s="34"/>
      <c r="C165" s="33"/>
      <c r="D165" s="163" t="s">
        <v>162</v>
      </c>
      <c r="E165" s="33"/>
      <c r="F165" s="164" t="s">
        <v>1494</v>
      </c>
      <c r="G165" s="33"/>
      <c r="H165" s="33"/>
      <c r="I165" s="165"/>
      <c r="J165" s="33"/>
      <c r="K165" s="33"/>
      <c r="L165" s="34"/>
      <c r="M165" s="166"/>
      <c r="N165" s="167"/>
      <c r="O165" s="59"/>
      <c r="P165" s="59"/>
      <c r="Q165" s="59"/>
      <c r="R165" s="59"/>
      <c r="S165" s="59"/>
      <c r="T165" s="60"/>
      <c r="U165" s="33"/>
      <c r="V165" s="33"/>
      <c r="W165" s="33"/>
      <c r="X165" s="33"/>
      <c r="Y165" s="33"/>
      <c r="Z165" s="33"/>
      <c r="AA165" s="33"/>
      <c r="AB165" s="33"/>
      <c r="AC165" s="33"/>
      <c r="AD165" s="33"/>
      <c r="AE165" s="33"/>
      <c r="AT165" s="18" t="s">
        <v>162</v>
      </c>
      <c r="AU165" s="18" t="s">
        <v>82</v>
      </c>
    </row>
    <row r="166" spans="1:47" s="2" customFormat="1" ht="19.5">
      <c r="A166" s="33"/>
      <c r="B166" s="34"/>
      <c r="C166" s="33"/>
      <c r="D166" s="163" t="s">
        <v>164</v>
      </c>
      <c r="E166" s="33"/>
      <c r="F166" s="168" t="s">
        <v>1496</v>
      </c>
      <c r="G166" s="33"/>
      <c r="H166" s="33"/>
      <c r="I166" s="165"/>
      <c r="J166" s="33"/>
      <c r="K166" s="33"/>
      <c r="L166" s="34"/>
      <c r="M166" s="166"/>
      <c r="N166" s="167"/>
      <c r="O166" s="59"/>
      <c r="P166" s="59"/>
      <c r="Q166" s="59"/>
      <c r="R166" s="59"/>
      <c r="S166" s="59"/>
      <c r="T166" s="60"/>
      <c r="U166" s="33"/>
      <c r="V166" s="33"/>
      <c r="W166" s="33"/>
      <c r="X166" s="33"/>
      <c r="Y166" s="33"/>
      <c r="Z166" s="33"/>
      <c r="AA166" s="33"/>
      <c r="AB166" s="33"/>
      <c r="AC166" s="33"/>
      <c r="AD166" s="33"/>
      <c r="AE166" s="33"/>
      <c r="AT166" s="18" t="s">
        <v>164</v>
      </c>
      <c r="AU166" s="18" t="s">
        <v>82</v>
      </c>
    </row>
    <row r="167" spans="1:65" s="2" customFormat="1" ht="62.65" customHeight="1">
      <c r="A167" s="33"/>
      <c r="B167" s="149"/>
      <c r="C167" s="150" t="s">
        <v>271</v>
      </c>
      <c r="D167" s="150" t="s">
        <v>155</v>
      </c>
      <c r="E167" s="151" t="s">
        <v>1497</v>
      </c>
      <c r="F167" s="152" t="s">
        <v>1498</v>
      </c>
      <c r="G167" s="153" t="s">
        <v>403</v>
      </c>
      <c r="H167" s="154">
        <v>3</v>
      </c>
      <c r="I167" s="155"/>
      <c r="J167" s="156">
        <f>ROUND(I167*H167,2)</f>
        <v>0</v>
      </c>
      <c r="K167" s="152" t="s">
        <v>1</v>
      </c>
      <c r="L167" s="34"/>
      <c r="M167" s="157" t="s">
        <v>1</v>
      </c>
      <c r="N167" s="158" t="s">
        <v>39</v>
      </c>
      <c r="O167" s="59"/>
      <c r="P167" s="159">
        <f>O167*H167</f>
        <v>0</v>
      </c>
      <c r="Q167" s="159">
        <v>0</v>
      </c>
      <c r="R167" s="159">
        <f>Q167*H167</f>
        <v>0</v>
      </c>
      <c r="S167" s="159">
        <v>0</v>
      </c>
      <c r="T167" s="160">
        <f>S167*H167</f>
        <v>0</v>
      </c>
      <c r="U167" s="33"/>
      <c r="V167" s="33"/>
      <c r="W167" s="33"/>
      <c r="X167" s="33"/>
      <c r="Y167" s="33"/>
      <c r="Z167" s="33"/>
      <c r="AA167" s="33"/>
      <c r="AB167" s="33"/>
      <c r="AC167" s="33"/>
      <c r="AD167" s="33"/>
      <c r="AE167" s="33"/>
      <c r="AR167" s="161" t="s">
        <v>160</v>
      </c>
      <c r="AT167" s="161" t="s">
        <v>155</v>
      </c>
      <c r="AU167" s="161" t="s">
        <v>82</v>
      </c>
      <c r="AY167" s="18" t="s">
        <v>152</v>
      </c>
      <c r="BE167" s="162">
        <f>IF(N167="základní",J167,0)</f>
        <v>0</v>
      </c>
      <c r="BF167" s="162">
        <f>IF(N167="snížená",J167,0)</f>
        <v>0</v>
      </c>
      <c r="BG167" s="162">
        <f>IF(N167="zákl. přenesená",J167,0)</f>
        <v>0</v>
      </c>
      <c r="BH167" s="162">
        <f>IF(N167="sníž. přenesená",J167,0)</f>
        <v>0</v>
      </c>
      <c r="BI167" s="162">
        <f>IF(N167="nulová",J167,0)</f>
        <v>0</v>
      </c>
      <c r="BJ167" s="18" t="s">
        <v>80</v>
      </c>
      <c r="BK167" s="162">
        <f>ROUND(I167*H167,2)</f>
        <v>0</v>
      </c>
      <c r="BL167" s="18" t="s">
        <v>160</v>
      </c>
      <c r="BM167" s="161" t="s">
        <v>1499</v>
      </c>
    </row>
    <row r="168" spans="1:47" s="2" customFormat="1" ht="39">
      <c r="A168" s="33"/>
      <c r="B168" s="34"/>
      <c r="C168" s="33"/>
      <c r="D168" s="163" t="s">
        <v>162</v>
      </c>
      <c r="E168" s="33"/>
      <c r="F168" s="164" t="s">
        <v>1498</v>
      </c>
      <c r="G168" s="33"/>
      <c r="H168" s="33"/>
      <c r="I168" s="165"/>
      <c r="J168" s="33"/>
      <c r="K168" s="33"/>
      <c r="L168" s="34"/>
      <c r="M168" s="166"/>
      <c r="N168" s="167"/>
      <c r="O168" s="59"/>
      <c r="P168" s="59"/>
      <c r="Q168" s="59"/>
      <c r="R168" s="59"/>
      <c r="S168" s="59"/>
      <c r="T168" s="60"/>
      <c r="U168" s="33"/>
      <c r="V168" s="33"/>
      <c r="W168" s="33"/>
      <c r="X168" s="33"/>
      <c r="Y168" s="33"/>
      <c r="Z168" s="33"/>
      <c r="AA168" s="33"/>
      <c r="AB168" s="33"/>
      <c r="AC168" s="33"/>
      <c r="AD168" s="33"/>
      <c r="AE168" s="33"/>
      <c r="AT168" s="18" t="s">
        <v>162</v>
      </c>
      <c r="AU168" s="18" t="s">
        <v>82</v>
      </c>
    </row>
    <row r="169" spans="1:47" s="2" customFormat="1" ht="19.5">
      <c r="A169" s="33"/>
      <c r="B169" s="34"/>
      <c r="C169" s="33"/>
      <c r="D169" s="163" t="s">
        <v>164</v>
      </c>
      <c r="E169" s="33"/>
      <c r="F169" s="168" t="s">
        <v>1496</v>
      </c>
      <c r="G169" s="33"/>
      <c r="H169" s="33"/>
      <c r="I169" s="165"/>
      <c r="J169" s="33"/>
      <c r="K169" s="33"/>
      <c r="L169" s="34"/>
      <c r="M169" s="166"/>
      <c r="N169" s="167"/>
      <c r="O169" s="59"/>
      <c r="P169" s="59"/>
      <c r="Q169" s="59"/>
      <c r="R169" s="59"/>
      <c r="S169" s="59"/>
      <c r="T169" s="60"/>
      <c r="U169" s="33"/>
      <c r="V169" s="33"/>
      <c r="W169" s="33"/>
      <c r="X169" s="33"/>
      <c r="Y169" s="33"/>
      <c r="Z169" s="33"/>
      <c r="AA169" s="33"/>
      <c r="AB169" s="33"/>
      <c r="AC169" s="33"/>
      <c r="AD169" s="33"/>
      <c r="AE169" s="33"/>
      <c r="AT169" s="18" t="s">
        <v>164</v>
      </c>
      <c r="AU169" s="18" t="s">
        <v>82</v>
      </c>
    </row>
    <row r="170" spans="1:65" s="2" customFormat="1" ht="66.75" customHeight="1">
      <c r="A170" s="33"/>
      <c r="B170" s="149"/>
      <c r="C170" s="150" t="s">
        <v>7</v>
      </c>
      <c r="D170" s="150" t="s">
        <v>155</v>
      </c>
      <c r="E170" s="151" t="s">
        <v>1500</v>
      </c>
      <c r="F170" s="152" t="s">
        <v>1501</v>
      </c>
      <c r="G170" s="153" t="s">
        <v>403</v>
      </c>
      <c r="H170" s="154">
        <v>20</v>
      </c>
      <c r="I170" s="155"/>
      <c r="J170" s="156">
        <f>ROUND(I170*H170,2)</f>
        <v>0</v>
      </c>
      <c r="K170" s="152" t="s">
        <v>1</v>
      </c>
      <c r="L170" s="34"/>
      <c r="M170" s="157" t="s">
        <v>1</v>
      </c>
      <c r="N170" s="158" t="s">
        <v>39</v>
      </c>
      <c r="O170" s="59"/>
      <c r="P170" s="159">
        <f>O170*H170</f>
        <v>0</v>
      </c>
      <c r="Q170" s="159">
        <v>0</v>
      </c>
      <c r="R170" s="159">
        <f>Q170*H170</f>
        <v>0</v>
      </c>
      <c r="S170" s="159">
        <v>0</v>
      </c>
      <c r="T170" s="160">
        <f>S170*H170</f>
        <v>0</v>
      </c>
      <c r="U170" s="33"/>
      <c r="V170" s="33"/>
      <c r="W170" s="33"/>
      <c r="X170" s="33"/>
      <c r="Y170" s="33"/>
      <c r="Z170" s="33"/>
      <c r="AA170" s="33"/>
      <c r="AB170" s="33"/>
      <c r="AC170" s="33"/>
      <c r="AD170" s="33"/>
      <c r="AE170" s="33"/>
      <c r="AR170" s="161" t="s">
        <v>160</v>
      </c>
      <c r="AT170" s="161" t="s">
        <v>155</v>
      </c>
      <c r="AU170" s="161" t="s">
        <v>82</v>
      </c>
      <c r="AY170" s="18" t="s">
        <v>152</v>
      </c>
      <c r="BE170" s="162">
        <f>IF(N170="základní",J170,0)</f>
        <v>0</v>
      </c>
      <c r="BF170" s="162">
        <f>IF(N170="snížená",J170,0)</f>
        <v>0</v>
      </c>
      <c r="BG170" s="162">
        <f>IF(N170="zákl. přenesená",J170,0)</f>
        <v>0</v>
      </c>
      <c r="BH170" s="162">
        <f>IF(N170="sníž. přenesená",J170,0)</f>
        <v>0</v>
      </c>
      <c r="BI170" s="162">
        <f>IF(N170="nulová",J170,0)</f>
        <v>0</v>
      </c>
      <c r="BJ170" s="18" t="s">
        <v>80</v>
      </c>
      <c r="BK170" s="162">
        <f>ROUND(I170*H170,2)</f>
        <v>0</v>
      </c>
      <c r="BL170" s="18" t="s">
        <v>160</v>
      </c>
      <c r="BM170" s="161" t="s">
        <v>1502</v>
      </c>
    </row>
    <row r="171" spans="1:47" s="2" customFormat="1" ht="39">
      <c r="A171" s="33"/>
      <c r="B171" s="34"/>
      <c r="C171" s="33"/>
      <c r="D171" s="163" t="s">
        <v>162</v>
      </c>
      <c r="E171" s="33"/>
      <c r="F171" s="164" t="s">
        <v>1501</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162</v>
      </c>
      <c r="AU171" s="18" t="s">
        <v>82</v>
      </c>
    </row>
    <row r="172" spans="1:47" s="2" customFormat="1" ht="19.5">
      <c r="A172" s="33"/>
      <c r="B172" s="34"/>
      <c r="C172" s="33"/>
      <c r="D172" s="163" t="s">
        <v>164</v>
      </c>
      <c r="E172" s="33"/>
      <c r="F172" s="168" t="s">
        <v>1496</v>
      </c>
      <c r="G172" s="33"/>
      <c r="H172" s="33"/>
      <c r="I172" s="165"/>
      <c r="J172" s="33"/>
      <c r="K172" s="33"/>
      <c r="L172" s="34"/>
      <c r="M172" s="166"/>
      <c r="N172" s="167"/>
      <c r="O172" s="59"/>
      <c r="P172" s="59"/>
      <c r="Q172" s="59"/>
      <c r="R172" s="59"/>
      <c r="S172" s="59"/>
      <c r="T172" s="60"/>
      <c r="U172" s="33"/>
      <c r="V172" s="33"/>
      <c r="W172" s="33"/>
      <c r="X172" s="33"/>
      <c r="Y172" s="33"/>
      <c r="Z172" s="33"/>
      <c r="AA172" s="33"/>
      <c r="AB172" s="33"/>
      <c r="AC172" s="33"/>
      <c r="AD172" s="33"/>
      <c r="AE172" s="33"/>
      <c r="AT172" s="18" t="s">
        <v>164</v>
      </c>
      <c r="AU172" s="18" t="s">
        <v>82</v>
      </c>
    </row>
    <row r="173" spans="1:65" s="2" customFormat="1" ht="66.75" customHeight="1">
      <c r="A173" s="33"/>
      <c r="B173" s="149"/>
      <c r="C173" s="150" t="s">
        <v>282</v>
      </c>
      <c r="D173" s="150" t="s">
        <v>155</v>
      </c>
      <c r="E173" s="151" t="s">
        <v>1503</v>
      </c>
      <c r="F173" s="152" t="s">
        <v>1504</v>
      </c>
      <c r="G173" s="153" t="s">
        <v>403</v>
      </c>
      <c r="H173" s="154">
        <v>5</v>
      </c>
      <c r="I173" s="155"/>
      <c r="J173" s="156">
        <f>ROUND(I173*H173,2)</f>
        <v>0</v>
      </c>
      <c r="K173" s="152" t="s">
        <v>1</v>
      </c>
      <c r="L173" s="34"/>
      <c r="M173" s="157" t="s">
        <v>1</v>
      </c>
      <c r="N173" s="158" t="s">
        <v>39</v>
      </c>
      <c r="O173" s="59"/>
      <c r="P173" s="159">
        <f>O173*H173</f>
        <v>0</v>
      </c>
      <c r="Q173" s="159">
        <v>0</v>
      </c>
      <c r="R173" s="159">
        <f>Q173*H173</f>
        <v>0</v>
      </c>
      <c r="S173" s="159">
        <v>0</v>
      </c>
      <c r="T173" s="160">
        <f>S173*H173</f>
        <v>0</v>
      </c>
      <c r="U173" s="33"/>
      <c r="V173" s="33"/>
      <c r="W173" s="33"/>
      <c r="X173" s="33"/>
      <c r="Y173" s="33"/>
      <c r="Z173" s="33"/>
      <c r="AA173" s="33"/>
      <c r="AB173" s="33"/>
      <c r="AC173" s="33"/>
      <c r="AD173" s="33"/>
      <c r="AE173" s="33"/>
      <c r="AR173" s="161" t="s">
        <v>160</v>
      </c>
      <c r="AT173" s="161" t="s">
        <v>155</v>
      </c>
      <c r="AU173" s="161" t="s">
        <v>82</v>
      </c>
      <c r="AY173" s="18" t="s">
        <v>152</v>
      </c>
      <c r="BE173" s="162">
        <f>IF(N173="základní",J173,0)</f>
        <v>0</v>
      </c>
      <c r="BF173" s="162">
        <f>IF(N173="snížená",J173,0)</f>
        <v>0</v>
      </c>
      <c r="BG173" s="162">
        <f>IF(N173="zákl. přenesená",J173,0)</f>
        <v>0</v>
      </c>
      <c r="BH173" s="162">
        <f>IF(N173="sníž. přenesená",J173,0)</f>
        <v>0</v>
      </c>
      <c r="BI173" s="162">
        <f>IF(N173="nulová",J173,0)</f>
        <v>0</v>
      </c>
      <c r="BJ173" s="18" t="s">
        <v>80</v>
      </c>
      <c r="BK173" s="162">
        <f>ROUND(I173*H173,2)</f>
        <v>0</v>
      </c>
      <c r="BL173" s="18" t="s">
        <v>160</v>
      </c>
      <c r="BM173" s="161" t="s">
        <v>1505</v>
      </c>
    </row>
    <row r="174" spans="1:47" s="2" customFormat="1" ht="39">
      <c r="A174" s="33"/>
      <c r="B174" s="34"/>
      <c r="C174" s="33"/>
      <c r="D174" s="163" t="s">
        <v>162</v>
      </c>
      <c r="E174" s="33"/>
      <c r="F174" s="164" t="s">
        <v>1504</v>
      </c>
      <c r="G174" s="33"/>
      <c r="H174" s="33"/>
      <c r="I174" s="165"/>
      <c r="J174" s="33"/>
      <c r="K174" s="33"/>
      <c r="L174" s="34"/>
      <c r="M174" s="166"/>
      <c r="N174" s="167"/>
      <c r="O174" s="59"/>
      <c r="P174" s="59"/>
      <c r="Q174" s="59"/>
      <c r="R174" s="59"/>
      <c r="S174" s="59"/>
      <c r="T174" s="60"/>
      <c r="U174" s="33"/>
      <c r="V174" s="33"/>
      <c r="W174" s="33"/>
      <c r="X174" s="33"/>
      <c r="Y174" s="33"/>
      <c r="Z174" s="33"/>
      <c r="AA174" s="33"/>
      <c r="AB174" s="33"/>
      <c r="AC174" s="33"/>
      <c r="AD174" s="33"/>
      <c r="AE174" s="33"/>
      <c r="AT174" s="18" t="s">
        <v>162</v>
      </c>
      <c r="AU174" s="18" t="s">
        <v>82</v>
      </c>
    </row>
    <row r="175" spans="1:47" s="2" customFormat="1" ht="19.5">
      <c r="A175" s="33"/>
      <c r="B175" s="34"/>
      <c r="C175" s="33"/>
      <c r="D175" s="163" t="s">
        <v>164</v>
      </c>
      <c r="E175" s="33"/>
      <c r="F175" s="168" t="s">
        <v>1496</v>
      </c>
      <c r="G175" s="33"/>
      <c r="H175" s="33"/>
      <c r="I175" s="165"/>
      <c r="J175" s="33"/>
      <c r="K175" s="33"/>
      <c r="L175" s="34"/>
      <c r="M175" s="166"/>
      <c r="N175" s="167"/>
      <c r="O175" s="59"/>
      <c r="P175" s="59"/>
      <c r="Q175" s="59"/>
      <c r="R175" s="59"/>
      <c r="S175" s="59"/>
      <c r="T175" s="60"/>
      <c r="U175" s="33"/>
      <c r="V175" s="33"/>
      <c r="W175" s="33"/>
      <c r="X175" s="33"/>
      <c r="Y175" s="33"/>
      <c r="Z175" s="33"/>
      <c r="AA175" s="33"/>
      <c r="AB175" s="33"/>
      <c r="AC175" s="33"/>
      <c r="AD175" s="33"/>
      <c r="AE175" s="33"/>
      <c r="AT175" s="18" t="s">
        <v>164</v>
      </c>
      <c r="AU175" s="18" t="s">
        <v>82</v>
      </c>
    </row>
    <row r="176" spans="1:65" s="2" customFormat="1" ht="37.9" customHeight="1">
      <c r="A176" s="33"/>
      <c r="B176" s="149"/>
      <c r="C176" s="150" t="s">
        <v>288</v>
      </c>
      <c r="D176" s="150" t="s">
        <v>155</v>
      </c>
      <c r="E176" s="151" t="s">
        <v>1506</v>
      </c>
      <c r="F176" s="152" t="s">
        <v>1507</v>
      </c>
      <c r="G176" s="153" t="s">
        <v>403</v>
      </c>
      <c r="H176" s="154">
        <v>5</v>
      </c>
      <c r="I176" s="155"/>
      <c r="J176" s="156">
        <f>ROUND(I176*H176,2)</f>
        <v>0</v>
      </c>
      <c r="K176" s="152" t="s">
        <v>1</v>
      </c>
      <c r="L176" s="34"/>
      <c r="M176" s="157" t="s">
        <v>1</v>
      </c>
      <c r="N176" s="158" t="s">
        <v>39</v>
      </c>
      <c r="O176" s="59"/>
      <c r="P176" s="159">
        <f>O176*H176</f>
        <v>0</v>
      </c>
      <c r="Q176" s="159">
        <v>0</v>
      </c>
      <c r="R176" s="159">
        <f>Q176*H176</f>
        <v>0</v>
      </c>
      <c r="S176" s="159">
        <v>0</v>
      </c>
      <c r="T176" s="160">
        <f>S176*H176</f>
        <v>0</v>
      </c>
      <c r="U176" s="33"/>
      <c r="V176" s="33"/>
      <c r="W176" s="33"/>
      <c r="X176" s="33"/>
      <c r="Y176" s="33"/>
      <c r="Z176" s="33"/>
      <c r="AA176" s="33"/>
      <c r="AB176" s="33"/>
      <c r="AC176" s="33"/>
      <c r="AD176" s="33"/>
      <c r="AE176" s="33"/>
      <c r="AR176" s="161" t="s">
        <v>160</v>
      </c>
      <c r="AT176" s="161" t="s">
        <v>155</v>
      </c>
      <c r="AU176" s="161" t="s">
        <v>82</v>
      </c>
      <c r="AY176" s="18" t="s">
        <v>152</v>
      </c>
      <c r="BE176" s="162">
        <f>IF(N176="základní",J176,0)</f>
        <v>0</v>
      </c>
      <c r="BF176" s="162">
        <f>IF(N176="snížená",J176,0)</f>
        <v>0</v>
      </c>
      <c r="BG176" s="162">
        <f>IF(N176="zákl. přenesená",J176,0)</f>
        <v>0</v>
      </c>
      <c r="BH176" s="162">
        <f>IF(N176="sníž. přenesená",J176,0)</f>
        <v>0</v>
      </c>
      <c r="BI176" s="162">
        <f>IF(N176="nulová",J176,0)</f>
        <v>0</v>
      </c>
      <c r="BJ176" s="18" t="s">
        <v>80</v>
      </c>
      <c r="BK176" s="162">
        <f>ROUND(I176*H176,2)</f>
        <v>0</v>
      </c>
      <c r="BL176" s="18" t="s">
        <v>160</v>
      </c>
      <c r="BM176" s="161" t="s">
        <v>1508</v>
      </c>
    </row>
    <row r="177" spans="1:47" s="2" customFormat="1" ht="19.5">
      <c r="A177" s="33"/>
      <c r="B177" s="34"/>
      <c r="C177" s="33"/>
      <c r="D177" s="163" t="s">
        <v>162</v>
      </c>
      <c r="E177" s="33"/>
      <c r="F177" s="164" t="s">
        <v>1507</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162</v>
      </c>
      <c r="AU177" s="18" t="s">
        <v>82</v>
      </c>
    </row>
    <row r="178" spans="1:47" s="2" customFormat="1" ht="19.5">
      <c r="A178" s="33"/>
      <c r="B178" s="34"/>
      <c r="C178" s="33"/>
      <c r="D178" s="163" t="s">
        <v>164</v>
      </c>
      <c r="E178" s="33"/>
      <c r="F178" s="168" t="s">
        <v>1496</v>
      </c>
      <c r="G178" s="33"/>
      <c r="H178" s="33"/>
      <c r="I178" s="165"/>
      <c r="J178" s="33"/>
      <c r="K178" s="33"/>
      <c r="L178" s="34"/>
      <c r="M178" s="166"/>
      <c r="N178" s="167"/>
      <c r="O178" s="59"/>
      <c r="P178" s="59"/>
      <c r="Q178" s="59"/>
      <c r="R178" s="59"/>
      <c r="S178" s="59"/>
      <c r="T178" s="60"/>
      <c r="U178" s="33"/>
      <c r="V178" s="33"/>
      <c r="W178" s="33"/>
      <c r="X178" s="33"/>
      <c r="Y178" s="33"/>
      <c r="Z178" s="33"/>
      <c r="AA178" s="33"/>
      <c r="AB178" s="33"/>
      <c r="AC178" s="33"/>
      <c r="AD178" s="33"/>
      <c r="AE178" s="33"/>
      <c r="AT178" s="18" t="s">
        <v>164</v>
      </c>
      <c r="AU178" s="18" t="s">
        <v>82</v>
      </c>
    </row>
    <row r="179" spans="1:65" s="2" customFormat="1" ht="37.9" customHeight="1">
      <c r="A179" s="33"/>
      <c r="B179" s="149"/>
      <c r="C179" s="150" t="s">
        <v>292</v>
      </c>
      <c r="D179" s="150" t="s">
        <v>155</v>
      </c>
      <c r="E179" s="151" t="s">
        <v>1509</v>
      </c>
      <c r="F179" s="152" t="s">
        <v>1510</v>
      </c>
      <c r="G179" s="153" t="s">
        <v>403</v>
      </c>
      <c r="H179" s="154">
        <v>5</v>
      </c>
      <c r="I179" s="155"/>
      <c r="J179" s="156">
        <f>ROUND(I179*H179,2)</f>
        <v>0</v>
      </c>
      <c r="K179" s="152" t="s">
        <v>1</v>
      </c>
      <c r="L179" s="34"/>
      <c r="M179" s="157" t="s">
        <v>1</v>
      </c>
      <c r="N179" s="158" t="s">
        <v>39</v>
      </c>
      <c r="O179" s="59"/>
      <c r="P179" s="159">
        <f>O179*H179</f>
        <v>0</v>
      </c>
      <c r="Q179" s="159">
        <v>0</v>
      </c>
      <c r="R179" s="159">
        <f>Q179*H179</f>
        <v>0</v>
      </c>
      <c r="S179" s="159">
        <v>0</v>
      </c>
      <c r="T179" s="160">
        <f>S179*H179</f>
        <v>0</v>
      </c>
      <c r="U179" s="33"/>
      <c r="V179" s="33"/>
      <c r="W179" s="33"/>
      <c r="X179" s="33"/>
      <c r="Y179" s="33"/>
      <c r="Z179" s="33"/>
      <c r="AA179" s="33"/>
      <c r="AB179" s="33"/>
      <c r="AC179" s="33"/>
      <c r="AD179" s="33"/>
      <c r="AE179" s="33"/>
      <c r="AR179" s="161" t="s">
        <v>160</v>
      </c>
      <c r="AT179" s="161" t="s">
        <v>155</v>
      </c>
      <c r="AU179" s="161" t="s">
        <v>82</v>
      </c>
      <c r="AY179" s="18" t="s">
        <v>152</v>
      </c>
      <c r="BE179" s="162">
        <f>IF(N179="základní",J179,0)</f>
        <v>0</v>
      </c>
      <c r="BF179" s="162">
        <f>IF(N179="snížená",J179,0)</f>
        <v>0</v>
      </c>
      <c r="BG179" s="162">
        <f>IF(N179="zákl. přenesená",J179,0)</f>
        <v>0</v>
      </c>
      <c r="BH179" s="162">
        <f>IF(N179="sníž. přenesená",J179,0)</f>
        <v>0</v>
      </c>
      <c r="BI179" s="162">
        <f>IF(N179="nulová",J179,0)</f>
        <v>0</v>
      </c>
      <c r="BJ179" s="18" t="s">
        <v>80</v>
      </c>
      <c r="BK179" s="162">
        <f>ROUND(I179*H179,2)</f>
        <v>0</v>
      </c>
      <c r="BL179" s="18" t="s">
        <v>160</v>
      </c>
      <c r="BM179" s="161" t="s">
        <v>1511</v>
      </c>
    </row>
    <row r="180" spans="1:47" s="2" customFormat="1" ht="19.5">
      <c r="A180" s="33"/>
      <c r="B180" s="34"/>
      <c r="C180" s="33"/>
      <c r="D180" s="163" t="s">
        <v>162</v>
      </c>
      <c r="E180" s="33"/>
      <c r="F180" s="164" t="s">
        <v>1510</v>
      </c>
      <c r="G180" s="33"/>
      <c r="H180" s="33"/>
      <c r="I180" s="165"/>
      <c r="J180" s="33"/>
      <c r="K180" s="33"/>
      <c r="L180" s="34"/>
      <c r="M180" s="166"/>
      <c r="N180" s="167"/>
      <c r="O180" s="59"/>
      <c r="P180" s="59"/>
      <c r="Q180" s="59"/>
      <c r="R180" s="59"/>
      <c r="S180" s="59"/>
      <c r="T180" s="60"/>
      <c r="U180" s="33"/>
      <c r="V180" s="33"/>
      <c r="W180" s="33"/>
      <c r="X180" s="33"/>
      <c r="Y180" s="33"/>
      <c r="Z180" s="33"/>
      <c r="AA180" s="33"/>
      <c r="AB180" s="33"/>
      <c r="AC180" s="33"/>
      <c r="AD180" s="33"/>
      <c r="AE180" s="33"/>
      <c r="AT180" s="18" t="s">
        <v>162</v>
      </c>
      <c r="AU180" s="18" t="s">
        <v>82</v>
      </c>
    </row>
    <row r="181" spans="1:47" s="2" customFormat="1" ht="19.5">
      <c r="A181" s="33"/>
      <c r="B181" s="34"/>
      <c r="C181" s="33"/>
      <c r="D181" s="163" t="s">
        <v>164</v>
      </c>
      <c r="E181" s="33"/>
      <c r="F181" s="168" t="s">
        <v>1496</v>
      </c>
      <c r="G181" s="33"/>
      <c r="H181" s="33"/>
      <c r="I181" s="165"/>
      <c r="J181" s="33"/>
      <c r="K181" s="33"/>
      <c r="L181" s="34"/>
      <c r="M181" s="166"/>
      <c r="N181" s="167"/>
      <c r="O181" s="59"/>
      <c r="P181" s="59"/>
      <c r="Q181" s="59"/>
      <c r="R181" s="59"/>
      <c r="S181" s="59"/>
      <c r="T181" s="60"/>
      <c r="U181" s="33"/>
      <c r="V181" s="33"/>
      <c r="W181" s="33"/>
      <c r="X181" s="33"/>
      <c r="Y181" s="33"/>
      <c r="Z181" s="33"/>
      <c r="AA181" s="33"/>
      <c r="AB181" s="33"/>
      <c r="AC181" s="33"/>
      <c r="AD181" s="33"/>
      <c r="AE181" s="33"/>
      <c r="AT181" s="18" t="s">
        <v>164</v>
      </c>
      <c r="AU181" s="18" t="s">
        <v>82</v>
      </c>
    </row>
    <row r="182" spans="1:65" s="2" customFormat="1" ht="37.9" customHeight="1">
      <c r="A182" s="33"/>
      <c r="B182" s="149"/>
      <c r="C182" s="150" t="s">
        <v>301</v>
      </c>
      <c r="D182" s="150" t="s">
        <v>155</v>
      </c>
      <c r="E182" s="151" t="s">
        <v>1512</v>
      </c>
      <c r="F182" s="152" t="s">
        <v>1513</v>
      </c>
      <c r="G182" s="153" t="s">
        <v>403</v>
      </c>
      <c r="H182" s="154">
        <v>5</v>
      </c>
      <c r="I182" s="155"/>
      <c r="J182" s="156">
        <f>ROUND(I182*H182,2)</f>
        <v>0</v>
      </c>
      <c r="K182" s="152" t="s">
        <v>1</v>
      </c>
      <c r="L182" s="34"/>
      <c r="M182" s="157" t="s">
        <v>1</v>
      </c>
      <c r="N182" s="158" t="s">
        <v>39</v>
      </c>
      <c r="O182" s="59"/>
      <c r="P182" s="159">
        <f>O182*H182</f>
        <v>0</v>
      </c>
      <c r="Q182" s="159">
        <v>0</v>
      </c>
      <c r="R182" s="159">
        <f>Q182*H182</f>
        <v>0</v>
      </c>
      <c r="S182" s="159">
        <v>0</v>
      </c>
      <c r="T182" s="160">
        <f>S182*H182</f>
        <v>0</v>
      </c>
      <c r="U182" s="33"/>
      <c r="V182" s="33"/>
      <c r="W182" s="33"/>
      <c r="X182" s="33"/>
      <c r="Y182" s="33"/>
      <c r="Z182" s="33"/>
      <c r="AA182" s="33"/>
      <c r="AB182" s="33"/>
      <c r="AC182" s="33"/>
      <c r="AD182" s="33"/>
      <c r="AE182" s="33"/>
      <c r="AR182" s="161" t="s">
        <v>160</v>
      </c>
      <c r="AT182" s="161" t="s">
        <v>155</v>
      </c>
      <c r="AU182" s="161" t="s">
        <v>82</v>
      </c>
      <c r="AY182" s="18" t="s">
        <v>152</v>
      </c>
      <c r="BE182" s="162">
        <f>IF(N182="základní",J182,0)</f>
        <v>0</v>
      </c>
      <c r="BF182" s="162">
        <f>IF(N182="snížená",J182,0)</f>
        <v>0</v>
      </c>
      <c r="BG182" s="162">
        <f>IF(N182="zákl. přenesená",J182,0)</f>
        <v>0</v>
      </c>
      <c r="BH182" s="162">
        <f>IF(N182="sníž. přenesená",J182,0)</f>
        <v>0</v>
      </c>
      <c r="BI182" s="162">
        <f>IF(N182="nulová",J182,0)</f>
        <v>0</v>
      </c>
      <c r="BJ182" s="18" t="s">
        <v>80</v>
      </c>
      <c r="BK182" s="162">
        <f>ROUND(I182*H182,2)</f>
        <v>0</v>
      </c>
      <c r="BL182" s="18" t="s">
        <v>160</v>
      </c>
      <c r="BM182" s="161" t="s">
        <v>1514</v>
      </c>
    </row>
    <row r="183" spans="1:47" s="2" customFormat="1" ht="19.5">
      <c r="A183" s="33"/>
      <c r="B183" s="34"/>
      <c r="C183" s="33"/>
      <c r="D183" s="163" t="s">
        <v>162</v>
      </c>
      <c r="E183" s="33"/>
      <c r="F183" s="164" t="s">
        <v>1513</v>
      </c>
      <c r="G183" s="33"/>
      <c r="H183" s="33"/>
      <c r="I183" s="165"/>
      <c r="J183" s="33"/>
      <c r="K183" s="33"/>
      <c r="L183" s="34"/>
      <c r="M183" s="166"/>
      <c r="N183" s="167"/>
      <c r="O183" s="59"/>
      <c r="P183" s="59"/>
      <c r="Q183" s="59"/>
      <c r="R183" s="59"/>
      <c r="S183" s="59"/>
      <c r="T183" s="60"/>
      <c r="U183" s="33"/>
      <c r="V183" s="33"/>
      <c r="W183" s="33"/>
      <c r="X183" s="33"/>
      <c r="Y183" s="33"/>
      <c r="Z183" s="33"/>
      <c r="AA183" s="33"/>
      <c r="AB183" s="33"/>
      <c r="AC183" s="33"/>
      <c r="AD183" s="33"/>
      <c r="AE183" s="33"/>
      <c r="AT183" s="18" t="s">
        <v>162</v>
      </c>
      <c r="AU183" s="18" t="s">
        <v>82</v>
      </c>
    </row>
    <row r="184" spans="1:47" s="2" customFormat="1" ht="19.5">
      <c r="A184" s="33"/>
      <c r="B184" s="34"/>
      <c r="C184" s="33"/>
      <c r="D184" s="163" t="s">
        <v>164</v>
      </c>
      <c r="E184" s="33"/>
      <c r="F184" s="168" t="s">
        <v>1496</v>
      </c>
      <c r="G184" s="33"/>
      <c r="H184" s="33"/>
      <c r="I184" s="165"/>
      <c r="J184" s="33"/>
      <c r="K184" s="33"/>
      <c r="L184" s="34"/>
      <c r="M184" s="166"/>
      <c r="N184" s="167"/>
      <c r="O184" s="59"/>
      <c r="P184" s="59"/>
      <c r="Q184" s="59"/>
      <c r="R184" s="59"/>
      <c r="S184" s="59"/>
      <c r="T184" s="60"/>
      <c r="U184" s="33"/>
      <c r="V184" s="33"/>
      <c r="W184" s="33"/>
      <c r="X184" s="33"/>
      <c r="Y184" s="33"/>
      <c r="Z184" s="33"/>
      <c r="AA184" s="33"/>
      <c r="AB184" s="33"/>
      <c r="AC184" s="33"/>
      <c r="AD184" s="33"/>
      <c r="AE184" s="33"/>
      <c r="AT184" s="18" t="s">
        <v>164</v>
      </c>
      <c r="AU184" s="18" t="s">
        <v>82</v>
      </c>
    </row>
    <row r="185" spans="2:63" s="12" customFormat="1" ht="22.9" customHeight="1">
      <c r="B185" s="136"/>
      <c r="D185" s="137" t="s">
        <v>73</v>
      </c>
      <c r="E185" s="147" t="s">
        <v>1515</v>
      </c>
      <c r="F185" s="147" t="s">
        <v>1516</v>
      </c>
      <c r="I185" s="139"/>
      <c r="J185" s="148">
        <f>BK185</f>
        <v>0</v>
      </c>
      <c r="L185" s="136"/>
      <c r="M185" s="141"/>
      <c r="N185" s="142"/>
      <c r="O185" s="142"/>
      <c r="P185" s="143">
        <f>SUM(P186:P189)</f>
        <v>0</v>
      </c>
      <c r="Q185" s="142"/>
      <c r="R185" s="143">
        <f>SUM(R186:R189)</f>
        <v>0</v>
      </c>
      <c r="S185" s="142"/>
      <c r="T185" s="144">
        <f>SUM(T186:T189)</f>
        <v>0</v>
      </c>
      <c r="AR185" s="137" t="s">
        <v>80</v>
      </c>
      <c r="AT185" s="145" t="s">
        <v>73</v>
      </c>
      <c r="AU185" s="145" t="s">
        <v>80</v>
      </c>
      <c r="AY185" s="137" t="s">
        <v>152</v>
      </c>
      <c r="BK185" s="146">
        <f>SUM(BK186:BK189)</f>
        <v>0</v>
      </c>
    </row>
    <row r="186" spans="1:65" s="2" customFormat="1" ht="24.2" customHeight="1">
      <c r="A186" s="33"/>
      <c r="B186" s="149"/>
      <c r="C186" s="150" t="s">
        <v>307</v>
      </c>
      <c r="D186" s="150" t="s">
        <v>155</v>
      </c>
      <c r="E186" s="151" t="s">
        <v>1517</v>
      </c>
      <c r="F186" s="152" t="s">
        <v>1518</v>
      </c>
      <c r="G186" s="153" t="s">
        <v>237</v>
      </c>
      <c r="H186" s="154">
        <v>1</v>
      </c>
      <c r="I186" s="155"/>
      <c r="J186" s="156">
        <f>ROUND(I186*H186,2)</f>
        <v>0</v>
      </c>
      <c r="K186" s="152" t="s">
        <v>1</v>
      </c>
      <c r="L186" s="34"/>
      <c r="M186" s="157" t="s">
        <v>1</v>
      </c>
      <c r="N186" s="158" t="s">
        <v>39</v>
      </c>
      <c r="O186" s="59"/>
      <c r="P186" s="159">
        <f>O186*H186</f>
        <v>0</v>
      </c>
      <c r="Q186" s="159">
        <v>0</v>
      </c>
      <c r="R186" s="159">
        <f>Q186*H186</f>
        <v>0</v>
      </c>
      <c r="S186" s="159">
        <v>0</v>
      </c>
      <c r="T186" s="160">
        <f>S186*H186</f>
        <v>0</v>
      </c>
      <c r="U186" s="33"/>
      <c r="V186" s="33"/>
      <c r="W186" s="33"/>
      <c r="X186" s="33"/>
      <c r="Y186" s="33"/>
      <c r="Z186" s="33"/>
      <c r="AA186" s="33"/>
      <c r="AB186" s="33"/>
      <c r="AC186" s="33"/>
      <c r="AD186" s="33"/>
      <c r="AE186" s="33"/>
      <c r="AR186" s="161" t="s">
        <v>160</v>
      </c>
      <c r="AT186" s="161" t="s">
        <v>155</v>
      </c>
      <c r="AU186" s="161" t="s">
        <v>82</v>
      </c>
      <c r="AY186" s="18" t="s">
        <v>152</v>
      </c>
      <c r="BE186" s="162">
        <f>IF(N186="základní",J186,0)</f>
        <v>0</v>
      </c>
      <c r="BF186" s="162">
        <f>IF(N186="snížená",J186,0)</f>
        <v>0</v>
      </c>
      <c r="BG186" s="162">
        <f>IF(N186="zákl. přenesená",J186,0)</f>
        <v>0</v>
      </c>
      <c r="BH186" s="162">
        <f>IF(N186="sníž. přenesená",J186,0)</f>
        <v>0</v>
      </c>
      <c r="BI186" s="162">
        <f>IF(N186="nulová",J186,0)</f>
        <v>0</v>
      </c>
      <c r="BJ186" s="18" t="s">
        <v>80</v>
      </c>
      <c r="BK186" s="162">
        <f>ROUND(I186*H186,2)</f>
        <v>0</v>
      </c>
      <c r="BL186" s="18" t="s">
        <v>160</v>
      </c>
      <c r="BM186" s="161" t="s">
        <v>1519</v>
      </c>
    </row>
    <row r="187" spans="1:47" s="2" customFormat="1" ht="29.25">
      <c r="A187" s="33"/>
      <c r="B187" s="34"/>
      <c r="C187" s="33"/>
      <c r="D187" s="163" t="s">
        <v>162</v>
      </c>
      <c r="E187" s="33"/>
      <c r="F187" s="164" t="s">
        <v>1520</v>
      </c>
      <c r="G187" s="33"/>
      <c r="H187" s="33"/>
      <c r="I187" s="165"/>
      <c r="J187" s="33"/>
      <c r="K187" s="33"/>
      <c r="L187" s="34"/>
      <c r="M187" s="166"/>
      <c r="N187" s="167"/>
      <c r="O187" s="59"/>
      <c r="P187" s="59"/>
      <c r="Q187" s="59"/>
      <c r="R187" s="59"/>
      <c r="S187" s="59"/>
      <c r="T187" s="60"/>
      <c r="U187" s="33"/>
      <c r="V187" s="33"/>
      <c r="W187" s="33"/>
      <c r="X187" s="33"/>
      <c r="Y187" s="33"/>
      <c r="Z187" s="33"/>
      <c r="AA187" s="33"/>
      <c r="AB187" s="33"/>
      <c r="AC187" s="33"/>
      <c r="AD187" s="33"/>
      <c r="AE187" s="33"/>
      <c r="AT187" s="18" t="s">
        <v>162</v>
      </c>
      <c r="AU187" s="18" t="s">
        <v>82</v>
      </c>
    </row>
    <row r="188" spans="1:47" s="2" customFormat="1" ht="19.5">
      <c r="A188" s="33"/>
      <c r="B188" s="34"/>
      <c r="C188" s="33"/>
      <c r="D188" s="163" t="s">
        <v>164</v>
      </c>
      <c r="E188" s="33"/>
      <c r="F188" s="168" t="s">
        <v>1521</v>
      </c>
      <c r="G188" s="33"/>
      <c r="H188" s="33"/>
      <c r="I188" s="165"/>
      <c r="J188" s="33"/>
      <c r="K188" s="33"/>
      <c r="L188" s="34"/>
      <c r="M188" s="166"/>
      <c r="N188" s="167"/>
      <c r="O188" s="59"/>
      <c r="P188" s="59"/>
      <c r="Q188" s="59"/>
      <c r="R188" s="59"/>
      <c r="S188" s="59"/>
      <c r="T188" s="60"/>
      <c r="U188" s="33"/>
      <c r="V188" s="33"/>
      <c r="W188" s="33"/>
      <c r="X188" s="33"/>
      <c r="Y188" s="33"/>
      <c r="Z188" s="33"/>
      <c r="AA188" s="33"/>
      <c r="AB188" s="33"/>
      <c r="AC188" s="33"/>
      <c r="AD188" s="33"/>
      <c r="AE188" s="33"/>
      <c r="AT188" s="18" t="s">
        <v>164</v>
      </c>
      <c r="AU188" s="18" t="s">
        <v>82</v>
      </c>
    </row>
    <row r="189" spans="2:51" s="13" customFormat="1" ht="12">
      <c r="B189" s="169"/>
      <c r="D189" s="163" t="s">
        <v>166</v>
      </c>
      <c r="E189" s="170" t="s">
        <v>1</v>
      </c>
      <c r="F189" s="171" t="s">
        <v>80</v>
      </c>
      <c r="H189" s="172">
        <v>1</v>
      </c>
      <c r="I189" s="173"/>
      <c r="L189" s="169"/>
      <c r="M189" s="214"/>
      <c r="N189" s="215"/>
      <c r="O189" s="215"/>
      <c r="P189" s="215"/>
      <c r="Q189" s="215"/>
      <c r="R189" s="215"/>
      <c r="S189" s="215"/>
      <c r="T189" s="216"/>
      <c r="AT189" s="170" t="s">
        <v>166</v>
      </c>
      <c r="AU189" s="170" t="s">
        <v>82</v>
      </c>
      <c r="AV189" s="13" t="s">
        <v>82</v>
      </c>
      <c r="AW189" s="13" t="s">
        <v>31</v>
      </c>
      <c r="AX189" s="13" t="s">
        <v>80</v>
      </c>
      <c r="AY189" s="170" t="s">
        <v>152</v>
      </c>
    </row>
    <row r="190" spans="1:31" s="2" customFormat="1" ht="6.95" customHeight="1">
      <c r="A190" s="33"/>
      <c r="B190" s="48"/>
      <c r="C190" s="49"/>
      <c r="D190" s="49"/>
      <c r="E190" s="49"/>
      <c r="F190" s="49"/>
      <c r="G190" s="49"/>
      <c r="H190" s="49"/>
      <c r="I190" s="49"/>
      <c r="J190" s="49"/>
      <c r="K190" s="49"/>
      <c r="L190" s="34"/>
      <c r="M190" s="33"/>
      <c r="O190" s="33"/>
      <c r="P190" s="33"/>
      <c r="Q190" s="33"/>
      <c r="R190" s="33"/>
      <c r="S190" s="33"/>
      <c r="T190" s="33"/>
      <c r="U190" s="33"/>
      <c r="V190" s="33"/>
      <c r="W190" s="33"/>
      <c r="X190" s="33"/>
      <c r="Y190" s="33"/>
      <c r="Z190" s="33"/>
      <c r="AA190" s="33"/>
      <c r="AB190" s="33"/>
      <c r="AC190" s="33"/>
      <c r="AD190" s="33"/>
      <c r="AE190" s="33"/>
    </row>
  </sheetData>
  <autoFilter ref="C123:K189"/>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25" t="s">
        <v>5</v>
      </c>
      <c r="M2" s="226"/>
      <c r="N2" s="226"/>
      <c r="O2" s="226"/>
      <c r="P2" s="226"/>
      <c r="Q2" s="226"/>
      <c r="R2" s="226"/>
      <c r="S2" s="226"/>
      <c r="T2" s="226"/>
      <c r="U2" s="226"/>
      <c r="V2" s="226"/>
      <c r="AT2" s="18" t="s">
        <v>87</v>
      </c>
    </row>
    <row r="3" spans="2:46" s="1" customFormat="1" ht="6.95" customHeight="1">
      <c r="B3" s="19"/>
      <c r="C3" s="20"/>
      <c r="D3" s="20"/>
      <c r="E3" s="20"/>
      <c r="F3" s="20"/>
      <c r="G3" s="20"/>
      <c r="H3" s="20"/>
      <c r="I3" s="20"/>
      <c r="J3" s="20"/>
      <c r="K3" s="20"/>
      <c r="L3" s="21"/>
      <c r="AT3" s="18" t="s">
        <v>82</v>
      </c>
    </row>
    <row r="4" spans="2:46" s="1" customFormat="1" ht="24.95" customHeight="1">
      <c r="B4" s="21"/>
      <c r="D4" s="22" t="s">
        <v>116</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3" t="str">
        <f>'Rekapitulace stavby'!K6</f>
        <v>Hráze v ústí Ropičanky a Sadového potoka, stavba č. 5753</v>
      </c>
      <c r="F7" s="264"/>
      <c r="G7" s="264"/>
      <c r="H7" s="264"/>
      <c r="L7" s="21"/>
    </row>
    <row r="8" spans="2:12" s="1" customFormat="1" ht="12" customHeight="1">
      <c r="B8" s="21"/>
      <c r="D8" s="28" t="s">
        <v>117</v>
      </c>
      <c r="L8" s="21"/>
    </row>
    <row r="9" spans="1:31" s="2" customFormat="1" ht="16.5" customHeight="1">
      <c r="A9" s="33"/>
      <c r="B9" s="34"/>
      <c r="C9" s="33"/>
      <c r="D9" s="33"/>
      <c r="E9" s="263" t="s">
        <v>118</v>
      </c>
      <c r="F9" s="262"/>
      <c r="G9" s="262"/>
      <c r="H9" s="262"/>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119</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56" t="s">
        <v>120</v>
      </c>
      <c r="F11" s="262"/>
      <c r="G11" s="262"/>
      <c r="H11" s="262"/>
      <c r="I11" s="33"/>
      <c r="J11" s="33"/>
      <c r="K11" s="33"/>
      <c r="L11" s="43"/>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f>'Rekapitulace stavby'!AN8</f>
        <v>44593</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23</v>
      </c>
      <c r="E16" s="33"/>
      <c r="F16" s="33"/>
      <c r="G16" s="33"/>
      <c r="H16" s="33"/>
      <c r="I16" s="28" t="s">
        <v>24</v>
      </c>
      <c r="J16" s="26" t="s">
        <v>1</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1</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27</v>
      </c>
      <c r="E19" s="33"/>
      <c r="F19" s="33"/>
      <c r="G19" s="33"/>
      <c r="H19" s="33"/>
      <c r="I19" s="28" t="s">
        <v>24</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65" t="str">
        <f>'Rekapitulace stavby'!E14</f>
        <v>Vyplň údaj</v>
      </c>
      <c r="F20" s="248"/>
      <c r="G20" s="248"/>
      <c r="H20" s="248"/>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29</v>
      </c>
      <c r="E22" s="33"/>
      <c r="F22" s="33"/>
      <c r="G22" s="33"/>
      <c r="H22" s="33"/>
      <c r="I22" s="28" t="s">
        <v>24</v>
      </c>
      <c r="J22" s="26" t="s">
        <v>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30</v>
      </c>
      <c r="F23" s="33"/>
      <c r="G23" s="33"/>
      <c r="H23" s="33"/>
      <c r="I23" s="28" t="s">
        <v>26</v>
      </c>
      <c r="J23" s="26" t="s">
        <v>1</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24</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2" t="s">
        <v>1</v>
      </c>
      <c r="F29" s="252"/>
      <c r="G29" s="252"/>
      <c r="H29" s="252"/>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34</v>
      </c>
      <c r="E32" s="33"/>
      <c r="F32" s="33"/>
      <c r="G32" s="33"/>
      <c r="H32" s="33"/>
      <c r="I32" s="33"/>
      <c r="J32" s="72">
        <f>ROUND(J131,2)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36</v>
      </c>
      <c r="G34" s="33"/>
      <c r="H34" s="33"/>
      <c r="I34" s="37" t="s">
        <v>35</v>
      </c>
      <c r="J34" s="37" t="s">
        <v>37</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38</v>
      </c>
      <c r="E35" s="28" t="s">
        <v>39</v>
      </c>
      <c r="F35" s="105">
        <f>ROUND((SUM(BE131:BE329)),2)</f>
        <v>0</v>
      </c>
      <c r="G35" s="33"/>
      <c r="H35" s="33"/>
      <c r="I35" s="106">
        <v>0.21</v>
      </c>
      <c r="J35" s="105">
        <f>ROUND(((SUM(BE131:BE329))*I35),2)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40</v>
      </c>
      <c r="F36" s="105">
        <f>ROUND((SUM(BF131:BF329)),2)</f>
        <v>0</v>
      </c>
      <c r="G36" s="33"/>
      <c r="H36" s="33"/>
      <c r="I36" s="106">
        <v>0.15</v>
      </c>
      <c r="J36" s="105">
        <f>ROUND(((SUM(BF131:BF329))*I36),2)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41</v>
      </c>
      <c r="F37" s="105">
        <f>ROUND((SUM(BG131:BG329)),2)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42</v>
      </c>
      <c r="F38" s="105">
        <f>ROUND((SUM(BH131:BH329)),2)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43</v>
      </c>
      <c r="F39" s="105">
        <f>ROUND((SUM(BI131:BI329)),2)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44</v>
      </c>
      <c r="E41" s="61"/>
      <c r="F41" s="61"/>
      <c r="G41" s="109" t="s">
        <v>45</v>
      </c>
      <c r="H41" s="110" t="s">
        <v>46</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47</v>
      </c>
      <c r="E50" s="45"/>
      <c r="F50" s="45"/>
      <c r="G50" s="44" t="s">
        <v>48</v>
      </c>
      <c r="H50" s="45"/>
      <c r="I50" s="45"/>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49</v>
      </c>
      <c r="E61" s="36"/>
      <c r="F61" s="113" t="s">
        <v>50</v>
      </c>
      <c r="G61" s="46" t="s">
        <v>49</v>
      </c>
      <c r="H61" s="36"/>
      <c r="I61" s="36"/>
      <c r="J61" s="114" t="s">
        <v>50</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51</v>
      </c>
      <c r="E65" s="47"/>
      <c r="F65" s="47"/>
      <c r="G65" s="44" t="s">
        <v>52</v>
      </c>
      <c r="H65" s="47"/>
      <c r="I65" s="47"/>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49</v>
      </c>
      <c r="E76" s="36"/>
      <c r="F76" s="113" t="s">
        <v>50</v>
      </c>
      <c r="G76" s="46" t="s">
        <v>49</v>
      </c>
      <c r="H76" s="36"/>
      <c r="I76" s="36"/>
      <c r="J76" s="114" t="s">
        <v>50</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121</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3" t="str">
        <f>E7</f>
        <v>Hráze v ústí Ropičanky a Sadového potoka, stavba č. 5753</v>
      </c>
      <c r="F85" s="264"/>
      <c r="G85" s="264"/>
      <c r="H85" s="264"/>
      <c r="I85" s="33"/>
      <c r="J85" s="33"/>
      <c r="K85" s="33"/>
      <c r="L85" s="43"/>
      <c r="S85" s="33"/>
      <c r="T85" s="33"/>
      <c r="U85" s="33"/>
      <c r="V85" s="33"/>
      <c r="W85" s="33"/>
      <c r="X85" s="33"/>
      <c r="Y85" s="33"/>
      <c r="Z85" s="33"/>
      <c r="AA85" s="33"/>
      <c r="AB85" s="33"/>
      <c r="AC85" s="33"/>
      <c r="AD85" s="33"/>
      <c r="AE85" s="33"/>
    </row>
    <row r="86" spans="2:12" s="1" customFormat="1" ht="12" customHeight="1">
      <c r="B86" s="21"/>
      <c r="C86" s="28" t="s">
        <v>117</v>
      </c>
      <c r="L86" s="21"/>
    </row>
    <row r="87" spans="1:31" s="2" customFormat="1" ht="16.5" customHeight="1">
      <c r="A87" s="33"/>
      <c r="B87" s="34"/>
      <c r="C87" s="33"/>
      <c r="D87" s="33"/>
      <c r="E87" s="263" t="s">
        <v>118</v>
      </c>
      <c r="F87" s="262"/>
      <c r="G87" s="262"/>
      <c r="H87" s="262"/>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119</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56" t="str">
        <f>E11</f>
        <v>001 - SO 01 Rekonstrukce zemní hráze</v>
      </c>
      <c r="F89" s="262"/>
      <c r="G89" s="262"/>
      <c r="H89" s="262"/>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 xml:space="preserve"> </v>
      </c>
      <c r="G91" s="33"/>
      <c r="H91" s="33"/>
      <c r="I91" s="28" t="s">
        <v>22</v>
      </c>
      <c r="J91" s="56">
        <f>IF(J14="","",J14)</f>
        <v>44593</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23</v>
      </c>
      <c r="D93" s="33"/>
      <c r="E93" s="33"/>
      <c r="F93" s="26" t="str">
        <f>E17</f>
        <v>Povodí Odry, s.p.</v>
      </c>
      <c r="G93" s="33"/>
      <c r="H93" s="33"/>
      <c r="I93" s="28" t="s">
        <v>29</v>
      </c>
      <c r="J93" s="31" t="str">
        <f>E23</f>
        <v>Sweco Hydroprojekt a.s., divize Morava</v>
      </c>
      <c r="K93" s="33"/>
      <c r="L93" s="43"/>
      <c r="S93" s="33"/>
      <c r="T93" s="33"/>
      <c r="U93" s="33"/>
      <c r="V93" s="33"/>
      <c r="W93" s="33"/>
      <c r="X93" s="33"/>
      <c r="Y93" s="33"/>
      <c r="Z93" s="33"/>
      <c r="AA93" s="33"/>
      <c r="AB93" s="33"/>
      <c r="AC93" s="33"/>
      <c r="AD93" s="33"/>
      <c r="AE93" s="33"/>
    </row>
    <row r="94" spans="1:31" s="2" customFormat="1" ht="15.2" customHeight="1">
      <c r="A94" s="33"/>
      <c r="B94" s="34"/>
      <c r="C94" s="28" t="s">
        <v>27</v>
      </c>
      <c r="D94" s="33"/>
      <c r="E94" s="33"/>
      <c r="F94" s="26" t="str">
        <f>IF(E20="","",E20)</f>
        <v>Vyplň údaj</v>
      </c>
      <c r="G94" s="33"/>
      <c r="H94" s="33"/>
      <c r="I94" s="28" t="s">
        <v>32</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122</v>
      </c>
      <c r="D96" s="107"/>
      <c r="E96" s="107"/>
      <c r="F96" s="107"/>
      <c r="G96" s="107"/>
      <c r="H96" s="107"/>
      <c r="I96" s="107"/>
      <c r="J96" s="116" t="s">
        <v>123</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124</v>
      </c>
      <c r="D98" s="33"/>
      <c r="E98" s="33"/>
      <c r="F98" s="33"/>
      <c r="G98" s="33"/>
      <c r="H98" s="33"/>
      <c r="I98" s="33"/>
      <c r="J98" s="72">
        <f>J131</f>
        <v>0</v>
      </c>
      <c r="K98" s="33"/>
      <c r="L98" s="43"/>
      <c r="S98" s="33"/>
      <c r="T98" s="33"/>
      <c r="U98" s="33"/>
      <c r="V98" s="33"/>
      <c r="W98" s="33"/>
      <c r="X98" s="33"/>
      <c r="Y98" s="33"/>
      <c r="Z98" s="33"/>
      <c r="AA98" s="33"/>
      <c r="AB98" s="33"/>
      <c r="AC98" s="33"/>
      <c r="AD98" s="33"/>
      <c r="AE98" s="33"/>
      <c r="AU98" s="18" t="s">
        <v>125</v>
      </c>
    </row>
    <row r="99" spans="2:12" s="9" customFormat="1" ht="24.95" customHeight="1">
      <c r="B99" s="118"/>
      <c r="D99" s="119" t="s">
        <v>126</v>
      </c>
      <c r="E99" s="120"/>
      <c r="F99" s="120"/>
      <c r="G99" s="120"/>
      <c r="H99" s="120"/>
      <c r="I99" s="120"/>
      <c r="J99" s="121">
        <f>J132</f>
        <v>0</v>
      </c>
      <c r="L99" s="118"/>
    </row>
    <row r="100" spans="2:12" s="10" customFormat="1" ht="19.9" customHeight="1">
      <c r="B100" s="122"/>
      <c r="D100" s="123" t="s">
        <v>127</v>
      </c>
      <c r="E100" s="124"/>
      <c r="F100" s="124"/>
      <c r="G100" s="124"/>
      <c r="H100" s="124"/>
      <c r="I100" s="124"/>
      <c r="J100" s="125">
        <f>J133</f>
        <v>0</v>
      </c>
      <c r="L100" s="122"/>
    </row>
    <row r="101" spans="2:12" s="10" customFormat="1" ht="19.9" customHeight="1">
      <c r="B101" s="122"/>
      <c r="D101" s="123" t="s">
        <v>128</v>
      </c>
      <c r="E101" s="124"/>
      <c r="F101" s="124"/>
      <c r="G101" s="124"/>
      <c r="H101" s="124"/>
      <c r="I101" s="124"/>
      <c r="J101" s="125">
        <f>J167</f>
        <v>0</v>
      </c>
      <c r="L101" s="122"/>
    </row>
    <row r="102" spans="2:12" s="10" customFormat="1" ht="19.9" customHeight="1">
      <c r="B102" s="122"/>
      <c r="D102" s="123" t="s">
        <v>129</v>
      </c>
      <c r="E102" s="124"/>
      <c r="F102" s="124"/>
      <c r="G102" s="124"/>
      <c r="H102" s="124"/>
      <c r="I102" s="124"/>
      <c r="J102" s="125">
        <f>J176</f>
        <v>0</v>
      </c>
      <c r="L102" s="122"/>
    </row>
    <row r="103" spans="2:12" s="10" customFormat="1" ht="19.9" customHeight="1">
      <c r="B103" s="122"/>
      <c r="D103" s="123" t="s">
        <v>130</v>
      </c>
      <c r="E103" s="124"/>
      <c r="F103" s="124"/>
      <c r="G103" s="124"/>
      <c r="H103" s="124"/>
      <c r="I103" s="124"/>
      <c r="J103" s="125">
        <f>J264</f>
        <v>0</v>
      </c>
      <c r="L103" s="122"/>
    </row>
    <row r="104" spans="2:12" s="10" customFormat="1" ht="19.9" customHeight="1">
      <c r="B104" s="122"/>
      <c r="D104" s="123" t="s">
        <v>131</v>
      </c>
      <c r="E104" s="124"/>
      <c r="F104" s="124"/>
      <c r="G104" s="124"/>
      <c r="H104" s="124"/>
      <c r="I104" s="124"/>
      <c r="J104" s="125">
        <f>J282</f>
        <v>0</v>
      </c>
      <c r="L104" s="122"/>
    </row>
    <row r="105" spans="2:12" s="10" customFormat="1" ht="19.9" customHeight="1">
      <c r="B105" s="122"/>
      <c r="D105" s="123" t="s">
        <v>132</v>
      </c>
      <c r="E105" s="124"/>
      <c r="F105" s="124"/>
      <c r="G105" s="124"/>
      <c r="H105" s="124"/>
      <c r="I105" s="124"/>
      <c r="J105" s="125">
        <f>J295</f>
        <v>0</v>
      </c>
      <c r="L105" s="122"/>
    </row>
    <row r="106" spans="2:12" s="10" customFormat="1" ht="19.9" customHeight="1">
      <c r="B106" s="122"/>
      <c r="D106" s="123" t="s">
        <v>133</v>
      </c>
      <c r="E106" s="124"/>
      <c r="F106" s="124"/>
      <c r="G106" s="124"/>
      <c r="H106" s="124"/>
      <c r="I106" s="124"/>
      <c r="J106" s="125">
        <f>J303</f>
        <v>0</v>
      </c>
      <c r="L106" s="122"/>
    </row>
    <row r="107" spans="2:12" s="10" customFormat="1" ht="19.9" customHeight="1">
      <c r="B107" s="122"/>
      <c r="D107" s="123" t="s">
        <v>134</v>
      </c>
      <c r="E107" s="124"/>
      <c r="F107" s="124"/>
      <c r="G107" s="124"/>
      <c r="H107" s="124"/>
      <c r="I107" s="124"/>
      <c r="J107" s="125">
        <f>J307</f>
        <v>0</v>
      </c>
      <c r="L107" s="122"/>
    </row>
    <row r="108" spans="2:12" s="10" customFormat="1" ht="19.9" customHeight="1">
      <c r="B108" s="122"/>
      <c r="D108" s="123" t="s">
        <v>135</v>
      </c>
      <c r="E108" s="124"/>
      <c r="F108" s="124"/>
      <c r="G108" s="124"/>
      <c r="H108" s="124"/>
      <c r="I108" s="124"/>
      <c r="J108" s="125">
        <f>J317</f>
        <v>0</v>
      </c>
      <c r="L108" s="122"/>
    </row>
    <row r="109" spans="2:12" s="10" customFormat="1" ht="19.9" customHeight="1">
      <c r="B109" s="122"/>
      <c r="D109" s="123" t="s">
        <v>136</v>
      </c>
      <c r="E109" s="124"/>
      <c r="F109" s="124"/>
      <c r="G109" s="124"/>
      <c r="H109" s="124"/>
      <c r="I109" s="124"/>
      <c r="J109" s="125">
        <f>J327</f>
        <v>0</v>
      </c>
      <c r="L109" s="122"/>
    </row>
    <row r="110" spans="1:31" s="2" customFormat="1" ht="21.7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5" customHeight="1">
      <c r="A111" s="33"/>
      <c r="B111" s="48"/>
      <c r="C111" s="49"/>
      <c r="D111" s="49"/>
      <c r="E111" s="49"/>
      <c r="F111" s="49"/>
      <c r="G111" s="49"/>
      <c r="H111" s="49"/>
      <c r="I111" s="49"/>
      <c r="J111" s="49"/>
      <c r="K111" s="49"/>
      <c r="L111" s="43"/>
      <c r="S111" s="33"/>
      <c r="T111" s="33"/>
      <c r="U111" s="33"/>
      <c r="V111" s="33"/>
      <c r="W111" s="33"/>
      <c r="X111" s="33"/>
      <c r="Y111" s="33"/>
      <c r="Z111" s="33"/>
      <c r="AA111" s="33"/>
      <c r="AB111" s="33"/>
      <c r="AC111" s="33"/>
      <c r="AD111" s="33"/>
      <c r="AE111" s="33"/>
    </row>
    <row r="115" spans="1:31" s="2" customFormat="1" ht="6.95" customHeight="1">
      <c r="A115" s="33"/>
      <c r="B115" s="50"/>
      <c r="C115" s="51"/>
      <c r="D115" s="51"/>
      <c r="E115" s="51"/>
      <c r="F115" s="51"/>
      <c r="G115" s="51"/>
      <c r="H115" s="51"/>
      <c r="I115" s="51"/>
      <c r="J115" s="51"/>
      <c r="K115" s="51"/>
      <c r="L115" s="43"/>
      <c r="S115" s="33"/>
      <c r="T115" s="33"/>
      <c r="U115" s="33"/>
      <c r="V115" s="33"/>
      <c r="W115" s="33"/>
      <c r="X115" s="33"/>
      <c r="Y115" s="33"/>
      <c r="Z115" s="33"/>
      <c r="AA115" s="33"/>
      <c r="AB115" s="33"/>
      <c r="AC115" s="33"/>
      <c r="AD115" s="33"/>
      <c r="AE115" s="33"/>
    </row>
    <row r="116" spans="1:31" s="2" customFormat="1" ht="24.95" customHeight="1">
      <c r="A116" s="33"/>
      <c r="B116" s="34"/>
      <c r="C116" s="22" t="s">
        <v>137</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63" t="str">
        <f>E7</f>
        <v>Hráze v ústí Ropičanky a Sadového potoka, stavba č. 5753</v>
      </c>
      <c r="F119" s="264"/>
      <c r="G119" s="264"/>
      <c r="H119" s="264"/>
      <c r="I119" s="33"/>
      <c r="J119" s="33"/>
      <c r="K119" s="33"/>
      <c r="L119" s="43"/>
      <c r="S119" s="33"/>
      <c r="T119" s="33"/>
      <c r="U119" s="33"/>
      <c r="V119" s="33"/>
      <c r="W119" s="33"/>
      <c r="X119" s="33"/>
      <c r="Y119" s="33"/>
      <c r="Z119" s="33"/>
      <c r="AA119" s="33"/>
      <c r="AB119" s="33"/>
      <c r="AC119" s="33"/>
      <c r="AD119" s="33"/>
      <c r="AE119" s="33"/>
    </row>
    <row r="120" spans="2:12" s="1" customFormat="1" ht="12" customHeight="1">
      <c r="B120" s="21"/>
      <c r="C120" s="28" t="s">
        <v>117</v>
      </c>
      <c r="L120" s="21"/>
    </row>
    <row r="121" spans="1:31" s="2" customFormat="1" ht="16.5" customHeight="1">
      <c r="A121" s="33"/>
      <c r="B121" s="34"/>
      <c r="C121" s="33"/>
      <c r="D121" s="33"/>
      <c r="E121" s="263" t="s">
        <v>118</v>
      </c>
      <c r="F121" s="262"/>
      <c r="G121" s="262"/>
      <c r="H121" s="262"/>
      <c r="I121" s="3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119</v>
      </c>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6.5" customHeight="1">
      <c r="A123" s="33"/>
      <c r="B123" s="34"/>
      <c r="C123" s="33"/>
      <c r="D123" s="33"/>
      <c r="E123" s="256" t="str">
        <f>E11</f>
        <v>001 - SO 01 Rekonstrukce zemní hráze</v>
      </c>
      <c r="F123" s="262"/>
      <c r="G123" s="262"/>
      <c r="H123" s="262"/>
      <c r="I123" s="33"/>
      <c r="J123" s="33"/>
      <c r="K123" s="33"/>
      <c r="L123" s="43"/>
      <c r="S123" s="33"/>
      <c r="T123" s="33"/>
      <c r="U123" s="33"/>
      <c r="V123" s="33"/>
      <c r="W123" s="33"/>
      <c r="X123" s="33"/>
      <c r="Y123" s="33"/>
      <c r="Z123" s="33"/>
      <c r="AA123" s="33"/>
      <c r="AB123" s="33"/>
      <c r="AC123" s="33"/>
      <c r="AD123" s="33"/>
      <c r="AE123" s="33"/>
    </row>
    <row r="124" spans="1:31" s="2" customFormat="1" ht="6.95" customHeight="1">
      <c r="A124" s="33"/>
      <c r="B124" s="34"/>
      <c r="C124" s="33"/>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2" customHeight="1">
      <c r="A125" s="33"/>
      <c r="B125" s="34"/>
      <c r="C125" s="28" t="s">
        <v>20</v>
      </c>
      <c r="D125" s="33"/>
      <c r="E125" s="33"/>
      <c r="F125" s="26" t="str">
        <f>F14</f>
        <v xml:space="preserve"> </v>
      </c>
      <c r="G125" s="33"/>
      <c r="H125" s="33"/>
      <c r="I125" s="28" t="s">
        <v>22</v>
      </c>
      <c r="J125" s="56">
        <f>IF(J14="","",J14)</f>
        <v>44593</v>
      </c>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25.7" customHeight="1">
      <c r="A127" s="33"/>
      <c r="B127" s="34"/>
      <c r="C127" s="28" t="s">
        <v>23</v>
      </c>
      <c r="D127" s="33"/>
      <c r="E127" s="33"/>
      <c r="F127" s="26" t="str">
        <f>E17</f>
        <v>Povodí Odry, s.p.</v>
      </c>
      <c r="G127" s="33"/>
      <c r="H127" s="33"/>
      <c r="I127" s="28" t="s">
        <v>29</v>
      </c>
      <c r="J127" s="31" t="str">
        <f>E23</f>
        <v>Sweco Hydroprojekt a.s., divize Morava</v>
      </c>
      <c r="K127" s="33"/>
      <c r="L127" s="43"/>
      <c r="S127" s="33"/>
      <c r="T127" s="33"/>
      <c r="U127" s="33"/>
      <c r="V127" s="33"/>
      <c r="W127" s="33"/>
      <c r="X127" s="33"/>
      <c r="Y127" s="33"/>
      <c r="Z127" s="33"/>
      <c r="AA127" s="33"/>
      <c r="AB127" s="33"/>
      <c r="AC127" s="33"/>
      <c r="AD127" s="33"/>
      <c r="AE127" s="33"/>
    </row>
    <row r="128" spans="1:31" s="2" customFormat="1" ht="15.2" customHeight="1">
      <c r="A128" s="33"/>
      <c r="B128" s="34"/>
      <c r="C128" s="28" t="s">
        <v>27</v>
      </c>
      <c r="D128" s="33"/>
      <c r="E128" s="33"/>
      <c r="F128" s="26" t="str">
        <f>IF(E20="","",E20)</f>
        <v>Vyplň údaj</v>
      </c>
      <c r="G128" s="33"/>
      <c r="H128" s="33"/>
      <c r="I128" s="28" t="s">
        <v>32</v>
      </c>
      <c r="J128" s="31" t="str">
        <f>E26</f>
        <v xml:space="preserve"> </v>
      </c>
      <c r="K128" s="33"/>
      <c r="L128" s="43"/>
      <c r="S128" s="33"/>
      <c r="T128" s="33"/>
      <c r="U128" s="33"/>
      <c r="V128" s="33"/>
      <c r="W128" s="33"/>
      <c r="X128" s="33"/>
      <c r="Y128" s="33"/>
      <c r="Z128" s="33"/>
      <c r="AA128" s="33"/>
      <c r="AB128" s="33"/>
      <c r="AC128" s="33"/>
      <c r="AD128" s="33"/>
      <c r="AE128" s="33"/>
    </row>
    <row r="129" spans="1:31" s="2" customFormat="1" ht="10.35" customHeight="1">
      <c r="A129" s="33"/>
      <c r="B129" s="34"/>
      <c r="C129" s="33"/>
      <c r="D129" s="33"/>
      <c r="E129" s="33"/>
      <c r="F129" s="33"/>
      <c r="G129" s="33"/>
      <c r="H129" s="33"/>
      <c r="I129" s="33"/>
      <c r="J129" s="33"/>
      <c r="K129" s="33"/>
      <c r="L129" s="43"/>
      <c r="S129" s="33"/>
      <c r="T129" s="33"/>
      <c r="U129" s="33"/>
      <c r="V129" s="33"/>
      <c r="W129" s="33"/>
      <c r="X129" s="33"/>
      <c r="Y129" s="33"/>
      <c r="Z129" s="33"/>
      <c r="AA129" s="33"/>
      <c r="AB129" s="33"/>
      <c r="AC129" s="33"/>
      <c r="AD129" s="33"/>
      <c r="AE129" s="33"/>
    </row>
    <row r="130" spans="1:31" s="11" customFormat="1" ht="29.25" customHeight="1">
      <c r="A130" s="126"/>
      <c r="B130" s="127"/>
      <c r="C130" s="128" t="s">
        <v>138</v>
      </c>
      <c r="D130" s="129" t="s">
        <v>59</v>
      </c>
      <c r="E130" s="129" t="s">
        <v>55</v>
      </c>
      <c r="F130" s="129" t="s">
        <v>56</v>
      </c>
      <c r="G130" s="129" t="s">
        <v>139</v>
      </c>
      <c r="H130" s="129" t="s">
        <v>140</v>
      </c>
      <c r="I130" s="129" t="s">
        <v>141</v>
      </c>
      <c r="J130" s="129" t="s">
        <v>123</v>
      </c>
      <c r="K130" s="130" t="s">
        <v>142</v>
      </c>
      <c r="L130" s="131"/>
      <c r="M130" s="63" t="s">
        <v>1</v>
      </c>
      <c r="N130" s="64" t="s">
        <v>38</v>
      </c>
      <c r="O130" s="64" t="s">
        <v>143</v>
      </c>
      <c r="P130" s="64" t="s">
        <v>144</v>
      </c>
      <c r="Q130" s="64" t="s">
        <v>145</v>
      </c>
      <c r="R130" s="64" t="s">
        <v>146</v>
      </c>
      <c r="S130" s="64" t="s">
        <v>147</v>
      </c>
      <c r="T130" s="65" t="s">
        <v>148</v>
      </c>
      <c r="U130" s="126"/>
      <c r="V130" s="126"/>
      <c r="W130" s="126"/>
      <c r="X130" s="126"/>
      <c r="Y130" s="126"/>
      <c r="Z130" s="126"/>
      <c r="AA130" s="126"/>
      <c r="AB130" s="126"/>
      <c r="AC130" s="126"/>
      <c r="AD130" s="126"/>
      <c r="AE130" s="126"/>
    </row>
    <row r="131" spans="1:63" s="2" customFormat="1" ht="22.9" customHeight="1">
      <c r="A131" s="33"/>
      <c r="B131" s="34"/>
      <c r="C131" s="70" t="s">
        <v>149</v>
      </c>
      <c r="D131" s="33"/>
      <c r="E131" s="33"/>
      <c r="F131" s="33"/>
      <c r="G131" s="33"/>
      <c r="H131" s="33"/>
      <c r="I131" s="33"/>
      <c r="J131" s="132">
        <f>BK131</f>
        <v>0</v>
      </c>
      <c r="K131" s="33"/>
      <c r="L131" s="34"/>
      <c r="M131" s="66"/>
      <c r="N131" s="57"/>
      <c r="O131" s="67"/>
      <c r="P131" s="133">
        <f>P132</f>
        <v>0</v>
      </c>
      <c r="Q131" s="67"/>
      <c r="R131" s="133">
        <f>R132</f>
        <v>1345.2953507299999</v>
      </c>
      <c r="S131" s="67"/>
      <c r="T131" s="134">
        <f>T132</f>
        <v>85.785</v>
      </c>
      <c r="U131" s="33"/>
      <c r="V131" s="33"/>
      <c r="W131" s="33"/>
      <c r="X131" s="33"/>
      <c r="Y131" s="33"/>
      <c r="Z131" s="33"/>
      <c r="AA131" s="33"/>
      <c r="AB131" s="33"/>
      <c r="AC131" s="33"/>
      <c r="AD131" s="33"/>
      <c r="AE131" s="33"/>
      <c r="AT131" s="18" t="s">
        <v>73</v>
      </c>
      <c r="AU131" s="18" t="s">
        <v>125</v>
      </c>
      <c r="BK131" s="135">
        <f>BK132</f>
        <v>0</v>
      </c>
    </row>
    <row r="132" spans="2:63" s="12" customFormat="1" ht="25.9" customHeight="1">
      <c r="B132" s="136"/>
      <c r="D132" s="137" t="s">
        <v>73</v>
      </c>
      <c r="E132" s="138" t="s">
        <v>150</v>
      </c>
      <c r="F132" s="138" t="s">
        <v>151</v>
      </c>
      <c r="I132" s="139"/>
      <c r="J132" s="140">
        <f>BK132</f>
        <v>0</v>
      </c>
      <c r="L132" s="136"/>
      <c r="M132" s="141"/>
      <c r="N132" s="142"/>
      <c r="O132" s="142"/>
      <c r="P132" s="143">
        <f>P133+P167+P176+P264+P282+P295+P303+P307+P317+P327</f>
        <v>0</v>
      </c>
      <c r="Q132" s="142"/>
      <c r="R132" s="143">
        <f>R133+R167+R176+R264+R282+R295+R303+R307+R317+R327</f>
        <v>1345.2953507299999</v>
      </c>
      <c r="S132" s="142"/>
      <c r="T132" s="144">
        <f>T133+T167+T176+T264+T282+T295+T303+T307+T317+T327</f>
        <v>85.785</v>
      </c>
      <c r="AR132" s="137" t="s">
        <v>80</v>
      </c>
      <c r="AT132" s="145" t="s">
        <v>73</v>
      </c>
      <c r="AU132" s="145" t="s">
        <v>74</v>
      </c>
      <c r="AY132" s="137" t="s">
        <v>152</v>
      </c>
      <c r="BK132" s="146">
        <f>BK133+BK167+BK176+BK264+BK282+BK295+BK303+BK307+BK317+BK327</f>
        <v>0</v>
      </c>
    </row>
    <row r="133" spans="2:63" s="12" customFormat="1" ht="22.9" customHeight="1">
      <c r="B133" s="136"/>
      <c r="D133" s="137" t="s">
        <v>73</v>
      </c>
      <c r="E133" s="147" t="s">
        <v>153</v>
      </c>
      <c r="F133" s="147" t="s">
        <v>154</v>
      </c>
      <c r="I133" s="139"/>
      <c r="J133" s="148">
        <f>BK133</f>
        <v>0</v>
      </c>
      <c r="L133" s="136"/>
      <c r="M133" s="141"/>
      <c r="N133" s="142"/>
      <c r="O133" s="142"/>
      <c r="P133" s="143">
        <f>SUM(P134:P166)</f>
        <v>0</v>
      </c>
      <c r="Q133" s="142"/>
      <c r="R133" s="143">
        <f>SUM(R134:R166)</f>
        <v>0.11624000000000001</v>
      </c>
      <c r="S133" s="142"/>
      <c r="T133" s="144">
        <f>SUM(T134:T166)</f>
        <v>0</v>
      </c>
      <c r="AR133" s="137" t="s">
        <v>80</v>
      </c>
      <c r="AT133" s="145" t="s">
        <v>73</v>
      </c>
      <c r="AU133" s="145" t="s">
        <v>80</v>
      </c>
      <c r="AY133" s="137" t="s">
        <v>152</v>
      </c>
      <c r="BK133" s="146">
        <f>SUM(BK134:BK166)</f>
        <v>0</v>
      </c>
    </row>
    <row r="134" spans="1:65" s="2" customFormat="1" ht="37.9" customHeight="1">
      <c r="A134" s="33"/>
      <c r="B134" s="149"/>
      <c r="C134" s="150" t="s">
        <v>80</v>
      </c>
      <c r="D134" s="150" t="s">
        <v>155</v>
      </c>
      <c r="E134" s="151" t="s">
        <v>156</v>
      </c>
      <c r="F134" s="152" t="s">
        <v>157</v>
      </c>
      <c r="G134" s="153" t="s">
        <v>158</v>
      </c>
      <c r="H134" s="154">
        <v>35</v>
      </c>
      <c r="I134" s="155"/>
      <c r="J134" s="156">
        <f>ROUND(I134*H134,2)</f>
        <v>0</v>
      </c>
      <c r="K134" s="152" t="s">
        <v>159</v>
      </c>
      <c r="L134" s="34"/>
      <c r="M134" s="157" t="s">
        <v>1</v>
      </c>
      <c r="N134" s="158" t="s">
        <v>39</v>
      </c>
      <c r="O134" s="59"/>
      <c r="P134" s="159">
        <f>O134*H134</f>
        <v>0</v>
      </c>
      <c r="Q134" s="159">
        <v>0</v>
      </c>
      <c r="R134" s="159">
        <f>Q134*H134</f>
        <v>0</v>
      </c>
      <c r="S134" s="159">
        <v>0</v>
      </c>
      <c r="T134" s="160">
        <f>S134*H134</f>
        <v>0</v>
      </c>
      <c r="U134" s="33"/>
      <c r="V134" s="33"/>
      <c r="W134" s="33"/>
      <c r="X134" s="33"/>
      <c r="Y134" s="33"/>
      <c r="Z134" s="33"/>
      <c r="AA134" s="33"/>
      <c r="AB134" s="33"/>
      <c r="AC134" s="33"/>
      <c r="AD134" s="33"/>
      <c r="AE134" s="33"/>
      <c r="AR134" s="161" t="s">
        <v>160</v>
      </c>
      <c r="AT134" s="161" t="s">
        <v>155</v>
      </c>
      <c r="AU134" s="161" t="s">
        <v>82</v>
      </c>
      <c r="AY134" s="18" t="s">
        <v>152</v>
      </c>
      <c r="BE134" s="162">
        <f>IF(N134="základní",J134,0)</f>
        <v>0</v>
      </c>
      <c r="BF134" s="162">
        <f>IF(N134="snížená",J134,0)</f>
        <v>0</v>
      </c>
      <c r="BG134" s="162">
        <f>IF(N134="zákl. přenesená",J134,0)</f>
        <v>0</v>
      </c>
      <c r="BH134" s="162">
        <f>IF(N134="sníž. přenesená",J134,0)</f>
        <v>0</v>
      </c>
      <c r="BI134" s="162">
        <f>IF(N134="nulová",J134,0)</f>
        <v>0</v>
      </c>
      <c r="BJ134" s="18" t="s">
        <v>80</v>
      </c>
      <c r="BK134" s="162">
        <f>ROUND(I134*H134,2)</f>
        <v>0</v>
      </c>
      <c r="BL134" s="18" t="s">
        <v>160</v>
      </c>
      <c r="BM134" s="161" t="s">
        <v>161</v>
      </c>
    </row>
    <row r="135" spans="1:47" s="2" customFormat="1" ht="29.25">
      <c r="A135" s="33"/>
      <c r="B135" s="34"/>
      <c r="C135" s="33"/>
      <c r="D135" s="163" t="s">
        <v>162</v>
      </c>
      <c r="E135" s="33"/>
      <c r="F135" s="164" t="s">
        <v>163</v>
      </c>
      <c r="G135" s="33"/>
      <c r="H135" s="33"/>
      <c r="I135" s="165"/>
      <c r="J135" s="33"/>
      <c r="K135" s="33"/>
      <c r="L135" s="34"/>
      <c r="M135" s="166"/>
      <c r="N135" s="167"/>
      <c r="O135" s="59"/>
      <c r="P135" s="59"/>
      <c r="Q135" s="59"/>
      <c r="R135" s="59"/>
      <c r="S135" s="59"/>
      <c r="T135" s="60"/>
      <c r="U135" s="33"/>
      <c r="V135" s="33"/>
      <c r="W135" s="33"/>
      <c r="X135" s="33"/>
      <c r="Y135" s="33"/>
      <c r="Z135" s="33"/>
      <c r="AA135" s="33"/>
      <c r="AB135" s="33"/>
      <c r="AC135" s="33"/>
      <c r="AD135" s="33"/>
      <c r="AE135" s="33"/>
      <c r="AT135" s="18" t="s">
        <v>162</v>
      </c>
      <c r="AU135" s="18" t="s">
        <v>82</v>
      </c>
    </row>
    <row r="136" spans="1:47" s="2" customFormat="1" ht="19.5">
      <c r="A136" s="33"/>
      <c r="B136" s="34"/>
      <c r="C136" s="33"/>
      <c r="D136" s="163" t="s">
        <v>164</v>
      </c>
      <c r="E136" s="33"/>
      <c r="F136" s="168" t="s">
        <v>165</v>
      </c>
      <c r="G136" s="33"/>
      <c r="H136" s="33"/>
      <c r="I136" s="165"/>
      <c r="J136" s="33"/>
      <c r="K136" s="33"/>
      <c r="L136" s="34"/>
      <c r="M136" s="166"/>
      <c r="N136" s="167"/>
      <c r="O136" s="59"/>
      <c r="P136" s="59"/>
      <c r="Q136" s="59"/>
      <c r="R136" s="59"/>
      <c r="S136" s="59"/>
      <c r="T136" s="60"/>
      <c r="U136" s="33"/>
      <c r="V136" s="33"/>
      <c r="W136" s="33"/>
      <c r="X136" s="33"/>
      <c r="Y136" s="33"/>
      <c r="Z136" s="33"/>
      <c r="AA136" s="33"/>
      <c r="AB136" s="33"/>
      <c r="AC136" s="33"/>
      <c r="AD136" s="33"/>
      <c r="AE136" s="33"/>
      <c r="AT136" s="18" t="s">
        <v>164</v>
      </c>
      <c r="AU136" s="18" t="s">
        <v>82</v>
      </c>
    </row>
    <row r="137" spans="2:51" s="13" customFormat="1" ht="12">
      <c r="B137" s="169"/>
      <c r="D137" s="163" t="s">
        <v>166</v>
      </c>
      <c r="E137" s="170" t="s">
        <v>1</v>
      </c>
      <c r="F137" s="171" t="s">
        <v>167</v>
      </c>
      <c r="H137" s="172">
        <v>35</v>
      </c>
      <c r="I137" s="173"/>
      <c r="L137" s="169"/>
      <c r="M137" s="174"/>
      <c r="N137" s="175"/>
      <c r="O137" s="175"/>
      <c r="P137" s="175"/>
      <c r="Q137" s="175"/>
      <c r="R137" s="175"/>
      <c r="S137" s="175"/>
      <c r="T137" s="176"/>
      <c r="AT137" s="170" t="s">
        <v>166</v>
      </c>
      <c r="AU137" s="170" t="s">
        <v>82</v>
      </c>
      <c r="AV137" s="13" t="s">
        <v>82</v>
      </c>
      <c r="AW137" s="13" t="s">
        <v>31</v>
      </c>
      <c r="AX137" s="13" t="s">
        <v>80</v>
      </c>
      <c r="AY137" s="170" t="s">
        <v>152</v>
      </c>
    </row>
    <row r="138" spans="1:65" s="2" customFormat="1" ht="24.2" customHeight="1">
      <c r="A138" s="33"/>
      <c r="B138" s="149"/>
      <c r="C138" s="150" t="s">
        <v>82</v>
      </c>
      <c r="D138" s="150" t="s">
        <v>155</v>
      </c>
      <c r="E138" s="151" t="s">
        <v>168</v>
      </c>
      <c r="F138" s="152" t="s">
        <v>169</v>
      </c>
      <c r="G138" s="153" t="s">
        <v>170</v>
      </c>
      <c r="H138" s="154">
        <v>19</v>
      </c>
      <c r="I138" s="155"/>
      <c r="J138" s="156">
        <f>ROUND(I138*H138,2)</f>
        <v>0</v>
      </c>
      <c r="K138" s="152" t="s">
        <v>159</v>
      </c>
      <c r="L138" s="34"/>
      <c r="M138" s="157" t="s">
        <v>1</v>
      </c>
      <c r="N138" s="158" t="s">
        <v>39</v>
      </c>
      <c r="O138" s="59"/>
      <c r="P138" s="159">
        <f>O138*H138</f>
        <v>0</v>
      </c>
      <c r="Q138" s="159">
        <v>0</v>
      </c>
      <c r="R138" s="159">
        <f>Q138*H138</f>
        <v>0</v>
      </c>
      <c r="S138" s="159">
        <v>0</v>
      </c>
      <c r="T138" s="160">
        <f>S138*H138</f>
        <v>0</v>
      </c>
      <c r="U138" s="33"/>
      <c r="V138" s="33"/>
      <c r="W138" s="33"/>
      <c r="X138" s="33"/>
      <c r="Y138" s="33"/>
      <c r="Z138" s="33"/>
      <c r="AA138" s="33"/>
      <c r="AB138" s="33"/>
      <c r="AC138" s="33"/>
      <c r="AD138" s="33"/>
      <c r="AE138" s="33"/>
      <c r="AR138" s="161" t="s">
        <v>160</v>
      </c>
      <c r="AT138" s="161" t="s">
        <v>155</v>
      </c>
      <c r="AU138" s="161" t="s">
        <v>82</v>
      </c>
      <c r="AY138" s="18" t="s">
        <v>152</v>
      </c>
      <c r="BE138" s="162">
        <f>IF(N138="základní",J138,0)</f>
        <v>0</v>
      </c>
      <c r="BF138" s="162">
        <f>IF(N138="snížená",J138,0)</f>
        <v>0</v>
      </c>
      <c r="BG138" s="162">
        <f>IF(N138="zákl. přenesená",J138,0)</f>
        <v>0</v>
      </c>
      <c r="BH138" s="162">
        <f>IF(N138="sníž. přenesená",J138,0)</f>
        <v>0</v>
      </c>
      <c r="BI138" s="162">
        <f>IF(N138="nulová",J138,0)</f>
        <v>0</v>
      </c>
      <c r="BJ138" s="18" t="s">
        <v>80</v>
      </c>
      <c r="BK138" s="162">
        <f>ROUND(I138*H138,2)</f>
        <v>0</v>
      </c>
      <c r="BL138" s="18" t="s">
        <v>160</v>
      </c>
      <c r="BM138" s="161" t="s">
        <v>171</v>
      </c>
    </row>
    <row r="139" spans="1:47" s="2" customFormat="1" ht="19.5">
      <c r="A139" s="33"/>
      <c r="B139" s="34"/>
      <c r="C139" s="33"/>
      <c r="D139" s="163" t="s">
        <v>162</v>
      </c>
      <c r="E139" s="33"/>
      <c r="F139" s="164" t="s">
        <v>172</v>
      </c>
      <c r="G139" s="33"/>
      <c r="H139" s="33"/>
      <c r="I139" s="165"/>
      <c r="J139" s="33"/>
      <c r="K139" s="33"/>
      <c r="L139" s="34"/>
      <c r="M139" s="166"/>
      <c r="N139" s="167"/>
      <c r="O139" s="59"/>
      <c r="P139" s="59"/>
      <c r="Q139" s="59"/>
      <c r="R139" s="59"/>
      <c r="S139" s="59"/>
      <c r="T139" s="60"/>
      <c r="U139" s="33"/>
      <c r="V139" s="33"/>
      <c r="W139" s="33"/>
      <c r="X139" s="33"/>
      <c r="Y139" s="33"/>
      <c r="Z139" s="33"/>
      <c r="AA139" s="33"/>
      <c r="AB139" s="33"/>
      <c r="AC139" s="33"/>
      <c r="AD139" s="33"/>
      <c r="AE139" s="33"/>
      <c r="AT139" s="18" t="s">
        <v>162</v>
      </c>
      <c r="AU139" s="18" t="s">
        <v>82</v>
      </c>
    </row>
    <row r="140" spans="1:47" s="2" customFormat="1" ht="19.5">
      <c r="A140" s="33"/>
      <c r="B140" s="34"/>
      <c r="C140" s="33"/>
      <c r="D140" s="163" t="s">
        <v>164</v>
      </c>
      <c r="E140" s="33"/>
      <c r="F140" s="168" t="s">
        <v>165</v>
      </c>
      <c r="G140" s="33"/>
      <c r="H140" s="33"/>
      <c r="I140" s="165"/>
      <c r="J140" s="33"/>
      <c r="K140" s="33"/>
      <c r="L140" s="34"/>
      <c r="M140" s="166"/>
      <c r="N140" s="167"/>
      <c r="O140" s="59"/>
      <c r="P140" s="59"/>
      <c r="Q140" s="59"/>
      <c r="R140" s="59"/>
      <c r="S140" s="59"/>
      <c r="T140" s="60"/>
      <c r="U140" s="33"/>
      <c r="V140" s="33"/>
      <c r="W140" s="33"/>
      <c r="X140" s="33"/>
      <c r="Y140" s="33"/>
      <c r="Z140" s="33"/>
      <c r="AA140" s="33"/>
      <c r="AB140" s="33"/>
      <c r="AC140" s="33"/>
      <c r="AD140" s="33"/>
      <c r="AE140" s="33"/>
      <c r="AT140" s="18" t="s">
        <v>164</v>
      </c>
      <c r="AU140" s="18" t="s">
        <v>82</v>
      </c>
    </row>
    <row r="141" spans="2:51" s="13" customFormat="1" ht="12">
      <c r="B141" s="169"/>
      <c r="D141" s="163" t="s">
        <v>166</v>
      </c>
      <c r="E141" s="170" t="s">
        <v>1</v>
      </c>
      <c r="F141" s="171" t="s">
        <v>173</v>
      </c>
      <c r="H141" s="172">
        <v>19</v>
      </c>
      <c r="I141" s="173"/>
      <c r="L141" s="169"/>
      <c r="M141" s="174"/>
      <c r="N141" s="175"/>
      <c r="O141" s="175"/>
      <c r="P141" s="175"/>
      <c r="Q141" s="175"/>
      <c r="R141" s="175"/>
      <c r="S141" s="175"/>
      <c r="T141" s="176"/>
      <c r="AT141" s="170" t="s">
        <v>166</v>
      </c>
      <c r="AU141" s="170" t="s">
        <v>82</v>
      </c>
      <c r="AV141" s="13" t="s">
        <v>82</v>
      </c>
      <c r="AW141" s="13" t="s">
        <v>31</v>
      </c>
      <c r="AX141" s="13" t="s">
        <v>80</v>
      </c>
      <c r="AY141" s="170" t="s">
        <v>152</v>
      </c>
    </row>
    <row r="142" spans="1:65" s="2" customFormat="1" ht="16.5" customHeight="1">
      <c r="A142" s="33"/>
      <c r="B142" s="149"/>
      <c r="C142" s="150" t="s">
        <v>102</v>
      </c>
      <c r="D142" s="150" t="s">
        <v>155</v>
      </c>
      <c r="E142" s="151" t="s">
        <v>174</v>
      </c>
      <c r="F142" s="152" t="s">
        <v>175</v>
      </c>
      <c r="G142" s="153" t="s">
        <v>170</v>
      </c>
      <c r="H142" s="154">
        <v>19</v>
      </c>
      <c r="I142" s="155"/>
      <c r="J142" s="156">
        <f>ROUND(I142*H142,2)</f>
        <v>0</v>
      </c>
      <c r="K142" s="152" t="s">
        <v>159</v>
      </c>
      <c r="L142" s="34"/>
      <c r="M142" s="157" t="s">
        <v>1</v>
      </c>
      <c r="N142" s="158" t="s">
        <v>39</v>
      </c>
      <c r="O142" s="59"/>
      <c r="P142" s="159">
        <f>O142*H142</f>
        <v>0</v>
      </c>
      <c r="Q142" s="159">
        <v>5E-05</v>
      </c>
      <c r="R142" s="159">
        <f>Q142*H142</f>
        <v>0.00095</v>
      </c>
      <c r="S142" s="159">
        <v>0</v>
      </c>
      <c r="T142" s="160">
        <f>S142*H142</f>
        <v>0</v>
      </c>
      <c r="U142" s="33"/>
      <c r="V142" s="33"/>
      <c r="W142" s="33"/>
      <c r="X142" s="33"/>
      <c r="Y142" s="33"/>
      <c r="Z142" s="33"/>
      <c r="AA142" s="33"/>
      <c r="AB142" s="33"/>
      <c r="AC142" s="33"/>
      <c r="AD142" s="33"/>
      <c r="AE142" s="33"/>
      <c r="AR142" s="161" t="s">
        <v>160</v>
      </c>
      <c r="AT142" s="161" t="s">
        <v>155</v>
      </c>
      <c r="AU142" s="161" t="s">
        <v>82</v>
      </c>
      <c r="AY142" s="18" t="s">
        <v>152</v>
      </c>
      <c r="BE142" s="162">
        <f>IF(N142="základní",J142,0)</f>
        <v>0</v>
      </c>
      <c r="BF142" s="162">
        <f>IF(N142="snížená",J142,0)</f>
        <v>0</v>
      </c>
      <c r="BG142" s="162">
        <f>IF(N142="zákl. přenesená",J142,0)</f>
        <v>0</v>
      </c>
      <c r="BH142" s="162">
        <f>IF(N142="sníž. přenesená",J142,0)</f>
        <v>0</v>
      </c>
      <c r="BI142" s="162">
        <f>IF(N142="nulová",J142,0)</f>
        <v>0</v>
      </c>
      <c r="BJ142" s="18" t="s">
        <v>80</v>
      </c>
      <c r="BK142" s="162">
        <f>ROUND(I142*H142,2)</f>
        <v>0</v>
      </c>
      <c r="BL142" s="18" t="s">
        <v>160</v>
      </c>
      <c r="BM142" s="161" t="s">
        <v>176</v>
      </c>
    </row>
    <row r="143" spans="1:47" s="2" customFormat="1" ht="19.5">
      <c r="A143" s="33"/>
      <c r="B143" s="34"/>
      <c r="C143" s="33"/>
      <c r="D143" s="163" t="s">
        <v>162</v>
      </c>
      <c r="E143" s="33"/>
      <c r="F143" s="164" t="s">
        <v>177</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162</v>
      </c>
      <c r="AU143" s="18" t="s">
        <v>82</v>
      </c>
    </row>
    <row r="144" spans="1:65" s="2" customFormat="1" ht="24.2" customHeight="1">
      <c r="A144" s="33"/>
      <c r="B144" s="149"/>
      <c r="C144" s="150" t="s">
        <v>160</v>
      </c>
      <c r="D144" s="150" t="s">
        <v>155</v>
      </c>
      <c r="E144" s="151" t="s">
        <v>178</v>
      </c>
      <c r="F144" s="152" t="s">
        <v>179</v>
      </c>
      <c r="G144" s="153" t="s">
        <v>170</v>
      </c>
      <c r="H144" s="154">
        <v>19</v>
      </c>
      <c r="I144" s="155"/>
      <c r="J144" s="156">
        <f>ROUND(I144*H144,2)</f>
        <v>0</v>
      </c>
      <c r="K144" s="152" t="s">
        <v>159</v>
      </c>
      <c r="L144" s="34"/>
      <c r="M144" s="157" t="s">
        <v>1</v>
      </c>
      <c r="N144" s="158" t="s">
        <v>39</v>
      </c>
      <c r="O144" s="59"/>
      <c r="P144" s="159">
        <f>O144*H144</f>
        <v>0</v>
      </c>
      <c r="Q144" s="159">
        <v>0</v>
      </c>
      <c r="R144" s="159">
        <f>Q144*H144</f>
        <v>0</v>
      </c>
      <c r="S144" s="159">
        <v>0</v>
      </c>
      <c r="T144" s="160">
        <f>S144*H144</f>
        <v>0</v>
      </c>
      <c r="U144" s="33"/>
      <c r="V144" s="33"/>
      <c r="W144" s="33"/>
      <c r="X144" s="33"/>
      <c r="Y144" s="33"/>
      <c r="Z144" s="33"/>
      <c r="AA144" s="33"/>
      <c r="AB144" s="33"/>
      <c r="AC144" s="33"/>
      <c r="AD144" s="33"/>
      <c r="AE144" s="33"/>
      <c r="AR144" s="161" t="s">
        <v>160</v>
      </c>
      <c r="AT144" s="161" t="s">
        <v>155</v>
      </c>
      <c r="AU144" s="161" t="s">
        <v>82</v>
      </c>
      <c r="AY144" s="18" t="s">
        <v>152</v>
      </c>
      <c r="BE144" s="162">
        <f>IF(N144="základní",J144,0)</f>
        <v>0</v>
      </c>
      <c r="BF144" s="162">
        <f>IF(N144="snížená",J144,0)</f>
        <v>0</v>
      </c>
      <c r="BG144" s="162">
        <f>IF(N144="zákl. přenesená",J144,0)</f>
        <v>0</v>
      </c>
      <c r="BH144" s="162">
        <f>IF(N144="sníž. přenesená",J144,0)</f>
        <v>0</v>
      </c>
      <c r="BI144" s="162">
        <f>IF(N144="nulová",J144,0)</f>
        <v>0</v>
      </c>
      <c r="BJ144" s="18" t="s">
        <v>80</v>
      </c>
      <c r="BK144" s="162">
        <f>ROUND(I144*H144,2)</f>
        <v>0</v>
      </c>
      <c r="BL144" s="18" t="s">
        <v>160</v>
      </c>
      <c r="BM144" s="161" t="s">
        <v>180</v>
      </c>
    </row>
    <row r="145" spans="1:47" s="2" customFormat="1" ht="29.25">
      <c r="A145" s="33"/>
      <c r="B145" s="34"/>
      <c r="C145" s="33"/>
      <c r="D145" s="163" t="s">
        <v>162</v>
      </c>
      <c r="E145" s="33"/>
      <c r="F145" s="164" t="s">
        <v>181</v>
      </c>
      <c r="G145" s="33"/>
      <c r="H145" s="33"/>
      <c r="I145" s="165"/>
      <c r="J145" s="33"/>
      <c r="K145" s="33"/>
      <c r="L145" s="34"/>
      <c r="M145" s="166"/>
      <c r="N145" s="167"/>
      <c r="O145" s="59"/>
      <c r="P145" s="59"/>
      <c r="Q145" s="59"/>
      <c r="R145" s="59"/>
      <c r="S145" s="59"/>
      <c r="T145" s="60"/>
      <c r="U145" s="33"/>
      <c r="V145" s="33"/>
      <c r="W145" s="33"/>
      <c r="X145" s="33"/>
      <c r="Y145" s="33"/>
      <c r="Z145" s="33"/>
      <c r="AA145" s="33"/>
      <c r="AB145" s="33"/>
      <c r="AC145" s="33"/>
      <c r="AD145" s="33"/>
      <c r="AE145" s="33"/>
      <c r="AT145" s="18" t="s">
        <v>162</v>
      </c>
      <c r="AU145" s="18" t="s">
        <v>82</v>
      </c>
    </row>
    <row r="146" spans="1:65" s="2" customFormat="1" ht="24.2" customHeight="1">
      <c r="A146" s="33"/>
      <c r="B146" s="149"/>
      <c r="C146" s="150" t="s">
        <v>182</v>
      </c>
      <c r="D146" s="150" t="s">
        <v>155</v>
      </c>
      <c r="E146" s="151" t="s">
        <v>183</v>
      </c>
      <c r="F146" s="152" t="s">
        <v>184</v>
      </c>
      <c r="G146" s="153" t="s">
        <v>170</v>
      </c>
      <c r="H146" s="154">
        <v>19</v>
      </c>
      <c r="I146" s="155"/>
      <c r="J146" s="156">
        <f>ROUND(I146*H146,2)</f>
        <v>0</v>
      </c>
      <c r="K146" s="152" t="s">
        <v>159</v>
      </c>
      <c r="L146" s="34"/>
      <c r="M146" s="157" t="s">
        <v>1</v>
      </c>
      <c r="N146" s="158" t="s">
        <v>39</v>
      </c>
      <c r="O146" s="59"/>
      <c r="P146" s="159">
        <f>O146*H146</f>
        <v>0</v>
      </c>
      <c r="Q146" s="159">
        <v>0</v>
      </c>
      <c r="R146" s="159">
        <f>Q146*H146</f>
        <v>0</v>
      </c>
      <c r="S146" s="159">
        <v>0</v>
      </c>
      <c r="T146" s="160">
        <f>S146*H146</f>
        <v>0</v>
      </c>
      <c r="U146" s="33"/>
      <c r="V146" s="33"/>
      <c r="W146" s="33"/>
      <c r="X146" s="33"/>
      <c r="Y146" s="33"/>
      <c r="Z146" s="33"/>
      <c r="AA146" s="33"/>
      <c r="AB146" s="33"/>
      <c r="AC146" s="33"/>
      <c r="AD146" s="33"/>
      <c r="AE146" s="33"/>
      <c r="AR146" s="161" t="s">
        <v>160</v>
      </c>
      <c r="AT146" s="161" t="s">
        <v>155</v>
      </c>
      <c r="AU146" s="161" t="s">
        <v>82</v>
      </c>
      <c r="AY146" s="18" t="s">
        <v>152</v>
      </c>
      <c r="BE146" s="162">
        <f>IF(N146="základní",J146,0)</f>
        <v>0</v>
      </c>
      <c r="BF146" s="162">
        <f>IF(N146="snížená",J146,0)</f>
        <v>0</v>
      </c>
      <c r="BG146" s="162">
        <f>IF(N146="zákl. přenesená",J146,0)</f>
        <v>0</v>
      </c>
      <c r="BH146" s="162">
        <f>IF(N146="sníž. přenesená",J146,0)</f>
        <v>0</v>
      </c>
      <c r="BI146" s="162">
        <f>IF(N146="nulová",J146,0)</f>
        <v>0</v>
      </c>
      <c r="BJ146" s="18" t="s">
        <v>80</v>
      </c>
      <c r="BK146" s="162">
        <f>ROUND(I146*H146,2)</f>
        <v>0</v>
      </c>
      <c r="BL146" s="18" t="s">
        <v>160</v>
      </c>
      <c r="BM146" s="161" t="s">
        <v>185</v>
      </c>
    </row>
    <row r="147" spans="1:47" s="2" customFormat="1" ht="29.25">
      <c r="A147" s="33"/>
      <c r="B147" s="34"/>
      <c r="C147" s="33"/>
      <c r="D147" s="163" t="s">
        <v>162</v>
      </c>
      <c r="E147" s="33"/>
      <c r="F147" s="164" t="s">
        <v>186</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162</v>
      </c>
      <c r="AU147" s="18" t="s">
        <v>82</v>
      </c>
    </row>
    <row r="148" spans="1:65" s="2" customFormat="1" ht="24.2" customHeight="1">
      <c r="A148" s="33"/>
      <c r="B148" s="149"/>
      <c r="C148" s="150" t="s">
        <v>187</v>
      </c>
      <c r="D148" s="150" t="s">
        <v>155</v>
      </c>
      <c r="E148" s="151" t="s">
        <v>188</v>
      </c>
      <c r="F148" s="152" t="s">
        <v>189</v>
      </c>
      <c r="G148" s="153" t="s">
        <v>170</v>
      </c>
      <c r="H148" s="154">
        <v>19</v>
      </c>
      <c r="I148" s="155"/>
      <c r="J148" s="156">
        <f>ROUND(I148*H148,2)</f>
        <v>0</v>
      </c>
      <c r="K148" s="152" t="s">
        <v>159</v>
      </c>
      <c r="L148" s="34"/>
      <c r="M148" s="157" t="s">
        <v>1</v>
      </c>
      <c r="N148" s="158" t="s">
        <v>39</v>
      </c>
      <c r="O148" s="59"/>
      <c r="P148" s="159">
        <f>O148*H148</f>
        <v>0</v>
      </c>
      <c r="Q148" s="159">
        <v>0</v>
      </c>
      <c r="R148" s="159">
        <f>Q148*H148</f>
        <v>0</v>
      </c>
      <c r="S148" s="159">
        <v>0</v>
      </c>
      <c r="T148" s="160">
        <f>S148*H148</f>
        <v>0</v>
      </c>
      <c r="U148" s="33"/>
      <c r="V148" s="33"/>
      <c r="W148" s="33"/>
      <c r="X148" s="33"/>
      <c r="Y148" s="33"/>
      <c r="Z148" s="33"/>
      <c r="AA148" s="33"/>
      <c r="AB148" s="33"/>
      <c r="AC148" s="33"/>
      <c r="AD148" s="33"/>
      <c r="AE148" s="33"/>
      <c r="AR148" s="161" t="s">
        <v>160</v>
      </c>
      <c r="AT148" s="161" t="s">
        <v>155</v>
      </c>
      <c r="AU148" s="161" t="s">
        <v>82</v>
      </c>
      <c r="AY148" s="18" t="s">
        <v>152</v>
      </c>
      <c r="BE148" s="162">
        <f>IF(N148="základní",J148,0)</f>
        <v>0</v>
      </c>
      <c r="BF148" s="162">
        <f>IF(N148="snížená",J148,0)</f>
        <v>0</v>
      </c>
      <c r="BG148" s="162">
        <f>IF(N148="zákl. přenesená",J148,0)</f>
        <v>0</v>
      </c>
      <c r="BH148" s="162">
        <f>IF(N148="sníž. přenesená",J148,0)</f>
        <v>0</v>
      </c>
      <c r="BI148" s="162">
        <f>IF(N148="nulová",J148,0)</f>
        <v>0</v>
      </c>
      <c r="BJ148" s="18" t="s">
        <v>80</v>
      </c>
      <c r="BK148" s="162">
        <f>ROUND(I148*H148,2)</f>
        <v>0</v>
      </c>
      <c r="BL148" s="18" t="s">
        <v>160</v>
      </c>
      <c r="BM148" s="161" t="s">
        <v>190</v>
      </c>
    </row>
    <row r="149" spans="1:47" s="2" customFormat="1" ht="29.25">
      <c r="A149" s="33"/>
      <c r="B149" s="34"/>
      <c r="C149" s="33"/>
      <c r="D149" s="163" t="s">
        <v>162</v>
      </c>
      <c r="E149" s="33"/>
      <c r="F149" s="164" t="s">
        <v>191</v>
      </c>
      <c r="G149" s="33"/>
      <c r="H149" s="33"/>
      <c r="I149" s="165"/>
      <c r="J149" s="33"/>
      <c r="K149" s="33"/>
      <c r="L149" s="34"/>
      <c r="M149" s="166"/>
      <c r="N149" s="167"/>
      <c r="O149" s="59"/>
      <c r="P149" s="59"/>
      <c r="Q149" s="59"/>
      <c r="R149" s="59"/>
      <c r="S149" s="59"/>
      <c r="T149" s="60"/>
      <c r="U149" s="33"/>
      <c r="V149" s="33"/>
      <c r="W149" s="33"/>
      <c r="X149" s="33"/>
      <c r="Y149" s="33"/>
      <c r="Z149" s="33"/>
      <c r="AA149" s="33"/>
      <c r="AB149" s="33"/>
      <c r="AC149" s="33"/>
      <c r="AD149" s="33"/>
      <c r="AE149" s="33"/>
      <c r="AT149" s="18" t="s">
        <v>162</v>
      </c>
      <c r="AU149" s="18" t="s">
        <v>82</v>
      </c>
    </row>
    <row r="150" spans="1:65" s="2" customFormat="1" ht="24.2" customHeight="1">
      <c r="A150" s="33"/>
      <c r="B150" s="149"/>
      <c r="C150" s="150" t="s">
        <v>192</v>
      </c>
      <c r="D150" s="150" t="s">
        <v>155</v>
      </c>
      <c r="E150" s="151" t="s">
        <v>193</v>
      </c>
      <c r="F150" s="152" t="s">
        <v>194</v>
      </c>
      <c r="G150" s="153" t="s">
        <v>158</v>
      </c>
      <c r="H150" s="154">
        <v>35</v>
      </c>
      <c r="I150" s="155"/>
      <c r="J150" s="156">
        <f>ROUND(I150*H150,2)</f>
        <v>0</v>
      </c>
      <c r="K150" s="152" t="s">
        <v>159</v>
      </c>
      <c r="L150" s="34"/>
      <c r="M150" s="157" t="s">
        <v>1</v>
      </c>
      <c r="N150" s="158" t="s">
        <v>39</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160</v>
      </c>
      <c r="AT150" s="161" t="s">
        <v>155</v>
      </c>
      <c r="AU150" s="161" t="s">
        <v>82</v>
      </c>
      <c r="AY150" s="18" t="s">
        <v>152</v>
      </c>
      <c r="BE150" s="162">
        <f>IF(N150="základní",J150,0)</f>
        <v>0</v>
      </c>
      <c r="BF150" s="162">
        <f>IF(N150="snížená",J150,0)</f>
        <v>0</v>
      </c>
      <c r="BG150" s="162">
        <f>IF(N150="zákl. přenesená",J150,0)</f>
        <v>0</v>
      </c>
      <c r="BH150" s="162">
        <f>IF(N150="sníž. přenesená",J150,0)</f>
        <v>0</v>
      </c>
      <c r="BI150" s="162">
        <f>IF(N150="nulová",J150,0)</f>
        <v>0</v>
      </c>
      <c r="BJ150" s="18" t="s">
        <v>80</v>
      </c>
      <c r="BK150" s="162">
        <f>ROUND(I150*H150,2)</f>
        <v>0</v>
      </c>
      <c r="BL150" s="18" t="s">
        <v>160</v>
      </c>
      <c r="BM150" s="161" t="s">
        <v>195</v>
      </c>
    </row>
    <row r="151" spans="1:47" s="2" customFormat="1" ht="19.5">
      <c r="A151" s="33"/>
      <c r="B151" s="34"/>
      <c r="C151" s="33"/>
      <c r="D151" s="163" t="s">
        <v>162</v>
      </c>
      <c r="E151" s="33"/>
      <c r="F151" s="164" t="s">
        <v>196</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162</v>
      </c>
      <c r="AU151" s="18" t="s">
        <v>82</v>
      </c>
    </row>
    <row r="152" spans="2:51" s="13" customFormat="1" ht="12">
      <c r="B152" s="169"/>
      <c r="D152" s="163" t="s">
        <v>166</v>
      </c>
      <c r="F152" s="171" t="s">
        <v>197</v>
      </c>
      <c r="H152" s="172">
        <v>35</v>
      </c>
      <c r="I152" s="173"/>
      <c r="L152" s="169"/>
      <c r="M152" s="174"/>
      <c r="N152" s="175"/>
      <c r="O152" s="175"/>
      <c r="P152" s="175"/>
      <c r="Q152" s="175"/>
      <c r="R152" s="175"/>
      <c r="S152" s="175"/>
      <c r="T152" s="176"/>
      <c r="AT152" s="170" t="s">
        <v>166</v>
      </c>
      <c r="AU152" s="170" t="s">
        <v>82</v>
      </c>
      <c r="AV152" s="13" t="s">
        <v>82</v>
      </c>
      <c r="AW152" s="13" t="s">
        <v>3</v>
      </c>
      <c r="AX152" s="13" t="s">
        <v>80</v>
      </c>
      <c r="AY152" s="170" t="s">
        <v>152</v>
      </c>
    </row>
    <row r="153" spans="1:65" s="2" customFormat="1" ht="24.2" customHeight="1">
      <c r="A153" s="33"/>
      <c r="B153" s="149"/>
      <c r="C153" s="150" t="s">
        <v>198</v>
      </c>
      <c r="D153" s="150" t="s">
        <v>155</v>
      </c>
      <c r="E153" s="151" t="s">
        <v>199</v>
      </c>
      <c r="F153" s="152" t="s">
        <v>200</v>
      </c>
      <c r="G153" s="153" t="s">
        <v>170</v>
      </c>
      <c r="H153" s="154">
        <v>171</v>
      </c>
      <c r="I153" s="155"/>
      <c r="J153" s="156">
        <f>ROUND(I153*H153,2)</f>
        <v>0</v>
      </c>
      <c r="K153" s="152" t="s">
        <v>159</v>
      </c>
      <c r="L153" s="34"/>
      <c r="M153" s="157" t="s">
        <v>1</v>
      </c>
      <c r="N153" s="158" t="s">
        <v>39</v>
      </c>
      <c r="O153" s="59"/>
      <c r="P153" s="159">
        <f>O153*H153</f>
        <v>0</v>
      </c>
      <c r="Q153" s="159">
        <v>0</v>
      </c>
      <c r="R153" s="159">
        <f>Q153*H153</f>
        <v>0</v>
      </c>
      <c r="S153" s="159">
        <v>0</v>
      </c>
      <c r="T153" s="160">
        <f>S153*H153</f>
        <v>0</v>
      </c>
      <c r="U153" s="33"/>
      <c r="V153" s="33"/>
      <c r="W153" s="33"/>
      <c r="X153" s="33"/>
      <c r="Y153" s="33"/>
      <c r="Z153" s="33"/>
      <c r="AA153" s="33"/>
      <c r="AB153" s="33"/>
      <c r="AC153" s="33"/>
      <c r="AD153" s="33"/>
      <c r="AE153" s="33"/>
      <c r="AR153" s="161" t="s">
        <v>160</v>
      </c>
      <c r="AT153" s="161" t="s">
        <v>155</v>
      </c>
      <c r="AU153" s="161" t="s">
        <v>82</v>
      </c>
      <c r="AY153" s="18" t="s">
        <v>152</v>
      </c>
      <c r="BE153" s="162">
        <f>IF(N153="základní",J153,0)</f>
        <v>0</v>
      </c>
      <c r="BF153" s="162">
        <f>IF(N153="snížená",J153,0)</f>
        <v>0</v>
      </c>
      <c r="BG153" s="162">
        <f>IF(N153="zákl. přenesená",J153,0)</f>
        <v>0</v>
      </c>
      <c r="BH153" s="162">
        <f>IF(N153="sníž. přenesená",J153,0)</f>
        <v>0</v>
      </c>
      <c r="BI153" s="162">
        <f>IF(N153="nulová",J153,0)</f>
        <v>0</v>
      </c>
      <c r="BJ153" s="18" t="s">
        <v>80</v>
      </c>
      <c r="BK153" s="162">
        <f>ROUND(I153*H153,2)</f>
        <v>0</v>
      </c>
      <c r="BL153" s="18" t="s">
        <v>160</v>
      </c>
      <c r="BM153" s="161" t="s">
        <v>201</v>
      </c>
    </row>
    <row r="154" spans="1:47" s="2" customFormat="1" ht="39">
      <c r="A154" s="33"/>
      <c r="B154" s="34"/>
      <c r="C154" s="33"/>
      <c r="D154" s="163" t="s">
        <v>162</v>
      </c>
      <c r="E154" s="33"/>
      <c r="F154" s="164" t="s">
        <v>202</v>
      </c>
      <c r="G154" s="33"/>
      <c r="H154" s="33"/>
      <c r="I154" s="165"/>
      <c r="J154" s="33"/>
      <c r="K154" s="33"/>
      <c r="L154" s="34"/>
      <c r="M154" s="166"/>
      <c r="N154" s="167"/>
      <c r="O154" s="59"/>
      <c r="P154" s="59"/>
      <c r="Q154" s="59"/>
      <c r="R154" s="59"/>
      <c r="S154" s="59"/>
      <c r="T154" s="60"/>
      <c r="U154" s="33"/>
      <c r="V154" s="33"/>
      <c r="W154" s="33"/>
      <c r="X154" s="33"/>
      <c r="Y154" s="33"/>
      <c r="Z154" s="33"/>
      <c r="AA154" s="33"/>
      <c r="AB154" s="33"/>
      <c r="AC154" s="33"/>
      <c r="AD154" s="33"/>
      <c r="AE154" s="33"/>
      <c r="AT154" s="18" t="s">
        <v>162</v>
      </c>
      <c r="AU154" s="18" t="s">
        <v>82</v>
      </c>
    </row>
    <row r="155" spans="2:51" s="13" customFormat="1" ht="12">
      <c r="B155" s="169"/>
      <c r="D155" s="163" t="s">
        <v>166</v>
      </c>
      <c r="F155" s="171" t="s">
        <v>203</v>
      </c>
      <c r="H155" s="172">
        <v>171</v>
      </c>
      <c r="I155" s="173"/>
      <c r="L155" s="169"/>
      <c r="M155" s="174"/>
      <c r="N155" s="175"/>
      <c r="O155" s="175"/>
      <c r="P155" s="175"/>
      <c r="Q155" s="175"/>
      <c r="R155" s="175"/>
      <c r="S155" s="175"/>
      <c r="T155" s="176"/>
      <c r="AT155" s="170" t="s">
        <v>166</v>
      </c>
      <c r="AU155" s="170" t="s">
        <v>82</v>
      </c>
      <c r="AV155" s="13" t="s">
        <v>82</v>
      </c>
      <c r="AW155" s="13" t="s">
        <v>3</v>
      </c>
      <c r="AX155" s="13" t="s">
        <v>80</v>
      </c>
      <c r="AY155" s="170" t="s">
        <v>152</v>
      </c>
    </row>
    <row r="156" spans="1:65" s="2" customFormat="1" ht="33" customHeight="1">
      <c r="A156" s="33"/>
      <c r="B156" s="149"/>
      <c r="C156" s="150" t="s">
        <v>204</v>
      </c>
      <c r="D156" s="150" t="s">
        <v>155</v>
      </c>
      <c r="E156" s="151" t="s">
        <v>205</v>
      </c>
      <c r="F156" s="152" t="s">
        <v>206</v>
      </c>
      <c r="G156" s="153" t="s">
        <v>170</v>
      </c>
      <c r="H156" s="154">
        <v>171</v>
      </c>
      <c r="I156" s="155"/>
      <c r="J156" s="156">
        <f>ROUND(I156*H156,2)</f>
        <v>0</v>
      </c>
      <c r="K156" s="152" t="s">
        <v>159</v>
      </c>
      <c r="L156" s="34"/>
      <c r="M156" s="157" t="s">
        <v>1</v>
      </c>
      <c r="N156" s="158" t="s">
        <v>39</v>
      </c>
      <c r="O156" s="59"/>
      <c r="P156" s="159">
        <f>O156*H156</f>
        <v>0</v>
      </c>
      <c r="Q156" s="159">
        <v>0</v>
      </c>
      <c r="R156" s="159">
        <f>Q156*H156</f>
        <v>0</v>
      </c>
      <c r="S156" s="159">
        <v>0</v>
      </c>
      <c r="T156" s="160">
        <f>S156*H156</f>
        <v>0</v>
      </c>
      <c r="U156" s="33"/>
      <c r="V156" s="33"/>
      <c r="W156" s="33"/>
      <c r="X156" s="33"/>
      <c r="Y156" s="33"/>
      <c r="Z156" s="33"/>
      <c r="AA156" s="33"/>
      <c r="AB156" s="33"/>
      <c r="AC156" s="33"/>
      <c r="AD156" s="33"/>
      <c r="AE156" s="33"/>
      <c r="AR156" s="161" t="s">
        <v>160</v>
      </c>
      <c r="AT156" s="161" t="s">
        <v>155</v>
      </c>
      <c r="AU156" s="161" t="s">
        <v>82</v>
      </c>
      <c r="AY156" s="18" t="s">
        <v>152</v>
      </c>
      <c r="BE156" s="162">
        <f>IF(N156="základní",J156,0)</f>
        <v>0</v>
      </c>
      <c r="BF156" s="162">
        <f>IF(N156="snížená",J156,0)</f>
        <v>0</v>
      </c>
      <c r="BG156" s="162">
        <f>IF(N156="zákl. přenesená",J156,0)</f>
        <v>0</v>
      </c>
      <c r="BH156" s="162">
        <f>IF(N156="sníž. přenesená",J156,0)</f>
        <v>0</v>
      </c>
      <c r="BI156" s="162">
        <f>IF(N156="nulová",J156,0)</f>
        <v>0</v>
      </c>
      <c r="BJ156" s="18" t="s">
        <v>80</v>
      </c>
      <c r="BK156" s="162">
        <f>ROUND(I156*H156,2)</f>
        <v>0</v>
      </c>
      <c r="BL156" s="18" t="s">
        <v>160</v>
      </c>
      <c r="BM156" s="161" t="s">
        <v>207</v>
      </c>
    </row>
    <row r="157" spans="1:47" s="2" customFormat="1" ht="39">
      <c r="A157" s="33"/>
      <c r="B157" s="34"/>
      <c r="C157" s="33"/>
      <c r="D157" s="163" t="s">
        <v>162</v>
      </c>
      <c r="E157" s="33"/>
      <c r="F157" s="164" t="s">
        <v>208</v>
      </c>
      <c r="G157" s="33"/>
      <c r="H157" s="33"/>
      <c r="I157" s="165"/>
      <c r="J157" s="33"/>
      <c r="K157" s="33"/>
      <c r="L157" s="34"/>
      <c r="M157" s="166"/>
      <c r="N157" s="167"/>
      <c r="O157" s="59"/>
      <c r="P157" s="59"/>
      <c r="Q157" s="59"/>
      <c r="R157" s="59"/>
      <c r="S157" s="59"/>
      <c r="T157" s="60"/>
      <c r="U157" s="33"/>
      <c r="V157" s="33"/>
      <c r="W157" s="33"/>
      <c r="X157" s="33"/>
      <c r="Y157" s="33"/>
      <c r="Z157" s="33"/>
      <c r="AA157" s="33"/>
      <c r="AB157" s="33"/>
      <c r="AC157" s="33"/>
      <c r="AD157" s="33"/>
      <c r="AE157" s="33"/>
      <c r="AT157" s="18" t="s">
        <v>162</v>
      </c>
      <c r="AU157" s="18" t="s">
        <v>82</v>
      </c>
    </row>
    <row r="158" spans="2:51" s="13" customFormat="1" ht="12">
      <c r="B158" s="169"/>
      <c r="D158" s="163" t="s">
        <v>166</v>
      </c>
      <c r="F158" s="171" t="s">
        <v>203</v>
      </c>
      <c r="H158" s="172">
        <v>171</v>
      </c>
      <c r="I158" s="173"/>
      <c r="L158" s="169"/>
      <c r="M158" s="174"/>
      <c r="N158" s="175"/>
      <c r="O158" s="175"/>
      <c r="P158" s="175"/>
      <c r="Q158" s="175"/>
      <c r="R158" s="175"/>
      <c r="S158" s="175"/>
      <c r="T158" s="176"/>
      <c r="AT158" s="170" t="s">
        <v>166</v>
      </c>
      <c r="AU158" s="170" t="s">
        <v>82</v>
      </c>
      <c r="AV158" s="13" t="s">
        <v>82</v>
      </c>
      <c r="AW158" s="13" t="s">
        <v>3</v>
      </c>
      <c r="AX158" s="13" t="s">
        <v>80</v>
      </c>
      <c r="AY158" s="170" t="s">
        <v>152</v>
      </c>
    </row>
    <row r="159" spans="1:65" s="2" customFormat="1" ht="24.2" customHeight="1">
      <c r="A159" s="33"/>
      <c r="B159" s="149"/>
      <c r="C159" s="150" t="s">
        <v>209</v>
      </c>
      <c r="D159" s="150" t="s">
        <v>155</v>
      </c>
      <c r="E159" s="151" t="s">
        <v>210</v>
      </c>
      <c r="F159" s="152" t="s">
        <v>211</v>
      </c>
      <c r="G159" s="153" t="s">
        <v>170</v>
      </c>
      <c r="H159" s="154">
        <v>171</v>
      </c>
      <c r="I159" s="155"/>
      <c r="J159" s="156">
        <f>ROUND(I159*H159,2)</f>
        <v>0</v>
      </c>
      <c r="K159" s="152" t="s">
        <v>159</v>
      </c>
      <c r="L159" s="34"/>
      <c r="M159" s="157" t="s">
        <v>1</v>
      </c>
      <c r="N159" s="158" t="s">
        <v>39</v>
      </c>
      <c r="O159" s="59"/>
      <c r="P159" s="159">
        <f>O159*H159</f>
        <v>0</v>
      </c>
      <c r="Q159" s="159">
        <v>0</v>
      </c>
      <c r="R159" s="159">
        <f>Q159*H159</f>
        <v>0</v>
      </c>
      <c r="S159" s="159">
        <v>0</v>
      </c>
      <c r="T159" s="160">
        <f>S159*H159</f>
        <v>0</v>
      </c>
      <c r="U159" s="33"/>
      <c r="V159" s="33"/>
      <c r="W159" s="33"/>
      <c r="X159" s="33"/>
      <c r="Y159" s="33"/>
      <c r="Z159" s="33"/>
      <c r="AA159" s="33"/>
      <c r="AB159" s="33"/>
      <c r="AC159" s="33"/>
      <c r="AD159" s="33"/>
      <c r="AE159" s="33"/>
      <c r="AR159" s="161" t="s">
        <v>160</v>
      </c>
      <c r="AT159" s="161" t="s">
        <v>155</v>
      </c>
      <c r="AU159" s="161" t="s">
        <v>82</v>
      </c>
      <c r="AY159" s="18" t="s">
        <v>152</v>
      </c>
      <c r="BE159" s="162">
        <f>IF(N159="základní",J159,0)</f>
        <v>0</v>
      </c>
      <c r="BF159" s="162">
        <f>IF(N159="snížená",J159,0)</f>
        <v>0</v>
      </c>
      <c r="BG159" s="162">
        <f>IF(N159="zákl. přenesená",J159,0)</f>
        <v>0</v>
      </c>
      <c r="BH159" s="162">
        <f>IF(N159="sníž. přenesená",J159,0)</f>
        <v>0</v>
      </c>
      <c r="BI159" s="162">
        <f>IF(N159="nulová",J159,0)</f>
        <v>0</v>
      </c>
      <c r="BJ159" s="18" t="s">
        <v>80</v>
      </c>
      <c r="BK159" s="162">
        <f>ROUND(I159*H159,2)</f>
        <v>0</v>
      </c>
      <c r="BL159" s="18" t="s">
        <v>160</v>
      </c>
      <c r="BM159" s="161" t="s">
        <v>212</v>
      </c>
    </row>
    <row r="160" spans="1:47" s="2" customFormat="1" ht="39">
      <c r="A160" s="33"/>
      <c r="B160" s="34"/>
      <c r="C160" s="33"/>
      <c r="D160" s="163" t="s">
        <v>162</v>
      </c>
      <c r="E160" s="33"/>
      <c r="F160" s="164" t="s">
        <v>213</v>
      </c>
      <c r="G160" s="33"/>
      <c r="H160" s="33"/>
      <c r="I160" s="165"/>
      <c r="J160" s="33"/>
      <c r="K160" s="33"/>
      <c r="L160" s="34"/>
      <c r="M160" s="166"/>
      <c r="N160" s="167"/>
      <c r="O160" s="59"/>
      <c r="P160" s="59"/>
      <c r="Q160" s="59"/>
      <c r="R160" s="59"/>
      <c r="S160" s="59"/>
      <c r="T160" s="60"/>
      <c r="U160" s="33"/>
      <c r="V160" s="33"/>
      <c r="W160" s="33"/>
      <c r="X160" s="33"/>
      <c r="Y160" s="33"/>
      <c r="Z160" s="33"/>
      <c r="AA160" s="33"/>
      <c r="AB160" s="33"/>
      <c r="AC160" s="33"/>
      <c r="AD160" s="33"/>
      <c r="AE160" s="33"/>
      <c r="AT160" s="18" t="s">
        <v>162</v>
      </c>
      <c r="AU160" s="18" t="s">
        <v>82</v>
      </c>
    </row>
    <row r="161" spans="2:51" s="13" customFormat="1" ht="12">
      <c r="B161" s="169"/>
      <c r="D161" s="163" t="s">
        <v>166</v>
      </c>
      <c r="F161" s="171" t="s">
        <v>203</v>
      </c>
      <c r="H161" s="172">
        <v>171</v>
      </c>
      <c r="I161" s="173"/>
      <c r="L161" s="169"/>
      <c r="M161" s="174"/>
      <c r="N161" s="175"/>
      <c r="O161" s="175"/>
      <c r="P161" s="175"/>
      <c r="Q161" s="175"/>
      <c r="R161" s="175"/>
      <c r="S161" s="175"/>
      <c r="T161" s="176"/>
      <c r="AT161" s="170" t="s">
        <v>166</v>
      </c>
      <c r="AU161" s="170" t="s">
        <v>82</v>
      </c>
      <c r="AV161" s="13" t="s">
        <v>82</v>
      </c>
      <c r="AW161" s="13" t="s">
        <v>3</v>
      </c>
      <c r="AX161" s="13" t="s">
        <v>80</v>
      </c>
      <c r="AY161" s="170" t="s">
        <v>152</v>
      </c>
    </row>
    <row r="162" spans="1:65" s="2" customFormat="1" ht="24.2" customHeight="1">
      <c r="A162" s="33"/>
      <c r="B162" s="149"/>
      <c r="C162" s="150" t="s">
        <v>214</v>
      </c>
      <c r="D162" s="150" t="s">
        <v>155</v>
      </c>
      <c r="E162" s="151" t="s">
        <v>215</v>
      </c>
      <c r="F162" s="152" t="s">
        <v>216</v>
      </c>
      <c r="G162" s="153" t="s">
        <v>158</v>
      </c>
      <c r="H162" s="154">
        <v>175</v>
      </c>
      <c r="I162" s="155"/>
      <c r="J162" s="156">
        <f>ROUND(I162*H162,2)</f>
        <v>0</v>
      </c>
      <c r="K162" s="152" t="s">
        <v>159</v>
      </c>
      <c r="L162" s="34"/>
      <c r="M162" s="157" t="s">
        <v>1</v>
      </c>
      <c r="N162" s="158" t="s">
        <v>39</v>
      </c>
      <c r="O162" s="59"/>
      <c r="P162" s="159">
        <f>O162*H162</f>
        <v>0</v>
      </c>
      <c r="Q162" s="159">
        <v>0</v>
      </c>
      <c r="R162" s="159">
        <f>Q162*H162</f>
        <v>0</v>
      </c>
      <c r="S162" s="159">
        <v>0</v>
      </c>
      <c r="T162" s="160">
        <f>S162*H162</f>
        <v>0</v>
      </c>
      <c r="U162" s="33"/>
      <c r="V162" s="33"/>
      <c r="W162" s="33"/>
      <c r="X162" s="33"/>
      <c r="Y162" s="33"/>
      <c r="Z162" s="33"/>
      <c r="AA162" s="33"/>
      <c r="AB162" s="33"/>
      <c r="AC162" s="33"/>
      <c r="AD162" s="33"/>
      <c r="AE162" s="33"/>
      <c r="AR162" s="161" t="s">
        <v>160</v>
      </c>
      <c r="AT162" s="161" t="s">
        <v>155</v>
      </c>
      <c r="AU162" s="161" t="s">
        <v>82</v>
      </c>
      <c r="AY162" s="18" t="s">
        <v>152</v>
      </c>
      <c r="BE162" s="162">
        <f>IF(N162="základní",J162,0)</f>
        <v>0</v>
      </c>
      <c r="BF162" s="162">
        <f>IF(N162="snížená",J162,0)</f>
        <v>0</v>
      </c>
      <c r="BG162" s="162">
        <f>IF(N162="zákl. přenesená",J162,0)</f>
        <v>0</v>
      </c>
      <c r="BH162" s="162">
        <f>IF(N162="sníž. přenesená",J162,0)</f>
        <v>0</v>
      </c>
      <c r="BI162" s="162">
        <f>IF(N162="nulová",J162,0)</f>
        <v>0</v>
      </c>
      <c r="BJ162" s="18" t="s">
        <v>80</v>
      </c>
      <c r="BK162" s="162">
        <f>ROUND(I162*H162,2)</f>
        <v>0</v>
      </c>
      <c r="BL162" s="18" t="s">
        <v>160</v>
      </c>
      <c r="BM162" s="161" t="s">
        <v>217</v>
      </c>
    </row>
    <row r="163" spans="1:47" s="2" customFormat="1" ht="19.5">
      <c r="A163" s="33"/>
      <c r="B163" s="34"/>
      <c r="C163" s="33"/>
      <c r="D163" s="163" t="s">
        <v>162</v>
      </c>
      <c r="E163" s="33"/>
      <c r="F163" s="164" t="s">
        <v>218</v>
      </c>
      <c r="G163" s="33"/>
      <c r="H163" s="33"/>
      <c r="I163" s="165"/>
      <c r="J163" s="33"/>
      <c r="K163" s="33"/>
      <c r="L163" s="34"/>
      <c r="M163" s="166"/>
      <c r="N163" s="167"/>
      <c r="O163" s="59"/>
      <c r="P163" s="59"/>
      <c r="Q163" s="59"/>
      <c r="R163" s="59"/>
      <c r="S163" s="59"/>
      <c r="T163" s="60"/>
      <c r="U163" s="33"/>
      <c r="V163" s="33"/>
      <c r="W163" s="33"/>
      <c r="X163" s="33"/>
      <c r="Y163" s="33"/>
      <c r="Z163" s="33"/>
      <c r="AA163" s="33"/>
      <c r="AB163" s="33"/>
      <c r="AC163" s="33"/>
      <c r="AD163" s="33"/>
      <c r="AE163" s="33"/>
      <c r="AT163" s="18" t="s">
        <v>162</v>
      </c>
      <c r="AU163" s="18" t="s">
        <v>82</v>
      </c>
    </row>
    <row r="164" spans="2:51" s="13" customFormat="1" ht="12">
      <c r="B164" s="169"/>
      <c r="D164" s="163" t="s">
        <v>166</v>
      </c>
      <c r="F164" s="171" t="s">
        <v>219</v>
      </c>
      <c r="H164" s="172">
        <v>175</v>
      </c>
      <c r="I164" s="173"/>
      <c r="L164" s="169"/>
      <c r="M164" s="174"/>
      <c r="N164" s="175"/>
      <c r="O164" s="175"/>
      <c r="P164" s="175"/>
      <c r="Q164" s="175"/>
      <c r="R164" s="175"/>
      <c r="S164" s="175"/>
      <c r="T164" s="176"/>
      <c r="AT164" s="170" t="s">
        <v>166</v>
      </c>
      <c r="AU164" s="170" t="s">
        <v>82</v>
      </c>
      <c r="AV164" s="13" t="s">
        <v>82</v>
      </c>
      <c r="AW164" s="13" t="s">
        <v>3</v>
      </c>
      <c r="AX164" s="13" t="s">
        <v>80</v>
      </c>
      <c r="AY164" s="170" t="s">
        <v>152</v>
      </c>
    </row>
    <row r="165" spans="1:65" s="2" customFormat="1" ht="21.75" customHeight="1">
      <c r="A165" s="33"/>
      <c r="B165" s="149"/>
      <c r="C165" s="150" t="s">
        <v>220</v>
      </c>
      <c r="D165" s="150" t="s">
        <v>155</v>
      </c>
      <c r="E165" s="151" t="s">
        <v>221</v>
      </c>
      <c r="F165" s="152" t="s">
        <v>222</v>
      </c>
      <c r="G165" s="153" t="s">
        <v>170</v>
      </c>
      <c r="H165" s="154">
        <v>3</v>
      </c>
      <c r="I165" s="155"/>
      <c r="J165" s="156">
        <f>ROUND(I165*H165,2)</f>
        <v>0</v>
      </c>
      <c r="K165" s="152" t="s">
        <v>1</v>
      </c>
      <c r="L165" s="34"/>
      <c r="M165" s="157" t="s">
        <v>1</v>
      </c>
      <c r="N165" s="158" t="s">
        <v>39</v>
      </c>
      <c r="O165" s="59"/>
      <c r="P165" s="159">
        <f>O165*H165</f>
        <v>0</v>
      </c>
      <c r="Q165" s="159">
        <v>0.03843</v>
      </c>
      <c r="R165" s="159">
        <f>Q165*H165</f>
        <v>0.11529</v>
      </c>
      <c r="S165" s="159">
        <v>0</v>
      </c>
      <c r="T165" s="160">
        <f>S165*H165</f>
        <v>0</v>
      </c>
      <c r="U165" s="33"/>
      <c r="V165" s="33"/>
      <c r="W165" s="33"/>
      <c r="X165" s="33"/>
      <c r="Y165" s="33"/>
      <c r="Z165" s="33"/>
      <c r="AA165" s="33"/>
      <c r="AB165" s="33"/>
      <c r="AC165" s="33"/>
      <c r="AD165" s="33"/>
      <c r="AE165" s="33"/>
      <c r="AR165" s="161" t="s">
        <v>160</v>
      </c>
      <c r="AT165" s="161" t="s">
        <v>155</v>
      </c>
      <c r="AU165" s="161" t="s">
        <v>82</v>
      </c>
      <c r="AY165" s="18" t="s">
        <v>152</v>
      </c>
      <c r="BE165" s="162">
        <f>IF(N165="základní",J165,0)</f>
        <v>0</v>
      </c>
      <c r="BF165" s="162">
        <f>IF(N165="snížená",J165,0)</f>
        <v>0</v>
      </c>
      <c r="BG165" s="162">
        <f>IF(N165="zákl. přenesená",J165,0)</f>
        <v>0</v>
      </c>
      <c r="BH165" s="162">
        <f>IF(N165="sníž. přenesená",J165,0)</f>
        <v>0</v>
      </c>
      <c r="BI165" s="162">
        <f>IF(N165="nulová",J165,0)</f>
        <v>0</v>
      </c>
      <c r="BJ165" s="18" t="s">
        <v>80</v>
      </c>
      <c r="BK165" s="162">
        <f>ROUND(I165*H165,2)</f>
        <v>0</v>
      </c>
      <c r="BL165" s="18" t="s">
        <v>160</v>
      </c>
      <c r="BM165" s="161" t="s">
        <v>223</v>
      </c>
    </row>
    <row r="166" spans="1:47" s="2" customFormat="1" ht="19.5">
      <c r="A166" s="33"/>
      <c r="B166" s="34"/>
      <c r="C166" s="33"/>
      <c r="D166" s="163" t="s">
        <v>162</v>
      </c>
      <c r="E166" s="33"/>
      <c r="F166" s="164" t="s">
        <v>224</v>
      </c>
      <c r="G166" s="33"/>
      <c r="H166" s="33"/>
      <c r="I166" s="165"/>
      <c r="J166" s="33"/>
      <c r="K166" s="33"/>
      <c r="L166" s="34"/>
      <c r="M166" s="166"/>
      <c r="N166" s="167"/>
      <c r="O166" s="59"/>
      <c r="P166" s="59"/>
      <c r="Q166" s="59"/>
      <c r="R166" s="59"/>
      <c r="S166" s="59"/>
      <c r="T166" s="60"/>
      <c r="U166" s="33"/>
      <c r="V166" s="33"/>
      <c r="W166" s="33"/>
      <c r="X166" s="33"/>
      <c r="Y166" s="33"/>
      <c r="Z166" s="33"/>
      <c r="AA166" s="33"/>
      <c r="AB166" s="33"/>
      <c r="AC166" s="33"/>
      <c r="AD166" s="33"/>
      <c r="AE166" s="33"/>
      <c r="AT166" s="18" t="s">
        <v>162</v>
      </c>
      <c r="AU166" s="18" t="s">
        <v>82</v>
      </c>
    </row>
    <row r="167" spans="2:63" s="12" customFormat="1" ht="22.9" customHeight="1">
      <c r="B167" s="136"/>
      <c r="D167" s="137" t="s">
        <v>73</v>
      </c>
      <c r="E167" s="147" t="s">
        <v>225</v>
      </c>
      <c r="F167" s="147" t="s">
        <v>226</v>
      </c>
      <c r="I167" s="139"/>
      <c r="J167" s="148">
        <f>BK167</f>
        <v>0</v>
      </c>
      <c r="L167" s="136"/>
      <c r="M167" s="141"/>
      <c r="N167" s="142"/>
      <c r="O167" s="142"/>
      <c r="P167" s="143">
        <f>SUM(P168:P175)</f>
        <v>0</v>
      </c>
      <c r="Q167" s="142"/>
      <c r="R167" s="143">
        <f>SUM(R168:R175)</f>
        <v>0</v>
      </c>
      <c r="S167" s="142"/>
      <c r="T167" s="144">
        <f>SUM(T168:T175)</f>
        <v>0</v>
      </c>
      <c r="AR167" s="137" t="s">
        <v>80</v>
      </c>
      <c r="AT167" s="145" t="s">
        <v>73</v>
      </c>
      <c r="AU167" s="145" t="s">
        <v>80</v>
      </c>
      <c r="AY167" s="137" t="s">
        <v>152</v>
      </c>
      <c r="BK167" s="146">
        <f>SUM(BK168:BK175)</f>
        <v>0</v>
      </c>
    </row>
    <row r="168" spans="1:65" s="2" customFormat="1" ht="37.9" customHeight="1">
      <c r="A168" s="33"/>
      <c r="B168" s="149"/>
      <c r="C168" s="150" t="s">
        <v>227</v>
      </c>
      <c r="D168" s="150" t="s">
        <v>155</v>
      </c>
      <c r="E168" s="151" t="s">
        <v>228</v>
      </c>
      <c r="F168" s="152" t="s">
        <v>229</v>
      </c>
      <c r="G168" s="153" t="s">
        <v>230</v>
      </c>
      <c r="H168" s="154">
        <v>104</v>
      </c>
      <c r="I168" s="155"/>
      <c r="J168" s="156">
        <f>ROUND(I168*H168,2)</f>
        <v>0</v>
      </c>
      <c r="K168" s="152" t="s">
        <v>1</v>
      </c>
      <c r="L168" s="34"/>
      <c r="M168" s="157" t="s">
        <v>1</v>
      </c>
      <c r="N168" s="158" t="s">
        <v>39</v>
      </c>
      <c r="O168" s="59"/>
      <c r="P168" s="159">
        <f>O168*H168</f>
        <v>0</v>
      </c>
      <c r="Q168" s="159">
        <v>0</v>
      </c>
      <c r="R168" s="159">
        <f>Q168*H168</f>
        <v>0</v>
      </c>
      <c r="S168" s="159">
        <v>0</v>
      </c>
      <c r="T168" s="160">
        <f>S168*H168</f>
        <v>0</v>
      </c>
      <c r="U168" s="33"/>
      <c r="V168" s="33"/>
      <c r="W168" s="33"/>
      <c r="X168" s="33"/>
      <c r="Y168" s="33"/>
      <c r="Z168" s="33"/>
      <c r="AA168" s="33"/>
      <c r="AB168" s="33"/>
      <c r="AC168" s="33"/>
      <c r="AD168" s="33"/>
      <c r="AE168" s="33"/>
      <c r="AR168" s="161" t="s">
        <v>160</v>
      </c>
      <c r="AT168" s="161" t="s">
        <v>155</v>
      </c>
      <c r="AU168" s="161" t="s">
        <v>82</v>
      </c>
      <c r="AY168" s="18" t="s">
        <v>152</v>
      </c>
      <c r="BE168" s="162">
        <f>IF(N168="základní",J168,0)</f>
        <v>0</v>
      </c>
      <c r="BF168" s="162">
        <f>IF(N168="snížená",J168,0)</f>
        <v>0</v>
      </c>
      <c r="BG168" s="162">
        <f>IF(N168="zákl. přenesená",J168,0)</f>
        <v>0</v>
      </c>
      <c r="BH168" s="162">
        <f>IF(N168="sníž. přenesená",J168,0)</f>
        <v>0</v>
      </c>
      <c r="BI168" s="162">
        <f>IF(N168="nulová",J168,0)</f>
        <v>0</v>
      </c>
      <c r="BJ168" s="18" t="s">
        <v>80</v>
      </c>
      <c r="BK168" s="162">
        <f>ROUND(I168*H168,2)</f>
        <v>0</v>
      </c>
      <c r="BL168" s="18" t="s">
        <v>160</v>
      </c>
      <c r="BM168" s="161" t="s">
        <v>231</v>
      </c>
    </row>
    <row r="169" spans="1:47" s="2" customFormat="1" ht="19.5">
      <c r="A169" s="33"/>
      <c r="B169" s="34"/>
      <c r="C169" s="33"/>
      <c r="D169" s="163" t="s">
        <v>162</v>
      </c>
      <c r="E169" s="33"/>
      <c r="F169" s="164" t="s">
        <v>229</v>
      </c>
      <c r="G169" s="33"/>
      <c r="H169" s="33"/>
      <c r="I169" s="165"/>
      <c r="J169" s="33"/>
      <c r="K169" s="33"/>
      <c r="L169" s="34"/>
      <c r="M169" s="166"/>
      <c r="N169" s="167"/>
      <c r="O169" s="59"/>
      <c r="P169" s="59"/>
      <c r="Q169" s="59"/>
      <c r="R169" s="59"/>
      <c r="S169" s="59"/>
      <c r="T169" s="60"/>
      <c r="U169" s="33"/>
      <c r="V169" s="33"/>
      <c r="W169" s="33"/>
      <c r="X169" s="33"/>
      <c r="Y169" s="33"/>
      <c r="Z169" s="33"/>
      <c r="AA169" s="33"/>
      <c r="AB169" s="33"/>
      <c r="AC169" s="33"/>
      <c r="AD169" s="33"/>
      <c r="AE169" s="33"/>
      <c r="AT169" s="18" t="s">
        <v>162</v>
      </c>
      <c r="AU169" s="18" t="s">
        <v>82</v>
      </c>
    </row>
    <row r="170" spans="1:47" s="2" customFormat="1" ht="39">
      <c r="A170" s="33"/>
      <c r="B170" s="34"/>
      <c r="C170" s="33"/>
      <c r="D170" s="163" t="s">
        <v>164</v>
      </c>
      <c r="E170" s="33"/>
      <c r="F170" s="168" t="s">
        <v>232</v>
      </c>
      <c r="G170" s="33"/>
      <c r="H170" s="33"/>
      <c r="I170" s="165"/>
      <c r="J170" s="33"/>
      <c r="K170" s="33"/>
      <c r="L170" s="34"/>
      <c r="M170" s="166"/>
      <c r="N170" s="167"/>
      <c r="O170" s="59"/>
      <c r="P170" s="59"/>
      <c r="Q170" s="59"/>
      <c r="R170" s="59"/>
      <c r="S170" s="59"/>
      <c r="T170" s="60"/>
      <c r="U170" s="33"/>
      <c r="V170" s="33"/>
      <c r="W170" s="33"/>
      <c r="X170" s="33"/>
      <c r="Y170" s="33"/>
      <c r="Z170" s="33"/>
      <c r="AA170" s="33"/>
      <c r="AB170" s="33"/>
      <c r="AC170" s="33"/>
      <c r="AD170" s="33"/>
      <c r="AE170" s="33"/>
      <c r="AT170" s="18" t="s">
        <v>164</v>
      </c>
      <c r="AU170" s="18" t="s">
        <v>82</v>
      </c>
    </row>
    <row r="171" spans="2:51" s="13" customFormat="1" ht="12">
      <c r="B171" s="169"/>
      <c r="D171" s="163" t="s">
        <v>166</v>
      </c>
      <c r="E171" s="170" t="s">
        <v>1</v>
      </c>
      <c r="F171" s="171" t="s">
        <v>233</v>
      </c>
      <c r="H171" s="172">
        <v>104</v>
      </c>
      <c r="I171" s="173"/>
      <c r="L171" s="169"/>
      <c r="M171" s="174"/>
      <c r="N171" s="175"/>
      <c r="O171" s="175"/>
      <c r="P171" s="175"/>
      <c r="Q171" s="175"/>
      <c r="R171" s="175"/>
      <c r="S171" s="175"/>
      <c r="T171" s="176"/>
      <c r="AT171" s="170" t="s">
        <v>166</v>
      </c>
      <c r="AU171" s="170" t="s">
        <v>82</v>
      </c>
      <c r="AV171" s="13" t="s">
        <v>82</v>
      </c>
      <c r="AW171" s="13" t="s">
        <v>31</v>
      </c>
      <c r="AX171" s="13" t="s">
        <v>80</v>
      </c>
      <c r="AY171" s="170" t="s">
        <v>152</v>
      </c>
    </row>
    <row r="172" spans="1:65" s="2" customFormat="1" ht="37.9" customHeight="1">
      <c r="A172" s="33"/>
      <c r="B172" s="149"/>
      <c r="C172" s="150" t="s">
        <v>234</v>
      </c>
      <c r="D172" s="150" t="s">
        <v>155</v>
      </c>
      <c r="E172" s="151" t="s">
        <v>235</v>
      </c>
      <c r="F172" s="152" t="s">
        <v>236</v>
      </c>
      <c r="G172" s="153" t="s">
        <v>237</v>
      </c>
      <c r="H172" s="154">
        <v>1</v>
      </c>
      <c r="I172" s="155"/>
      <c r="J172" s="156">
        <f>ROUND(I172*H172,2)</f>
        <v>0</v>
      </c>
      <c r="K172" s="152" t="s">
        <v>1</v>
      </c>
      <c r="L172" s="34"/>
      <c r="M172" s="157" t="s">
        <v>1</v>
      </c>
      <c r="N172" s="158" t="s">
        <v>39</v>
      </c>
      <c r="O172" s="59"/>
      <c r="P172" s="159">
        <f>O172*H172</f>
        <v>0</v>
      </c>
      <c r="Q172" s="159">
        <v>0</v>
      </c>
      <c r="R172" s="159">
        <f>Q172*H172</f>
        <v>0</v>
      </c>
      <c r="S172" s="159">
        <v>0</v>
      </c>
      <c r="T172" s="160">
        <f>S172*H172</f>
        <v>0</v>
      </c>
      <c r="U172" s="33"/>
      <c r="V172" s="33"/>
      <c r="W172" s="33"/>
      <c r="X172" s="33"/>
      <c r="Y172" s="33"/>
      <c r="Z172" s="33"/>
      <c r="AA172" s="33"/>
      <c r="AB172" s="33"/>
      <c r="AC172" s="33"/>
      <c r="AD172" s="33"/>
      <c r="AE172" s="33"/>
      <c r="AR172" s="161" t="s">
        <v>160</v>
      </c>
      <c r="AT172" s="161" t="s">
        <v>155</v>
      </c>
      <c r="AU172" s="161" t="s">
        <v>82</v>
      </c>
      <c r="AY172" s="18" t="s">
        <v>152</v>
      </c>
      <c r="BE172" s="162">
        <f>IF(N172="základní",J172,0)</f>
        <v>0</v>
      </c>
      <c r="BF172" s="162">
        <f>IF(N172="snížená",J172,0)</f>
        <v>0</v>
      </c>
      <c r="BG172" s="162">
        <f>IF(N172="zákl. přenesená",J172,0)</f>
        <v>0</v>
      </c>
      <c r="BH172" s="162">
        <f>IF(N172="sníž. přenesená",J172,0)</f>
        <v>0</v>
      </c>
      <c r="BI172" s="162">
        <f>IF(N172="nulová",J172,0)</f>
        <v>0</v>
      </c>
      <c r="BJ172" s="18" t="s">
        <v>80</v>
      </c>
      <c r="BK172" s="162">
        <f>ROUND(I172*H172,2)</f>
        <v>0</v>
      </c>
      <c r="BL172" s="18" t="s">
        <v>160</v>
      </c>
      <c r="BM172" s="161" t="s">
        <v>238</v>
      </c>
    </row>
    <row r="173" spans="1:47" s="2" customFormat="1" ht="68.25">
      <c r="A173" s="33"/>
      <c r="B173" s="34"/>
      <c r="C173" s="33"/>
      <c r="D173" s="163" t="s">
        <v>162</v>
      </c>
      <c r="E173" s="33"/>
      <c r="F173" s="164" t="s">
        <v>239</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162</v>
      </c>
      <c r="AU173" s="18" t="s">
        <v>82</v>
      </c>
    </row>
    <row r="174" spans="1:47" s="2" customFormat="1" ht="39">
      <c r="A174" s="33"/>
      <c r="B174" s="34"/>
      <c r="C174" s="33"/>
      <c r="D174" s="163" t="s">
        <v>164</v>
      </c>
      <c r="E174" s="33"/>
      <c r="F174" s="168" t="s">
        <v>232</v>
      </c>
      <c r="G174" s="33"/>
      <c r="H174" s="33"/>
      <c r="I174" s="165"/>
      <c r="J174" s="33"/>
      <c r="K174" s="33"/>
      <c r="L174" s="34"/>
      <c r="M174" s="166"/>
      <c r="N174" s="167"/>
      <c r="O174" s="59"/>
      <c r="P174" s="59"/>
      <c r="Q174" s="59"/>
      <c r="R174" s="59"/>
      <c r="S174" s="59"/>
      <c r="T174" s="60"/>
      <c r="U174" s="33"/>
      <c r="V174" s="33"/>
      <c r="W174" s="33"/>
      <c r="X174" s="33"/>
      <c r="Y174" s="33"/>
      <c r="Z174" s="33"/>
      <c r="AA174" s="33"/>
      <c r="AB174" s="33"/>
      <c r="AC174" s="33"/>
      <c r="AD174" s="33"/>
      <c r="AE174" s="33"/>
      <c r="AT174" s="18" t="s">
        <v>164</v>
      </c>
      <c r="AU174" s="18" t="s">
        <v>82</v>
      </c>
    </row>
    <row r="175" spans="2:51" s="13" customFormat="1" ht="12">
      <c r="B175" s="169"/>
      <c r="D175" s="163" t="s">
        <v>166</v>
      </c>
      <c r="E175" s="170" t="s">
        <v>1</v>
      </c>
      <c r="F175" s="171" t="s">
        <v>80</v>
      </c>
      <c r="H175" s="172">
        <v>1</v>
      </c>
      <c r="I175" s="173"/>
      <c r="L175" s="169"/>
      <c r="M175" s="174"/>
      <c r="N175" s="175"/>
      <c r="O175" s="175"/>
      <c r="P175" s="175"/>
      <c r="Q175" s="175"/>
      <c r="R175" s="175"/>
      <c r="S175" s="175"/>
      <c r="T175" s="176"/>
      <c r="AT175" s="170" t="s">
        <v>166</v>
      </c>
      <c r="AU175" s="170" t="s">
        <v>82</v>
      </c>
      <c r="AV175" s="13" t="s">
        <v>82</v>
      </c>
      <c r="AW175" s="13" t="s">
        <v>31</v>
      </c>
      <c r="AX175" s="13" t="s">
        <v>80</v>
      </c>
      <c r="AY175" s="170" t="s">
        <v>152</v>
      </c>
    </row>
    <row r="176" spans="2:63" s="12" customFormat="1" ht="22.9" customHeight="1">
      <c r="B176" s="136"/>
      <c r="D176" s="137" t="s">
        <v>73</v>
      </c>
      <c r="E176" s="147" t="s">
        <v>80</v>
      </c>
      <c r="F176" s="147" t="s">
        <v>240</v>
      </c>
      <c r="I176" s="139"/>
      <c r="J176" s="148">
        <f>BK176</f>
        <v>0</v>
      </c>
      <c r="L176" s="136"/>
      <c r="M176" s="141"/>
      <c r="N176" s="142"/>
      <c r="O176" s="142"/>
      <c r="P176" s="143">
        <f>SUM(P177:P263)</f>
        <v>0</v>
      </c>
      <c r="Q176" s="142"/>
      <c r="R176" s="143">
        <f>SUM(R177:R263)</f>
        <v>0</v>
      </c>
      <c r="S176" s="142"/>
      <c r="T176" s="144">
        <f>SUM(T177:T263)</f>
        <v>85.785</v>
      </c>
      <c r="AR176" s="137" t="s">
        <v>80</v>
      </c>
      <c r="AT176" s="145" t="s">
        <v>73</v>
      </c>
      <c r="AU176" s="145" t="s">
        <v>80</v>
      </c>
      <c r="AY176" s="137" t="s">
        <v>152</v>
      </c>
      <c r="BK176" s="146">
        <f>SUM(BK177:BK263)</f>
        <v>0</v>
      </c>
    </row>
    <row r="177" spans="1:65" s="2" customFormat="1" ht="24.2" customHeight="1">
      <c r="A177" s="33"/>
      <c r="B177" s="149"/>
      <c r="C177" s="150" t="s">
        <v>8</v>
      </c>
      <c r="D177" s="150" t="s">
        <v>155</v>
      </c>
      <c r="E177" s="151" t="s">
        <v>241</v>
      </c>
      <c r="F177" s="152" t="s">
        <v>242</v>
      </c>
      <c r="G177" s="153" t="s">
        <v>158</v>
      </c>
      <c r="H177" s="154">
        <v>133</v>
      </c>
      <c r="I177" s="155"/>
      <c r="J177" s="156">
        <f>ROUND(I177*H177,2)</f>
        <v>0</v>
      </c>
      <c r="K177" s="152" t="s">
        <v>159</v>
      </c>
      <c r="L177" s="34"/>
      <c r="M177" s="157" t="s">
        <v>1</v>
      </c>
      <c r="N177" s="158" t="s">
        <v>39</v>
      </c>
      <c r="O177" s="59"/>
      <c r="P177" s="159">
        <f>O177*H177</f>
        <v>0</v>
      </c>
      <c r="Q177" s="159">
        <v>0</v>
      </c>
      <c r="R177" s="159">
        <f>Q177*H177</f>
        <v>0</v>
      </c>
      <c r="S177" s="159">
        <v>0.29</v>
      </c>
      <c r="T177" s="160">
        <f>S177*H177</f>
        <v>38.57</v>
      </c>
      <c r="U177" s="33"/>
      <c r="V177" s="33"/>
      <c r="W177" s="33"/>
      <c r="X177" s="33"/>
      <c r="Y177" s="33"/>
      <c r="Z177" s="33"/>
      <c r="AA177" s="33"/>
      <c r="AB177" s="33"/>
      <c r="AC177" s="33"/>
      <c r="AD177" s="33"/>
      <c r="AE177" s="33"/>
      <c r="AR177" s="161" t="s">
        <v>160</v>
      </c>
      <c r="AT177" s="161" t="s">
        <v>155</v>
      </c>
      <c r="AU177" s="161" t="s">
        <v>82</v>
      </c>
      <c r="AY177" s="18" t="s">
        <v>152</v>
      </c>
      <c r="BE177" s="162">
        <f>IF(N177="základní",J177,0)</f>
        <v>0</v>
      </c>
      <c r="BF177" s="162">
        <f>IF(N177="snížená",J177,0)</f>
        <v>0</v>
      </c>
      <c r="BG177" s="162">
        <f>IF(N177="zákl. přenesená",J177,0)</f>
        <v>0</v>
      </c>
      <c r="BH177" s="162">
        <f>IF(N177="sníž. přenesená",J177,0)</f>
        <v>0</v>
      </c>
      <c r="BI177" s="162">
        <f>IF(N177="nulová",J177,0)</f>
        <v>0</v>
      </c>
      <c r="BJ177" s="18" t="s">
        <v>80</v>
      </c>
      <c r="BK177" s="162">
        <f>ROUND(I177*H177,2)</f>
        <v>0</v>
      </c>
      <c r="BL177" s="18" t="s">
        <v>160</v>
      </c>
      <c r="BM177" s="161" t="s">
        <v>243</v>
      </c>
    </row>
    <row r="178" spans="1:47" s="2" customFormat="1" ht="39">
      <c r="A178" s="33"/>
      <c r="B178" s="34"/>
      <c r="C178" s="33"/>
      <c r="D178" s="163" t="s">
        <v>162</v>
      </c>
      <c r="E178" s="33"/>
      <c r="F178" s="164" t="s">
        <v>244</v>
      </c>
      <c r="G178" s="33"/>
      <c r="H178" s="33"/>
      <c r="I178" s="165"/>
      <c r="J178" s="33"/>
      <c r="K178" s="33"/>
      <c r="L178" s="34"/>
      <c r="M178" s="166"/>
      <c r="N178" s="167"/>
      <c r="O178" s="59"/>
      <c r="P178" s="59"/>
      <c r="Q178" s="59"/>
      <c r="R178" s="59"/>
      <c r="S178" s="59"/>
      <c r="T178" s="60"/>
      <c r="U178" s="33"/>
      <c r="V178" s="33"/>
      <c r="W178" s="33"/>
      <c r="X178" s="33"/>
      <c r="Y178" s="33"/>
      <c r="Z178" s="33"/>
      <c r="AA178" s="33"/>
      <c r="AB178" s="33"/>
      <c r="AC178" s="33"/>
      <c r="AD178" s="33"/>
      <c r="AE178" s="33"/>
      <c r="AT178" s="18" t="s">
        <v>162</v>
      </c>
      <c r="AU178" s="18" t="s">
        <v>82</v>
      </c>
    </row>
    <row r="179" spans="1:65" s="2" customFormat="1" ht="16.5" customHeight="1">
      <c r="A179" s="33"/>
      <c r="B179" s="149"/>
      <c r="C179" s="150" t="s">
        <v>245</v>
      </c>
      <c r="D179" s="150" t="s">
        <v>155</v>
      </c>
      <c r="E179" s="151" t="s">
        <v>246</v>
      </c>
      <c r="F179" s="152" t="s">
        <v>247</v>
      </c>
      <c r="G179" s="153" t="s">
        <v>158</v>
      </c>
      <c r="H179" s="154">
        <v>133</v>
      </c>
      <c r="I179" s="155"/>
      <c r="J179" s="156">
        <f>ROUND(I179*H179,2)</f>
        <v>0</v>
      </c>
      <c r="K179" s="152" t="s">
        <v>159</v>
      </c>
      <c r="L179" s="34"/>
      <c r="M179" s="157" t="s">
        <v>1</v>
      </c>
      <c r="N179" s="158" t="s">
        <v>39</v>
      </c>
      <c r="O179" s="59"/>
      <c r="P179" s="159">
        <f>O179*H179</f>
        <v>0</v>
      </c>
      <c r="Q179" s="159">
        <v>0</v>
      </c>
      <c r="R179" s="159">
        <f>Q179*H179</f>
        <v>0</v>
      </c>
      <c r="S179" s="159">
        <v>0.355</v>
      </c>
      <c r="T179" s="160">
        <f>S179*H179</f>
        <v>47.214999999999996</v>
      </c>
      <c r="U179" s="33"/>
      <c r="V179" s="33"/>
      <c r="W179" s="33"/>
      <c r="X179" s="33"/>
      <c r="Y179" s="33"/>
      <c r="Z179" s="33"/>
      <c r="AA179" s="33"/>
      <c r="AB179" s="33"/>
      <c r="AC179" s="33"/>
      <c r="AD179" s="33"/>
      <c r="AE179" s="33"/>
      <c r="AR179" s="161" t="s">
        <v>160</v>
      </c>
      <c r="AT179" s="161" t="s">
        <v>155</v>
      </c>
      <c r="AU179" s="161" t="s">
        <v>82</v>
      </c>
      <c r="AY179" s="18" t="s">
        <v>152</v>
      </c>
      <c r="BE179" s="162">
        <f>IF(N179="základní",J179,0)</f>
        <v>0</v>
      </c>
      <c r="BF179" s="162">
        <f>IF(N179="snížená",J179,0)</f>
        <v>0</v>
      </c>
      <c r="BG179" s="162">
        <f>IF(N179="zákl. přenesená",J179,0)</f>
        <v>0</v>
      </c>
      <c r="BH179" s="162">
        <f>IF(N179="sníž. přenesená",J179,0)</f>
        <v>0</v>
      </c>
      <c r="BI179" s="162">
        <f>IF(N179="nulová",J179,0)</f>
        <v>0</v>
      </c>
      <c r="BJ179" s="18" t="s">
        <v>80</v>
      </c>
      <c r="BK179" s="162">
        <f>ROUND(I179*H179,2)</f>
        <v>0</v>
      </c>
      <c r="BL179" s="18" t="s">
        <v>160</v>
      </c>
      <c r="BM179" s="161" t="s">
        <v>248</v>
      </c>
    </row>
    <row r="180" spans="1:47" s="2" customFormat="1" ht="29.25">
      <c r="A180" s="33"/>
      <c r="B180" s="34"/>
      <c r="C180" s="33"/>
      <c r="D180" s="163" t="s">
        <v>162</v>
      </c>
      <c r="E180" s="33"/>
      <c r="F180" s="164" t="s">
        <v>249</v>
      </c>
      <c r="G180" s="33"/>
      <c r="H180" s="33"/>
      <c r="I180" s="165"/>
      <c r="J180" s="33"/>
      <c r="K180" s="33"/>
      <c r="L180" s="34"/>
      <c r="M180" s="166"/>
      <c r="N180" s="167"/>
      <c r="O180" s="59"/>
      <c r="P180" s="59"/>
      <c r="Q180" s="59"/>
      <c r="R180" s="59"/>
      <c r="S180" s="59"/>
      <c r="T180" s="60"/>
      <c r="U180" s="33"/>
      <c r="V180" s="33"/>
      <c r="W180" s="33"/>
      <c r="X180" s="33"/>
      <c r="Y180" s="33"/>
      <c r="Z180" s="33"/>
      <c r="AA180" s="33"/>
      <c r="AB180" s="33"/>
      <c r="AC180" s="33"/>
      <c r="AD180" s="33"/>
      <c r="AE180" s="33"/>
      <c r="AT180" s="18" t="s">
        <v>162</v>
      </c>
      <c r="AU180" s="18" t="s">
        <v>82</v>
      </c>
    </row>
    <row r="181" spans="1:47" s="2" customFormat="1" ht="19.5">
      <c r="A181" s="33"/>
      <c r="B181" s="34"/>
      <c r="C181" s="33"/>
      <c r="D181" s="163" t="s">
        <v>164</v>
      </c>
      <c r="E181" s="33"/>
      <c r="F181" s="168" t="s">
        <v>165</v>
      </c>
      <c r="G181" s="33"/>
      <c r="H181" s="33"/>
      <c r="I181" s="165"/>
      <c r="J181" s="33"/>
      <c r="K181" s="33"/>
      <c r="L181" s="34"/>
      <c r="M181" s="166"/>
      <c r="N181" s="167"/>
      <c r="O181" s="59"/>
      <c r="P181" s="59"/>
      <c r="Q181" s="59"/>
      <c r="R181" s="59"/>
      <c r="S181" s="59"/>
      <c r="T181" s="60"/>
      <c r="U181" s="33"/>
      <c r="V181" s="33"/>
      <c r="W181" s="33"/>
      <c r="X181" s="33"/>
      <c r="Y181" s="33"/>
      <c r="Z181" s="33"/>
      <c r="AA181" s="33"/>
      <c r="AB181" s="33"/>
      <c r="AC181" s="33"/>
      <c r="AD181" s="33"/>
      <c r="AE181" s="33"/>
      <c r="AT181" s="18" t="s">
        <v>164</v>
      </c>
      <c r="AU181" s="18" t="s">
        <v>82</v>
      </c>
    </row>
    <row r="182" spans="2:51" s="14" customFormat="1" ht="12">
      <c r="B182" s="177"/>
      <c r="D182" s="163" t="s">
        <v>166</v>
      </c>
      <c r="E182" s="178" t="s">
        <v>1</v>
      </c>
      <c r="F182" s="179" t="s">
        <v>250</v>
      </c>
      <c r="H182" s="178" t="s">
        <v>1</v>
      </c>
      <c r="I182" s="180"/>
      <c r="L182" s="177"/>
      <c r="M182" s="181"/>
      <c r="N182" s="182"/>
      <c r="O182" s="182"/>
      <c r="P182" s="182"/>
      <c r="Q182" s="182"/>
      <c r="R182" s="182"/>
      <c r="S182" s="182"/>
      <c r="T182" s="183"/>
      <c r="AT182" s="178" t="s">
        <v>166</v>
      </c>
      <c r="AU182" s="178" t="s">
        <v>82</v>
      </c>
      <c r="AV182" s="14" t="s">
        <v>80</v>
      </c>
      <c r="AW182" s="14" t="s">
        <v>31</v>
      </c>
      <c r="AX182" s="14" t="s">
        <v>74</v>
      </c>
      <c r="AY182" s="178" t="s">
        <v>152</v>
      </c>
    </row>
    <row r="183" spans="2:51" s="13" customFormat="1" ht="12">
      <c r="B183" s="169"/>
      <c r="D183" s="163" t="s">
        <v>166</v>
      </c>
      <c r="E183" s="170" t="s">
        <v>1</v>
      </c>
      <c r="F183" s="171" t="s">
        <v>251</v>
      </c>
      <c r="H183" s="172">
        <v>133</v>
      </c>
      <c r="I183" s="173"/>
      <c r="L183" s="169"/>
      <c r="M183" s="174"/>
      <c r="N183" s="175"/>
      <c r="O183" s="175"/>
      <c r="P183" s="175"/>
      <c r="Q183" s="175"/>
      <c r="R183" s="175"/>
      <c r="S183" s="175"/>
      <c r="T183" s="176"/>
      <c r="AT183" s="170" t="s">
        <v>166</v>
      </c>
      <c r="AU183" s="170" t="s">
        <v>82</v>
      </c>
      <c r="AV183" s="13" t="s">
        <v>82</v>
      </c>
      <c r="AW183" s="13" t="s">
        <v>31</v>
      </c>
      <c r="AX183" s="13" t="s">
        <v>80</v>
      </c>
      <c r="AY183" s="170" t="s">
        <v>152</v>
      </c>
    </row>
    <row r="184" spans="1:65" s="2" customFormat="1" ht="24.2" customHeight="1">
      <c r="A184" s="33"/>
      <c r="B184" s="149"/>
      <c r="C184" s="150" t="s">
        <v>252</v>
      </c>
      <c r="D184" s="150" t="s">
        <v>155</v>
      </c>
      <c r="E184" s="151" t="s">
        <v>253</v>
      </c>
      <c r="F184" s="152" t="s">
        <v>254</v>
      </c>
      <c r="G184" s="153" t="s">
        <v>158</v>
      </c>
      <c r="H184" s="154">
        <v>1843.767</v>
      </c>
      <c r="I184" s="155"/>
      <c r="J184" s="156">
        <f>ROUND(I184*H184,2)</f>
        <v>0</v>
      </c>
      <c r="K184" s="152" t="s">
        <v>159</v>
      </c>
      <c r="L184" s="34"/>
      <c r="M184" s="157" t="s">
        <v>1</v>
      </c>
      <c r="N184" s="158" t="s">
        <v>39</v>
      </c>
      <c r="O184" s="59"/>
      <c r="P184" s="159">
        <f>O184*H184</f>
        <v>0</v>
      </c>
      <c r="Q184" s="159">
        <v>0</v>
      </c>
      <c r="R184" s="159">
        <f>Q184*H184</f>
        <v>0</v>
      </c>
      <c r="S184" s="159">
        <v>0</v>
      </c>
      <c r="T184" s="160">
        <f>S184*H184</f>
        <v>0</v>
      </c>
      <c r="U184" s="33"/>
      <c r="V184" s="33"/>
      <c r="W184" s="33"/>
      <c r="X184" s="33"/>
      <c r="Y184" s="33"/>
      <c r="Z184" s="33"/>
      <c r="AA184" s="33"/>
      <c r="AB184" s="33"/>
      <c r="AC184" s="33"/>
      <c r="AD184" s="33"/>
      <c r="AE184" s="33"/>
      <c r="AR184" s="161" t="s">
        <v>160</v>
      </c>
      <c r="AT184" s="161" t="s">
        <v>155</v>
      </c>
      <c r="AU184" s="161" t="s">
        <v>82</v>
      </c>
      <c r="AY184" s="18" t="s">
        <v>152</v>
      </c>
      <c r="BE184" s="162">
        <f>IF(N184="základní",J184,0)</f>
        <v>0</v>
      </c>
      <c r="BF184" s="162">
        <f>IF(N184="snížená",J184,0)</f>
        <v>0</v>
      </c>
      <c r="BG184" s="162">
        <f>IF(N184="zákl. přenesená",J184,0)</f>
        <v>0</v>
      </c>
      <c r="BH184" s="162">
        <f>IF(N184="sníž. přenesená",J184,0)</f>
        <v>0</v>
      </c>
      <c r="BI184" s="162">
        <f>IF(N184="nulová",J184,0)</f>
        <v>0</v>
      </c>
      <c r="BJ184" s="18" t="s">
        <v>80</v>
      </c>
      <c r="BK184" s="162">
        <f>ROUND(I184*H184,2)</f>
        <v>0</v>
      </c>
      <c r="BL184" s="18" t="s">
        <v>160</v>
      </c>
      <c r="BM184" s="161" t="s">
        <v>255</v>
      </c>
    </row>
    <row r="185" spans="1:47" s="2" customFormat="1" ht="19.5">
      <c r="A185" s="33"/>
      <c r="B185" s="34"/>
      <c r="C185" s="33"/>
      <c r="D185" s="163" t="s">
        <v>162</v>
      </c>
      <c r="E185" s="33"/>
      <c r="F185" s="164" t="s">
        <v>256</v>
      </c>
      <c r="G185" s="33"/>
      <c r="H185" s="33"/>
      <c r="I185" s="165"/>
      <c r="J185" s="33"/>
      <c r="K185" s="33"/>
      <c r="L185" s="34"/>
      <c r="M185" s="166"/>
      <c r="N185" s="167"/>
      <c r="O185" s="59"/>
      <c r="P185" s="59"/>
      <c r="Q185" s="59"/>
      <c r="R185" s="59"/>
      <c r="S185" s="59"/>
      <c r="T185" s="60"/>
      <c r="U185" s="33"/>
      <c r="V185" s="33"/>
      <c r="W185" s="33"/>
      <c r="X185" s="33"/>
      <c r="Y185" s="33"/>
      <c r="Z185" s="33"/>
      <c r="AA185" s="33"/>
      <c r="AB185" s="33"/>
      <c r="AC185" s="33"/>
      <c r="AD185" s="33"/>
      <c r="AE185" s="33"/>
      <c r="AT185" s="18" t="s">
        <v>162</v>
      </c>
      <c r="AU185" s="18" t="s">
        <v>82</v>
      </c>
    </row>
    <row r="186" spans="1:47" s="2" customFormat="1" ht="19.5">
      <c r="A186" s="33"/>
      <c r="B186" s="34"/>
      <c r="C186" s="33"/>
      <c r="D186" s="163" t="s">
        <v>164</v>
      </c>
      <c r="E186" s="33"/>
      <c r="F186" s="168" t="s">
        <v>165</v>
      </c>
      <c r="G186" s="33"/>
      <c r="H186" s="33"/>
      <c r="I186" s="165"/>
      <c r="J186" s="33"/>
      <c r="K186" s="33"/>
      <c r="L186" s="34"/>
      <c r="M186" s="166"/>
      <c r="N186" s="167"/>
      <c r="O186" s="59"/>
      <c r="P186" s="59"/>
      <c r="Q186" s="59"/>
      <c r="R186" s="59"/>
      <c r="S186" s="59"/>
      <c r="T186" s="60"/>
      <c r="U186" s="33"/>
      <c r="V186" s="33"/>
      <c r="W186" s="33"/>
      <c r="X186" s="33"/>
      <c r="Y186" s="33"/>
      <c r="Z186" s="33"/>
      <c r="AA186" s="33"/>
      <c r="AB186" s="33"/>
      <c r="AC186" s="33"/>
      <c r="AD186" s="33"/>
      <c r="AE186" s="33"/>
      <c r="AT186" s="18" t="s">
        <v>164</v>
      </c>
      <c r="AU186" s="18" t="s">
        <v>82</v>
      </c>
    </row>
    <row r="187" spans="2:51" s="14" customFormat="1" ht="12">
      <c r="B187" s="177"/>
      <c r="D187" s="163" t="s">
        <v>166</v>
      </c>
      <c r="E187" s="178" t="s">
        <v>1</v>
      </c>
      <c r="F187" s="179" t="s">
        <v>257</v>
      </c>
      <c r="H187" s="178" t="s">
        <v>1</v>
      </c>
      <c r="I187" s="180"/>
      <c r="L187" s="177"/>
      <c r="M187" s="181"/>
      <c r="N187" s="182"/>
      <c r="O187" s="182"/>
      <c r="P187" s="182"/>
      <c r="Q187" s="182"/>
      <c r="R187" s="182"/>
      <c r="S187" s="182"/>
      <c r="T187" s="183"/>
      <c r="AT187" s="178" t="s">
        <v>166</v>
      </c>
      <c r="AU187" s="178" t="s">
        <v>82</v>
      </c>
      <c r="AV187" s="14" t="s">
        <v>80</v>
      </c>
      <c r="AW187" s="14" t="s">
        <v>31</v>
      </c>
      <c r="AX187" s="14" t="s">
        <v>74</v>
      </c>
      <c r="AY187" s="178" t="s">
        <v>152</v>
      </c>
    </row>
    <row r="188" spans="2:51" s="13" customFormat="1" ht="12">
      <c r="B188" s="169"/>
      <c r="D188" s="163" t="s">
        <v>166</v>
      </c>
      <c r="E188" s="170" t="s">
        <v>1</v>
      </c>
      <c r="F188" s="171" t="s">
        <v>258</v>
      </c>
      <c r="H188" s="172">
        <v>1843.767</v>
      </c>
      <c r="I188" s="173"/>
      <c r="L188" s="169"/>
      <c r="M188" s="174"/>
      <c r="N188" s="175"/>
      <c r="O188" s="175"/>
      <c r="P188" s="175"/>
      <c r="Q188" s="175"/>
      <c r="R188" s="175"/>
      <c r="S188" s="175"/>
      <c r="T188" s="176"/>
      <c r="AT188" s="170" t="s">
        <v>166</v>
      </c>
      <c r="AU188" s="170" t="s">
        <v>82</v>
      </c>
      <c r="AV188" s="13" t="s">
        <v>82</v>
      </c>
      <c r="AW188" s="13" t="s">
        <v>31</v>
      </c>
      <c r="AX188" s="13" t="s">
        <v>80</v>
      </c>
      <c r="AY188" s="170" t="s">
        <v>152</v>
      </c>
    </row>
    <row r="189" spans="1:65" s="2" customFormat="1" ht="24.2" customHeight="1">
      <c r="A189" s="33"/>
      <c r="B189" s="149"/>
      <c r="C189" s="150" t="s">
        <v>259</v>
      </c>
      <c r="D189" s="150" t="s">
        <v>155</v>
      </c>
      <c r="E189" s="151" t="s">
        <v>260</v>
      </c>
      <c r="F189" s="152" t="s">
        <v>261</v>
      </c>
      <c r="G189" s="153" t="s">
        <v>230</v>
      </c>
      <c r="H189" s="154">
        <v>2.591</v>
      </c>
      <c r="I189" s="155"/>
      <c r="J189" s="156">
        <f>ROUND(I189*H189,2)</f>
        <v>0</v>
      </c>
      <c r="K189" s="152" t="s">
        <v>159</v>
      </c>
      <c r="L189" s="34"/>
      <c r="M189" s="157" t="s">
        <v>1</v>
      </c>
      <c r="N189" s="158" t="s">
        <v>39</v>
      </c>
      <c r="O189" s="59"/>
      <c r="P189" s="159">
        <f>O189*H189</f>
        <v>0</v>
      </c>
      <c r="Q189" s="159">
        <v>0</v>
      </c>
      <c r="R189" s="159">
        <f>Q189*H189</f>
        <v>0</v>
      </c>
      <c r="S189" s="159">
        <v>0</v>
      </c>
      <c r="T189" s="160">
        <f>S189*H189</f>
        <v>0</v>
      </c>
      <c r="U189" s="33"/>
      <c r="V189" s="33"/>
      <c r="W189" s="33"/>
      <c r="X189" s="33"/>
      <c r="Y189" s="33"/>
      <c r="Z189" s="33"/>
      <c r="AA189" s="33"/>
      <c r="AB189" s="33"/>
      <c r="AC189" s="33"/>
      <c r="AD189" s="33"/>
      <c r="AE189" s="33"/>
      <c r="AR189" s="161" t="s">
        <v>160</v>
      </c>
      <c r="AT189" s="161" t="s">
        <v>155</v>
      </c>
      <c r="AU189" s="161" t="s">
        <v>82</v>
      </c>
      <c r="AY189" s="18" t="s">
        <v>152</v>
      </c>
      <c r="BE189" s="162">
        <f>IF(N189="základní",J189,0)</f>
        <v>0</v>
      </c>
      <c r="BF189" s="162">
        <f>IF(N189="snížená",J189,0)</f>
        <v>0</v>
      </c>
      <c r="BG189" s="162">
        <f>IF(N189="zákl. přenesená",J189,0)</f>
        <v>0</v>
      </c>
      <c r="BH189" s="162">
        <f>IF(N189="sníž. přenesená",J189,0)</f>
        <v>0</v>
      </c>
      <c r="BI189" s="162">
        <f>IF(N189="nulová",J189,0)</f>
        <v>0</v>
      </c>
      <c r="BJ189" s="18" t="s">
        <v>80</v>
      </c>
      <c r="BK189" s="162">
        <f>ROUND(I189*H189,2)</f>
        <v>0</v>
      </c>
      <c r="BL189" s="18" t="s">
        <v>160</v>
      </c>
      <c r="BM189" s="161" t="s">
        <v>262</v>
      </c>
    </row>
    <row r="190" spans="1:47" s="2" customFormat="1" ht="29.25">
      <c r="A190" s="33"/>
      <c r="B190" s="34"/>
      <c r="C190" s="33"/>
      <c r="D190" s="163" t="s">
        <v>162</v>
      </c>
      <c r="E190" s="33"/>
      <c r="F190" s="164" t="s">
        <v>263</v>
      </c>
      <c r="G190" s="33"/>
      <c r="H190" s="33"/>
      <c r="I190" s="165"/>
      <c r="J190" s="33"/>
      <c r="K190" s="33"/>
      <c r="L190" s="34"/>
      <c r="M190" s="166"/>
      <c r="N190" s="167"/>
      <c r="O190" s="59"/>
      <c r="P190" s="59"/>
      <c r="Q190" s="59"/>
      <c r="R190" s="59"/>
      <c r="S190" s="59"/>
      <c r="T190" s="60"/>
      <c r="U190" s="33"/>
      <c r="V190" s="33"/>
      <c r="W190" s="33"/>
      <c r="X190" s="33"/>
      <c r="Y190" s="33"/>
      <c r="Z190" s="33"/>
      <c r="AA190" s="33"/>
      <c r="AB190" s="33"/>
      <c r="AC190" s="33"/>
      <c r="AD190" s="33"/>
      <c r="AE190" s="33"/>
      <c r="AT190" s="18" t="s">
        <v>162</v>
      </c>
      <c r="AU190" s="18" t="s">
        <v>82</v>
      </c>
    </row>
    <row r="191" spans="1:47" s="2" customFormat="1" ht="29.25">
      <c r="A191" s="33"/>
      <c r="B191" s="34"/>
      <c r="C191" s="33"/>
      <c r="D191" s="163" t="s">
        <v>164</v>
      </c>
      <c r="E191" s="33"/>
      <c r="F191" s="168" t="s">
        <v>264</v>
      </c>
      <c r="G191" s="33"/>
      <c r="H191" s="33"/>
      <c r="I191" s="165"/>
      <c r="J191" s="33"/>
      <c r="K191" s="33"/>
      <c r="L191" s="34"/>
      <c r="M191" s="166"/>
      <c r="N191" s="167"/>
      <c r="O191" s="59"/>
      <c r="P191" s="59"/>
      <c r="Q191" s="59"/>
      <c r="R191" s="59"/>
      <c r="S191" s="59"/>
      <c r="T191" s="60"/>
      <c r="U191" s="33"/>
      <c r="V191" s="33"/>
      <c r="W191" s="33"/>
      <c r="X191" s="33"/>
      <c r="Y191" s="33"/>
      <c r="Z191" s="33"/>
      <c r="AA191" s="33"/>
      <c r="AB191" s="33"/>
      <c r="AC191" s="33"/>
      <c r="AD191" s="33"/>
      <c r="AE191" s="33"/>
      <c r="AT191" s="18" t="s">
        <v>164</v>
      </c>
      <c r="AU191" s="18" t="s">
        <v>82</v>
      </c>
    </row>
    <row r="192" spans="2:51" s="14" customFormat="1" ht="12">
      <c r="B192" s="177"/>
      <c r="D192" s="163" t="s">
        <v>166</v>
      </c>
      <c r="E192" s="178" t="s">
        <v>1</v>
      </c>
      <c r="F192" s="179" t="s">
        <v>265</v>
      </c>
      <c r="H192" s="178" t="s">
        <v>1</v>
      </c>
      <c r="I192" s="180"/>
      <c r="L192" s="177"/>
      <c r="M192" s="181"/>
      <c r="N192" s="182"/>
      <c r="O192" s="182"/>
      <c r="P192" s="182"/>
      <c r="Q192" s="182"/>
      <c r="R192" s="182"/>
      <c r="S192" s="182"/>
      <c r="T192" s="183"/>
      <c r="AT192" s="178" t="s">
        <v>166</v>
      </c>
      <c r="AU192" s="178" t="s">
        <v>82</v>
      </c>
      <c r="AV192" s="14" t="s">
        <v>80</v>
      </c>
      <c r="AW192" s="14" t="s">
        <v>31</v>
      </c>
      <c r="AX192" s="14" t="s">
        <v>74</v>
      </c>
      <c r="AY192" s="178" t="s">
        <v>152</v>
      </c>
    </row>
    <row r="193" spans="2:51" s="13" customFormat="1" ht="12">
      <c r="B193" s="169"/>
      <c r="D193" s="163" t="s">
        <v>166</v>
      </c>
      <c r="E193" s="170" t="s">
        <v>1</v>
      </c>
      <c r="F193" s="171" t="s">
        <v>266</v>
      </c>
      <c r="H193" s="172">
        <v>2.591</v>
      </c>
      <c r="I193" s="173"/>
      <c r="L193" s="169"/>
      <c r="M193" s="174"/>
      <c r="N193" s="175"/>
      <c r="O193" s="175"/>
      <c r="P193" s="175"/>
      <c r="Q193" s="175"/>
      <c r="R193" s="175"/>
      <c r="S193" s="175"/>
      <c r="T193" s="176"/>
      <c r="AT193" s="170" t="s">
        <v>166</v>
      </c>
      <c r="AU193" s="170" t="s">
        <v>82</v>
      </c>
      <c r="AV193" s="13" t="s">
        <v>82</v>
      </c>
      <c r="AW193" s="13" t="s">
        <v>31</v>
      </c>
      <c r="AX193" s="13" t="s">
        <v>80</v>
      </c>
      <c r="AY193" s="170" t="s">
        <v>152</v>
      </c>
    </row>
    <row r="194" spans="1:65" s="2" customFormat="1" ht="24.2" customHeight="1">
      <c r="A194" s="33"/>
      <c r="B194" s="149"/>
      <c r="C194" s="150" t="s">
        <v>173</v>
      </c>
      <c r="D194" s="150" t="s">
        <v>155</v>
      </c>
      <c r="E194" s="151" t="s">
        <v>267</v>
      </c>
      <c r="F194" s="152" t="s">
        <v>268</v>
      </c>
      <c r="G194" s="153" t="s">
        <v>230</v>
      </c>
      <c r="H194" s="154">
        <v>2.591</v>
      </c>
      <c r="I194" s="155"/>
      <c r="J194" s="156">
        <f>ROUND(I194*H194,2)</f>
        <v>0</v>
      </c>
      <c r="K194" s="152" t="s">
        <v>159</v>
      </c>
      <c r="L194" s="34"/>
      <c r="M194" s="157" t="s">
        <v>1</v>
      </c>
      <c r="N194" s="158" t="s">
        <v>39</v>
      </c>
      <c r="O194" s="59"/>
      <c r="P194" s="159">
        <f>O194*H194</f>
        <v>0</v>
      </c>
      <c r="Q194" s="159">
        <v>0</v>
      </c>
      <c r="R194" s="159">
        <f>Q194*H194</f>
        <v>0</v>
      </c>
      <c r="S194" s="159">
        <v>0</v>
      </c>
      <c r="T194" s="160">
        <f>S194*H194</f>
        <v>0</v>
      </c>
      <c r="U194" s="33"/>
      <c r="V194" s="33"/>
      <c r="W194" s="33"/>
      <c r="X194" s="33"/>
      <c r="Y194" s="33"/>
      <c r="Z194" s="33"/>
      <c r="AA194" s="33"/>
      <c r="AB194" s="33"/>
      <c r="AC194" s="33"/>
      <c r="AD194" s="33"/>
      <c r="AE194" s="33"/>
      <c r="AR194" s="161" t="s">
        <v>160</v>
      </c>
      <c r="AT194" s="161" t="s">
        <v>155</v>
      </c>
      <c r="AU194" s="161" t="s">
        <v>82</v>
      </c>
      <c r="AY194" s="18" t="s">
        <v>152</v>
      </c>
      <c r="BE194" s="162">
        <f>IF(N194="základní",J194,0)</f>
        <v>0</v>
      </c>
      <c r="BF194" s="162">
        <f>IF(N194="snížená",J194,0)</f>
        <v>0</v>
      </c>
      <c r="BG194" s="162">
        <f>IF(N194="zákl. přenesená",J194,0)</f>
        <v>0</v>
      </c>
      <c r="BH194" s="162">
        <f>IF(N194="sníž. přenesená",J194,0)</f>
        <v>0</v>
      </c>
      <c r="BI194" s="162">
        <f>IF(N194="nulová",J194,0)</f>
        <v>0</v>
      </c>
      <c r="BJ194" s="18" t="s">
        <v>80</v>
      </c>
      <c r="BK194" s="162">
        <f>ROUND(I194*H194,2)</f>
        <v>0</v>
      </c>
      <c r="BL194" s="18" t="s">
        <v>160</v>
      </c>
      <c r="BM194" s="161" t="s">
        <v>269</v>
      </c>
    </row>
    <row r="195" spans="1:47" s="2" customFormat="1" ht="29.25">
      <c r="A195" s="33"/>
      <c r="B195" s="34"/>
      <c r="C195" s="33"/>
      <c r="D195" s="163" t="s">
        <v>162</v>
      </c>
      <c r="E195" s="33"/>
      <c r="F195" s="164" t="s">
        <v>270</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162</v>
      </c>
      <c r="AU195" s="18" t="s">
        <v>82</v>
      </c>
    </row>
    <row r="196" spans="1:47" s="2" customFormat="1" ht="29.25">
      <c r="A196" s="33"/>
      <c r="B196" s="34"/>
      <c r="C196" s="33"/>
      <c r="D196" s="163" t="s">
        <v>164</v>
      </c>
      <c r="E196" s="33"/>
      <c r="F196" s="168" t="s">
        <v>264</v>
      </c>
      <c r="G196" s="33"/>
      <c r="H196" s="33"/>
      <c r="I196" s="165"/>
      <c r="J196" s="33"/>
      <c r="K196" s="33"/>
      <c r="L196" s="34"/>
      <c r="M196" s="166"/>
      <c r="N196" s="167"/>
      <c r="O196" s="59"/>
      <c r="P196" s="59"/>
      <c r="Q196" s="59"/>
      <c r="R196" s="59"/>
      <c r="S196" s="59"/>
      <c r="T196" s="60"/>
      <c r="U196" s="33"/>
      <c r="V196" s="33"/>
      <c r="W196" s="33"/>
      <c r="X196" s="33"/>
      <c r="Y196" s="33"/>
      <c r="Z196" s="33"/>
      <c r="AA196" s="33"/>
      <c r="AB196" s="33"/>
      <c r="AC196" s="33"/>
      <c r="AD196" s="33"/>
      <c r="AE196" s="33"/>
      <c r="AT196" s="18" t="s">
        <v>164</v>
      </c>
      <c r="AU196" s="18" t="s">
        <v>82</v>
      </c>
    </row>
    <row r="197" spans="1:65" s="2" customFormat="1" ht="37.9" customHeight="1">
      <c r="A197" s="33"/>
      <c r="B197" s="149"/>
      <c r="C197" s="150" t="s">
        <v>271</v>
      </c>
      <c r="D197" s="150" t="s">
        <v>155</v>
      </c>
      <c r="E197" s="151" t="s">
        <v>272</v>
      </c>
      <c r="F197" s="152" t="s">
        <v>273</v>
      </c>
      <c r="G197" s="153" t="s">
        <v>230</v>
      </c>
      <c r="H197" s="154">
        <v>135.315</v>
      </c>
      <c r="I197" s="155"/>
      <c r="J197" s="156">
        <f>ROUND(I197*H197,2)</f>
        <v>0</v>
      </c>
      <c r="K197" s="152" t="s">
        <v>159</v>
      </c>
      <c r="L197" s="34"/>
      <c r="M197" s="157" t="s">
        <v>1</v>
      </c>
      <c r="N197" s="158" t="s">
        <v>39</v>
      </c>
      <c r="O197" s="59"/>
      <c r="P197" s="159">
        <f>O197*H197</f>
        <v>0</v>
      </c>
      <c r="Q197" s="159">
        <v>0</v>
      </c>
      <c r="R197" s="159">
        <f>Q197*H197</f>
        <v>0</v>
      </c>
      <c r="S197" s="159">
        <v>0</v>
      </c>
      <c r="T197" s="160">
        <f>S197*H197</f>
        <v>0</v>
      </c>
      <c r="U197" s="33"/>
      <c r="V197" s="33"/>
      <c r="W197" s="33"/>
      <c r="X197" s="33"/>
      <c r="Y197" s="33"/>
      <c r="Z197" s="33"/>
      <c r="AA197" s="33"/>
      <c r="AB197" s="33"/>
      <c r="AC197" s="33"/>
      <c r="AD197" s="33"/>
      <c r="AE197" s="33"/>
      <c r="AR197" s="161" t="s">
        <v>160</v>
      </c>
      <c r="AT197" s="161" t="s">
        <v>155</v>
      </c>
      <c r="AU197" s="161" t="s">
        <v>82</v>
      </c>
      <c r="AY197" s="18" t="s">
        <v>152</v>
      </c>
      <c r="BE197" s="162">
        <f>IF(N197="základní",J197,0)</f>
        <v>0</v>
      </c>
      <c r="BF197" s="162">
        <f>IF(N197="snížená",J197,0)</f>
        <v>0</v>
      </c>
      <c r="BG197" s="162">
        <f>IF(N197="zákl. přenesená",J197,0)</f>
        <v>0</v>
      </c>
      <c r="BH197" s="162">
        <f>IF(N197="sníž. přenesená",J197,0)</f>
        <v>0</v>
      </c>
      <c r="BI197" s="162">
        <f>IF(N197="nulová",J197,0)</f>
        <v>0</v>
      </c>
      <c r="BJ197" s="18" t="s">
        <v>80</v>
      </c>
      <c r="BK197" s="162">
        <f>ROUND(I197*H197,2)</f>
        <v>0</v>
      </c>
      <c r="BL197" s="18" t="s">
        <v>160</v>
      </c>
      <c r="BM197" s="161" t="s">
        <v>274</v>
      </c>
    </row>
    <row r="198" spans="1:47" s="2" customFormat="1" ht="29.25">
      <c r="A198" s="33"/>
      <c r="B198" s="34"/>
      <c r="C198" s="33"/>
      <c r="D198" s="163" t="s">
        <v>162</v>
      </c>
      <c r="E198" s="33"/>
      <c r="F198" s="164" t="s">
        <v>275</v>
      </c>
      <c r="G198" s="33"/>
      <c r="H198" s="33"/>
      <c r="I198" s="165"/>
      <c r="J198" s="33"/>
      <c r="K198" s="33"/>
      <c r="L198" s="34"/>
      <c r="M198" s="166"/>
      <c r="N198" s="167"/>
      <c r="O198" s="59"/>
      <c r="P198" s="59"/>
      <c r="Q198" s="59"/>
      <c r="R198" s="59"/>
      <c r="S198" s="59"/>
      <c r="T198" s="60"/>
      <c r="U198" s="33"/>
      <c r="V198" s="33"/>
      <c r="W198" s="33"/>
      <c r="X198" s="33"/>
      <c r="Y198" s="33"/>
      <c r="Z198" s="33"/>
      <c r="AA198" s="33"/>
      <c r="AB198" s="33"/>
      <c r="AC198" s="33"/>
      <c r="AD198" s="33"/>
      <c r="AE198" s="33"/>
      <c r="AT198" s="18" t="s">
        <v>162</v>
      </c>
      <c r="AU198" s="18" t="s">
        <v>82</v>
      </c>
    </row>
    <row r="199" spans="1:47" s="2" customFormat="1" ht="29.25">
      <c r="A199" s="33"/>
      <c r="B199" s="34"/>
      <c r="C199" s="33"/>
      <c r="D199" s="163" t="s">
        <v>164</v>
      </c>
      <c r="E199" s="33"/>
      <c r="F199" s="168" t="s">
        <v>264</v>
      </c>
      <c r="G199" s="33"/>
      <c r="H199" s="33"/>
      <c r="I199" s="165"/>
      <c r="J199" s="33"/>
      <c r="K199" s="33"/>
      <c r="L199" s="34"/>
      <c r="M199" s="166"/>
      <c r="N199" s="167"/>
      <c r="O199" s="59"/>
      <c r="P199" s="59"/>
      <c r="Q199" s="59"/>
      <c r="R199" s="59"/>
      <c r="S199" s="59"/>
      <c r="T199" s="60"/>
      <c r="U199" s="33"/>
      <c r="V199" s="33"/>
      <c r="W199" s="33"/>
      <c r="X199" s="33"/>
      <c r="Y199" s="33"/>
      <c r="Z199" s="33"/>
      <c r="AA199" s="33"/>
      <c r="AB199" s="33"/>
      <c r="AC199" s="33"/>
      <c r="AD199" s="33"/>
      <c r="AE199" s="33"/>
      <c r="AT199" s="18" t="s">
        <v>164</v>
      </c>
      <c r="AU199" s="18" t="s">
        <v>82</v>
      </c>
    </row>
    <row r="200" spans="2:51" s="14" customFormat="1" ht="12">
      <c r="B200" s="177"/>
      <c r="D200" s="163" t="s">
        <v>166</v>
      </c>
      <c r="E200" s="178" t="s">
        <v>1</v>
      </c>
      <c r="F200" s="179" t="s">
        <v>276</v>
      </c>
      <c r="H200" s="178" t="s">
        <v>1</v>
      </c>
      <c r="I200" s="180"/>
      <c r="L200" s="177"/>
      <c r="M200" s="181"/>
      <c r="N200" s="182"/>
      <c r="O200" s="182"/>
      <c r="P200" s="182"/>
      <c r="Q200" s="182"/>
      <c r="R200" s="182"/>
      <c r="S200" s="182"/>
      <c r="T200" s="183"/>
      <c r="AT200" s="178" t="s">
        <v>166</v>
      </c>
      <c r="AU200" s="178" t="s">
        <v>82</v>
      </c>
      <c r="AV200" s="14" t="s">
        <v>80</v>
      </c>
      <c r="AW200" s="14" t="s">
        <v>31</v>
      </c>
      <c r="AX200" s="14" t="s">
        <v>74</v>
      </c>
      <c r="AY200" s="178" t="s">
        <v>152</v>
      </c>
    </row>
    <row r="201" spans="2:51" s="13" customFormat="1" ht="12">
      <c r="B201" s="169"/>
      <c r="D201" s="163" t="s">
        <v>166</v>
      </c>
      <c r="E201" s="170" t="s">
        <v>1</v>
      </c>
      <c r="F201" s="171" t="s">
        <v>277</v>
      </c>
      <c r="H201" s="172">
        <v>135.315</v>
      </c>
      <c r="I201" s="173"/>
      <c r="L201" s="169"/>
      <c r="M201" s="174"/>
      <c r="N201" s="175"/>
      <c r="O201" s="175"/>
      <c r="P201" s="175"/>
      <c r="Q201" s="175"/>
      <c r="R201" s="175"/>
      <c r="S201" s="175"/>
      <c r="T201" s="176"/>
      <c r="AT201" s="170" t="s">
        <v>166</v>
      </c>
      <c r="AU201" s="170" t="s">
        <v>82</v>
      </c>
      <c r="AV201" s="13" t="s">
        <v>82</v>
      </c>
      <c r="AW201" s="13" t="s">
        <v>31</v>
      </c>
      <c r="AX201" s="13" t="s">
        <v>80</v>
      </c>
      <c r="AY201" s="170" t="s">
        <v>152</v>
      </c>
    </row>
    <row r="202" spans="1:65" s="2" customFormat="1" ht="33" customHeight="1">
      <c r="A202" s="33"/>
      <c r="B202" s="149"/>
      <c r="C202" s="150" t="s">
        <v>7</v>
      </c>
      <c r="D202" s="150" t="s">
        <v>155</v>
      </c>
      <c r="E202" s="151" t="s">
        <v>278</v>
      </c>
      <c r="F202" s="152" t="s">
        <v>279</v>
      </c>
      <c r="G202" s="153" t="s">
        <v>230</v>
      </c>
      <c r="H202" s="154">
        <v>135.315</v>
      </c>
      <c r="I202" s="155"/>
      <c r="J202" s="156">
        <f>ROUND(I202*H202,2)</f>
        <v>0</v>
      </c>
      <c r="K202" s="152" t="s">
        <v>159</v>
      </c>
      <c r="L202" s="34"/>
      <c r="M202" s="157" t="s">
        <v>1</v>
      </c>
      <c r="N202" s="158" t="s">
        <v>39</v>
      </c>
      <c r="O202" s="59"/>
      <c r="P202" s="159">
        <f>O202*H202</f>
        <v>0</v>
      </c>
      <c r="Q202" s="159">
        <v>0</v>
      </c>
      <c r="R202" s="159">
        <f>Q202*H202</f>
        <v>0</v>
      </c>
      <c r="S202" s="159">
        <v>0</v>
      </c>
      <c r="T202" s="160">
        <f>S202*H202</f>
        <v>0</v>
      </c>
      <c r="U202" s="33"/>
      <c r="V202" s="33"/>
      <c r="W202" s="33"/>
      <c r="X202" s="33"/>
      <c r="Y202" s="33"/>
      <c r="Z202" s="33"/>
      <c r="AA202" s="33"/>
      <c r="AB202" s="33"/>
      <c r="AC202" s="33"/>
      <c r="AD202" s="33"/>
      <c r="AE202" s="33"/>
      <c r="AR202" s="161" t="s">
        <v>160</v>
      </c>
      <c r="AT202" s="161" t="s">
        <v>155</v>
      </c>
      <c r="AU202" s="161" t="s">
        <v>82</v>
      </c>
      <c r="AY202" s="18" t="s">
        <v>152</v>
      </c>
      <c r="BE202" s="162">
        <f>IF(N202="základní",J202,0)</f>
        <v>0</v>
      </c>
      <c r="BF202" s="162">
        <f>IF(N202="snížená",J202,0)</f>
        <v>0</v>
      </c>
      <c r="BG202" s="162">
        <f>IF(N202="zákl. přenesená",J202,0)</f>
        <v>0</v>
      </c>
      <c r="BH202" s="162">
        <f>IF(N202="sníž. přenesená",J202,0)</f>
        <v>0</v>
      </c>
      <c r="BI202" s="162">
        <f>IF(N202="nulová",J202,0)</f>
        <v>0</v>
      </c>
      <c r="BJ202" s="18" t="s">
        <v>80</v>
      </c>
      <c r="BK202" s="162">
        <f>ROUND(I202*H202,2)</f>
        <v>0</v>
      </c>
      <c r="BL202" s="18" t="s">
        <v>160</v>
      </c>
      <c r="BM202" s="161" t="s">
        <v>280</v>
      </c>
    </row>
    <row r="203" spans="1:47" s="2" customFormat="1" ht="29.25">
      <c r="A203" s="33"/>
      <c r="B203" s="34"/>
      <c r="C203" s="33"/>
      <c r="D203" s="163" t="s">
        <v>162</v>
      </c>
      <c r="E203" s="33"/>
      <c r="F203" s="164" t="s">
        <v>281</v>
      </c>
      <c r="G203" s="33"/>
      <c r="H203" s="33"/>
      <c r="I203" s="165"/>
      <c r="J203" s="33"/>
      <c r="K203" s="33"/>
      <c r="L203" s="34"/>
      <c r="M203" s="166"/>
      <c r="N203" s="167"/>
      <c r="O203" s="59"/>
      <c r="P203" s="59"/>
      <c r="Q203" s="59"/>
      <c r="R203" s="59"/>
      <c r="S203" s="59"/>
      <c r="T203" s="60"/>
      <c r="U203" s="33"/>
      <c r="V203" s="33"/>
      <c r="W203" s="33"/>
      <c r="X203" s="33"/>
      <c r="Y203" s="33"/>
      <c r="Z203" s="33"/>
      <c r="AA203" s="33"/>
      <c r="AB203" s="33"/>
      <c r="AC203" s="33"/>
      <c r="AD203" s="33"/>
      <c r="AE203" s="33"/>
      <c r="AT203" s="18" t="s">
        <v>162</v>
      </c>
      <c r="AU203" s="18" t="s">
        <v>82</v>
      </c>
    </row>
    <row r="204" spans="1:47" s="2" customFormat="1" ht="29.25">
      <c r="A204" s="33"/>
      <c r="B204" s="34"/>
      <c r="C204" s="33"/>
      <c r="D204" s="163" t="s">
        <v>164</v>
      </c>
      <c r="E204" s="33"/>
      <c r="F204" s="168" t="s">
        <v>264</v>
      </c>
      <c r="G204" s="33"/>
      <c r="H204" s="33"/>
      <c r="I204" s="165"/>
      <c r="J204" s="33"/>
      <c r="K204" s="33"/>
      <c r="L204" s="34"/>
      <c r="M204" s="166"/>
      <c r="N204" s="167"/>
      <c r="O204" s="59"/>
      <c r="P204" s="59"/>
      <c r="Q204" s="59"/>
      <c r="R204" s="59"/>
      <c r="S204" s="59"/>
      <c r="T204" s="60"/>
      <c r="U204" s="33"/>
      <c r="V204" s="33"/>
      <c r="W204" s="33"/>
      <c r="X204" s="33"/>
      <c r="Y204" s="33"/>
      <c r="Z204" s="33"/>
      <c r="AA204" s="33"/>
      <c r="AB204" s="33"/>
      <c r="AC204" s="33"/>
      <c r="AD204" s="33"/>
      <c r="AE204" s="33"/>
      <c r="AT204" s="18" t="s">
        <v>164</v>
      </c>
      <c r="AU204" s="18" t="s">
        <v>82</v>
      </c>
    </row>
    <row r="205" spans="1:65" s="2" customFormat="1" ht="37.9" customHeight="1">
      <c r="A205" s="33"/>
      <c r="B205" s="149"/>
      <c r="C205" s="150" t="s">
        <v>282</v>
      </c>
      <c r="D205" s="150" t="s">
        <v>155</v>
      </c>
      <c r="E205" s="151" t="s">
        <v>283</v>
      </c>
      <c r="F205" s="152" t="s">
        <v>284</v>
      </c>
      <c r="G205" s="153" t="s">
        <v>230</v>
      </c>
      <c r="H205" s="154">
        <v>553.13</v>
      </c>
      <c r="I205" s="155"/>
      <c r="J205" s="156">
        <f>ROUND(I205*H205,2)</f>
        <v>0</v>
      </c>
      <c r="K205" s="152" t="s">
        <v>159</v>
      </c>
      <c r="L205" s="34"/>
      <c r="M205" s="157" t="s">
        <v>1</v>
      </c>
      <c r="N205" s="158" t="s">
        <v>39</v>
      </c>
      <c r="O205" s="59"/>
      <c r="P205" s="159">
        <f>O205*H205</f>
        <v>0</v>
      </c>
      <c r="Q205" s="159">
        <v>0</v>
      </c>
      <c r="R205" s="159">
        <f>Q205*H205</f>
        <v>0</v>
      </c>
      <c r="S205" s="159">
        <v>0</v>
      </c>
      <c r="T205" s="160">
        <f>S205*H205</f>
        <v>0</v>
      </c>
      <c r="U205" s="33"/>
      <c r="V205" s="33"/>
      <c r="W205" s="33"/>
      <c r="X205" s="33"/>
      <c r="Y205" s="33"/>
      <c r="Z205" s="33"/>
      <c r="AA205" s="33"/>
      <c r="AB205" s="33"/>
      <c r="AC205" s="33"/>
      <c r="AD205" s="33"/>
      <c r="AE205" s="33"/>
      <c r="AR205" s="161" t="s">
        <v>160</v>
      </c>
      <c r="AT205" s="161" t="s">
        <v>155</v>
      </c>
      <c r="AU205" s="161" t="s">
        <v>82</v>
      </c>
      <c r="AY205" s="18" t="s">
        <v>152</v>
      </c>
      <c r="BE205" s="162">
        <f>IF(N205="základní",J205,0)</f>
        <v>0</v>
      </c>
      <c r="BF205" s="162">
        <f>IF(N205="snížená",J205,0)</f>
        <v>0</v>
      </c>
      <c r="BG205" s="162">
        <f>IF(N205="zákl. přenesená",J205,0)</f>
        <v>0</v>
      </c>
      <c r="BH205" s="162">
        <f>IF(N205="sníž. přenesená",J205,0)</f>
        <v>0</v>
      </c>
      <c r="BI205" s="162">
        <f>IF(N205="nulová",J205,0)</f>
        <v>0</v>
      </c>
      <c r="BJ205" s="18" t="s">
        <v>80</v>
      </c>
      <c r="BK205" s="162">
        <f>ROUND(I205*H205,2)</f>
        <v>0</v>
      </c>
      <c r="BL205" s="18" t="s">
        <v>160</v>
      </c>
      <c r="BM205" s="161" t="s">
        <v>285</v>
      </c>
    </row>
    <row r="206" spans="1:47" s="2" customFormat="1" ht="39">
      <c r="A206" s="33"/>
      <c r="B206" s="34"/>
      <c r="C206" s="33"/>
      <c r="D206" s="163" t="s">
        <v>162</v>
      </c>
      <c r="E206" s="33"/>
      <c r="F206" s="164" t="s">
        <v>286</v>
      </c>
      <c r="G206" s="33"/>
      <c r="H206" s="33"/>
      <c r="I206" s="165"/>
      <c r="J206" s="33"/>
      <c r="K206" s="33"/>
      <c r="L206" s="34"/>
      <c r="M206" s="166"/>
      <c r="N206" s="167"/>
      <c r="O206" s="59"/>
      <c r="P206" s="59"/>
      <c r="Q206" s="59"/>
      <c r="R206" s="59"/>
      <c r="S206" s="59"/>
      <c r="T206" s="60"/>
      <c r="U206" s="33"/>
      <c r="V206" s="33"/>
      <c r="W206" s="33"/>
      <c r="X206" s="33"/>
      <c r="Y206" s="33"/>
      <c r="Z206" s="33"/>
      <c r="AA206" s="33"/>
      <c r="AB206" s="33"/>
      <c r="AC206" s="33"/>
      <c r="AD206" s="33"/>
      <c r="AE206" s="33"/>
      <c r="AT206" s="18" t="s">
        <v>162</v>
      </c>
      <c r="AU206" s="18" t="s">
        <v>82</v>
      </c>
    </row>
    <row r="207" spans="1:47" s="2" customFormat="1" ht="19.5">
      <c r="A207" s="33"/>
      <c r="B207" s="34"/>
      <c r="C207" s="33"/>
      <c r="D207" s="163" t="s">
        <v>164</v>
      </c>
      <c r="E207" s="33"/>
      <c r="F207" s="168" t="s">
        <v>165</v>
      </c>
      <c r="G207" s="33"/>
      <c r="H207" s="33"/>
      <c r="I207" s="165"/>
      <c r="J207" s="33"/>
      <c r="K207" s="33"/>
      <c r="L207" s="34"/>
      <c r="M207" s="166"/>
      <c r="N207" s="167"/>
      <c r="O207" s="59"/>
      <c r="P207" s="59"/>
      <c r="Q207" s="59"/>
      <c r="R207" s="59"/>
      <c r="S207" s="59"/>
      <c r="T207" s="60"/>
      <c r="U207" s="33"/>
      <c r="V207" s="33"/>
      <c r="W207" s="33"/>
      <c r="X207" s="33"/>
      <c r="Y207" s="33"/>
      <c r="Z207" s="33"/>
      <c r="AA207" s="33"/>
      <c r="AB207" s="33"/>
      <c r="AC207" s="33"/>
      <c r="AD207" s="33"/>
      <c r="AE207" s="33"/>
      <c r="AT207" s="18" t="s">
        <v>164</v>
      </c>
      <c r="AU207" s="18" t="s">
        <v>82</v>
      </c>
    </row>
    <row r="208" spans="2:51" s="14" customFormat="1" ht="12">
      <c r="B208" s="177"/>
      <c r="D208" s="163" t="s">
        <v>166</v>
      </c>
      <c r="E208" s="178" t="s">
        <v>1</v>
      </c>
      <c r="F208" s="179" t="s">
        <v>276</v>
      </c>
      <c r="H208" s="178" t="s">
        <v>1</v>
      </c>
      <c r="I208" s="180"/>
      <c r="L208" s="177"/>
      <c r="M208" s="181"/>
      <c r="N208" s="182"/>
      <c r="O208" s="182"/>
      <c r="P208" s="182"/>
      <c r="Q208" s="182"/>
      <c r="R208" s="182"/>
      <c r="S208" s="182"/>
      <c r="T208" s="183"/>
      <c r="AT208" s="178" t="s">
        <v>166</v>
      </c>
      <c r="AU208" s="178" t="s">
        <v>82</v>
      </c>
      <c r="AV208" s="14" t="s">
        <v>80</v>
      </c>
      <c r="AW208" s="14" t="s">
        <v>31</v>
      </c>
      <c r="AX208" s="14" t="s">
        <v>74</v>
      </c>
      <c r="AY208" s="178" t="s">
        <v>152</v>
      </c>
    </row>
    <row r="209" spans="2:51" s="13" customFormat="1" ht="12">
      <c r="B209" s="169"/>
      <c r="D209" s="163" t="s">
        <v>166</v>
      </c>
      <c r="E209" s="170" t="s">
        <v>1</v>
      </c>
      <c r="F209" s="171" t="s">
        <v>287</v>
      </c>
      <c r="H209" s="172">
        <v>553.13</v>
      </c>
      <c r="I209" s="173"/>
      <c r="L209" s="169"/>
      <c r="M209" s="174"/>
      <c r="N209" s="175"/>
      <c r="O209" s="175"/>
      <c r="P209" s="175"/>
      <c r="Q209" s="175"/>
      <c r="R209" s="175"/>
      <c r="S209" s="175"/>
      <c r="T209" s="176"/>
      <c r="AT209" s="170" t="s">
        <v>166</v>
      </c>
      <c r="AU209" s="170" t="s">
        <v>82</v>
      </c>
      <c r="AV209" s="13" t="s">
        <v>82</v>
      </c>
      <c r="AW209" s="13" t="s">
        <v>31</v>
      </c>
      <c r="AX209" s="13" t="s">
        <v>80</v>
      </c>
      <c r="AY209" s="170" t="s">
        <v>152</v>
      </c>
    </row>
    <row r="210" spans="1:65" s="2" customFormat="1" ht="37.9" customHeight="1">
      <c r="A210" s="33"/>
      <c r="B210" s="149"/>
      <c r="C210" s="150" t="s">
        <v>288</v>
      </c>
      <c r="D210" s="150" t="s">
        <v>155</v>
      </c>
      <c r="E210" s="151" t="s">
        <v>289</v>
      </c>
      <c r="F210" s="152" t="s">
        <v>290</v>
      </c>
      <c r="G210" s="153" t="s">
        <v>230</v>
      </c>
      <c r="H210" s="154">
        <v>69.95</v>
      </c>
      <c r="I210" s="155"/>
      <c r="J210" s="156">
        <f>ROUND(I210*H210,2)</f>
        <v>0</v>
      </c>
      <c r="K210" s="152" t="s">
        <v>1</v>
      </c>
      <c r="L210" s="34"/>
      <c r="M210" s="157" t="s">
        <v>1</v>
      </c>
      <c r="N210" s="158" t="s">
        <v>39</v>
      </c>
      <c r="O210" s="59"/>
      <c r="P210" s="159">
        <f>O210*H210</f>
        <v>0</v>
      </c>
      <c r="Q210" s="159">
        <v>0</v>
      </c>
      <c r="R210" s="159">
        <f>Q210*H210</f>
        <v>0</v>
      </c>
      <c r="S210" s="159">
        <v>0</v>
      </c>
      <c r="T210" s="160">
        <f>S210*H210</f>
        <v>0</v>
      </c>
      <c r="U210" s="33"/>
      <c r="V210" s="33"/>
      <c r="W210" s="33"/>
      <c r="X210" s="33"/>
      <c r="Y210" s="33"/>
      <c r="Z210" s="33"/>
      <c r="AA210" s="33"/>
      <c r="AB210" s="33"/>
      <c r="AC210" s="33"/>
      <c r="AD210" s="33"/>
      <c r="AE210" s="33"/>
      <c r="AR210" s="161" t="s">
        <v>160</v>
      </c>
      <c r="AT210" s="161" t="s">
        <v>155</v>
      </c>
      <c r="AU210" s="161" t="s">
        <v>82</v>
      </c>
      <c r="AY210" s="18" t="s">
        <v>152</v>
      </c>
      <c r="BE210" s="162">
        <f>IF(N210="základní",J210,0)</f>
        <v>0</v>
      </c>
      <c r="BF210" s="162">
        <f>IF(N210="snížená",J210,0)</f>
        <v>0</v>
      </c>
      <c r="BG210" s="162">
        <f>IF(N210="zákl. přenesená",J210,0)</f>
        <v>0</v>
      </c>
      <c r="BH210" s="162">
        <f>IF(N210="sníž. přenesená",J210,0)</f>
        <v>0</v>
      </c>
      <c r="BI210" s="162">
        <f>IF(N210="nulová",J210,0)</f>
        <v>0</v>
      </c>
      <c r="BJ210" s="18" t="s">
        <v>80</v>
      </c>
      <c r="BK210" s="162">
        <f>ROUND(I210*H210,2)</f>
        <v>0</v>
      </c>
      <c r="BL210" s="18" t="s">
        <v>160</v>
      </c>
      <c r="BM210" s="161" t="s">
        <v>291</v>
      </c>
    </row>
    <row r="211" spans="1:47" s="2" customFormat="1" ht="39">
      <c r="A211" s="33"/>
      <c r="B211" s="34"/>
      <c r="C211" s="33"/>
      <c r="D211" s="163" t="s">
        <v>162</v>
      </c>
      <c r="E211" s="33"/>
      <c r="F211" s="164" t="s">
        <v>286</v>
      </c>
      <c r="G211" s="33"/>
      <c r="H211" s="33"/>
      <c r="I211" s="165"/>
      <c r="J211" s="33"/>
      <c r="K211" s="33"/>
      <c r="L211" s="34"/>
      <c r="M211" s="166"/>
      <c r="N211" s="167"/>
      <c r="O211" s="59"/>
      <c r="P211" s="59"/>
      <c r="Q211" s="59"/>
      <c r="R211" s="59"/>
      <c r="S211" s="59"/>
      <c r="T211" s="60"/>
      <c r="U211" s="33"/>
      <c r="V211" s="33"/>
      <c r="W211" s="33"/>
      <c r="X211" s="33"/>
      <c r="Y211" s="33"/>
      <c r="Z211" s="33"/>
      <c r="AA211" s="33"/>
      <c r="AB211" s="33"/>
      <c r="AC211" s="33"/>
      <c r="AD211" s="33"/>
      <c r="AE211" s="33"/>
      <c r="AT211" s="18" t="s">
        <v>162</v>
      </c>
      <c r="AU211" s="18" t="s">
        <v>82</v>
      </c>
    </row>
    <row r="212" spans="1:65" s="2" customFormat="1" ht="44.25" customHeight="1">
      <c r="A212" s="33"/>
      <c r="B212" s="149"/>
      <c r="C212" s="150" t="s">
        <v>292</v>
      </c>
      <c r="D212" s="150" t="s">
        <v>155</v>
      </c>
      <c r="E212" s="151" t="s">
        <v>293</v>
      </c>
      <c r="F212" s="152" t="s">
        <v>294</v>
      </c>
      <c r="G212" s="153" t="s">
        <v>230</v>
      </c>
      <c r="H212" s="154">
        <v>275.812</v>
      </c>
      <c r="I212" s="155"/>
      <c r="J212" s="156">
        <f>ROUND(I212*H212,2)</f>
        <v>0</v>
      </c>
      <c r="K212" s="152" t="s">
        <v>1</v>
      </c>
      <c r="L212" s="34"/>
      <c r="M212" s="157" t="s">
        <v>1</v>
      </c>
      <c r="N212" s="158" t="s">
        <v>39</v>
      </c>
      <c r="O212" s="59"/>
      <c r="P212" s="159">
        <f>O212*H212</f>
        <v>0</v>
      </c>
      <c r="Q212" s="159">
        <v>0</v>
      </c>
      <c r="R212" s="159">
        <f>Q212*H212</f>
        <v>0</v>
      </c>
      <c r="S212" s="159">
        <v>0</v>
      </c>
      <c r="T212" s="160">
        <f>S212*H212</f>
        <v>0</v>
      </c>
      <c r="U212" s="33"/>
      <c r="V212" s="33"/>
      <c r="W212" s="33"/>
      <c r="X212" s="33"/>
      <c r="Y212" s="33"/>
      <c r="Z212" s="33"/>
      <c r="AA212" s="33"/>
      <c r="AB212" s="33"/>
      <c r="AC212" s="33"/>
      <c r="AD212" s="33"/>
      <c r="AE212" s="33"/>
      <c r="AR212" s="161" t="s">
        <v>160</v>
      </c>
      <c r="AT212" s="161" t="s">
        <v>155</v>
      </c>
      <c r="AU212" s="161" t="s">
        <v>82</v>
      </c>
      <c r="AY212" s="18" t="s">
        <v>152</v>
      </c>
      <c r="BE212" s="162">
        <f>IF(N212="základní",J212,0)</f>
        <v>0</v>
      </c>
      <c r="BF212" s="162">
        <f>IF(N212="snížená",J212,0)</f>
        <v>0</v>
      </c>
      <c r="BG212" s="162">
        <f>IF(N212="zákl. přenesená",J212,0)</f>
        <v>0</v>
      </c>
      <c r="BH212" s="162">
        <f>IF(N212="sníž. přenesená",J212,0)</f>
        <v>0</v>
      </c>
      <c r="BI212" s="162">
        <f>IF(N212="nulová",J212,0)</f>
        <v>0</v>
      </c>
      <c r="BJ212" s="18" t="s">
        <v>80</v>
      </c>
      <c r="BK212" s="162">
        <f>ROUND(I212*H212,2)</f>
        <v>0</v>
      </c>
      <c r="BL212" s="18" t="s">
        <v>160</v>
      </c>
      <c r="BM212" s="161" t="s">
        <v>295</v>
      </c>
    </row>
    <row r="213" spans="1:47" s="2" customFormat="1" ht="39">
      <c r="A213" s="33"/>
      <c r="B213" s="34"/>
      <c r="C213" s="33"/>
      <c r="D213" s="163" t="s">
        <v>162</v>
      </c>
      <c r="E213" s="33"/>
      <c r="F213" s="164" t="s">
        <v>286</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162</v>
      </c>
      <c r="AU213" s="18" t="s">
        <v>82</v>
      </c>
    </row>
    <row r="214" spans="2:51" s="14" customFormat="1" ht="12">
      <c r="B214" s="177"/>
      <c r="D214" s="163" t="s">
        <v>166</v>
      </c>
      <c r="E214" s="178" t="s">
        <v>1</v>
      </c>
      <c r="F214" s="179" t="s">
        <v>296</v>
      </c>
      <c r="H214" s="178" t="s">
        <v>1</v>
      </c>
      <c r="I214" s="180"/>
      <c r="L214" s="177"/>
      <c r="M214" s="181"/>
      <c r="N214" s="182"/>
      <c r="O214" s="182"/>
      <c r="P214" s="182"/>
      <c r="Q214" s="182"/>
      <c r="R214" s="182"/>
      <c r="S214" s="182"/>
      <c r="T214" s="183"/>
      <c r="AT214" s="178" t="s">
        <v>166</v>
      </c>
      <c r="AU214" s="178" t="s">
        <v>82</v>
      </c>
      <c r="AV214" s="14" t="s">
        <v>80</v>
      </c>
      <c r="AW214" s="14" t="s">
        <v>31</v>
      </c>
      <c r="AX214" s="14" t="s">
        <v>74</v>
      </c>
      <c r="AY214" s="178" t="s">
        <v>152</v>
      </c>
    </row>
    <row r="215" spans="2:51" s="13" customFormat="1" ht="12">
      <c r="B215" s="169"/>
      <c r="D215" s="163" t="s">
        <v>166</v>
      </c>
      <c r="E215" s="170" t="s">
        <v>1</v>
      </c>
      <c r="F215" s="171" t="s">
        <v>297</v>
      </c>
      <c r="H215" s="172">
        <v>270.63</v>
      </c>
      <c r="I215" s="173"/>
      <c r="L215" s="169"/>
      <c r="M215" s="174"/>
      <c r="N215" s="175"/>
      <c r="O215" s="175"/>
      <c r="P215" s="175"/>
      <c r="Q215" s="175"/>
      <c r="R215" s="175"/>
      <c r="S215" s="175"/>
      <c r="T215" s="176"/>
      <c r="AT215" s="170" t="s">
        <v>166</v>
      </c>
      <c r="AU215" s="170" t="s">
        <v>82</v>
      </c>
      <c r="AV215" s="13" t="s">
        <v>82</v>
      </c>
      <c r="AW215" s="13" t="s">
        <v>31</v>
      </c>
      <c r="AX215" s="13" t="s">
        <v>74</v>
      </c>
      <c r="AY215" s="170" t="s">
        <v>152</v>
      </c>
    </row>
    <row r="216" spans="2:51" s="14" customFormat="1" ht="12">
      <c r="B216" s="177"/>
      <c r="D216" s="163" t="s">
        <v>166</v>
      </c>
      <c r="E216" s="178" t="s">
        <v>1</v>
      </c>
      <c r="F216" s="179" t="s">
        <v>298</v>
      </c>
      <c r="H216" s="178" t="s">
        <v>1</v>
      </c>
      <c r="I216" s="180"/>
      <c r="L216" s="177"/>
      <c r="M216" s="181"/>
      <c r="N216" s="182"/>
      <c r="O216" s="182"/>
      <c r="P216" s="182"/>
      <c r="Q216" s="182"/>
      <c r="R216" s="182"/>
      <c r="S216" s="182"/>
      <c r="T216" s="183"/>
      <c r="AT216" s="178" t="s">
        <v>166</v>
      </c>
      <c r="AU216" s="178" t="s">
        <v>82</v>
      </c>
      <c r="AV216" s="14" t="s">
        <v>80</v>
      </c>
      <c r="AW216" s="14" t="s">
        <v>31</v>
      </c>
      <c r="AX216" s="14" t="s">
        <v>74</v>
      </c>
      <c r="AY216" s="178" t="s">
        <v>152</v>
      </c>
    </row>
    <row r="217" spans="2:51" s="13" customFormat="1" ht="12">
      <c r="B217" s="169"/>
      <c r="D217" s="163" t="s">
        <v>166</v>
      </c>
      <c r="E217" s="170" t="s">
        <v>1</v>
      </c>
      <c r="F217" s="171" t="s">
        <v>299</v>
      </c>
      <c r="H217" s="172">
        <v>5.182</v>
      </c>
      <c r="I217" s="173"/>
      <c r="L217" s="169"/>
      <c r="M217" s="174"/>
      <c r="N217" s="175"/>
      <c r="O217" s="175"/>
      <c r="P217" s="175"/>
      <c r="Q217" s="175"/>
      <c r="R217" s="175"/>
      <c r="S217" s="175"/>
      <c r="T217" s="176"/>
      <c r="AT217" s="170" t="s">
        <v>166</v>
      </c>
      <c r="AU217" s="170" t="s">
        <v>82</v>
      </c>
      <c r="AV217" s="13" t="s">
        <v>82</v>
      </c>
      <c r="AW217" s="13" t="s">
        <v>31</v>
      </c>
      <c r="AX217" s="13" t="s">
        <v>74</v>
      </c>
      <c r="AY217" s="170" t="s">
        <v>152</v>
      </c>
    </row>
    <row r="218" spans="2:51" s="15" customFormat="1" ht="12">
      <c r="B218" s="184"/>
      <c r="D218" s="163" t="s">
        <v>166</v>
      </c>
      <c r="E218" s="185" t="s">
        <v>1</v>
      </c>
      <c r="F218" s="186" t="s">
        <v>300</v>
      </c>
      <c r="H218" s="187">
        <v>275.812</v>
      </c>
      <c r="I218" s="188"/>
      <c r="L218" s="184"/>
      <c r="M218" s="189"/>
      <c r="N218" s="190"/>
      <c r="O218" s="190"/>
      <c r="P218" s="190"/>
      <c r="Q218" s="190"/>
      <c r="R218" s="190"/>
      <c r="S218" s="190"/>
      <c r="T218" s="191"/>
      <c r="AT218" s="185" t="s">
        <v>166</v>
      </c>
      <c r="AU218" s="185" t="s">
        <v>82</v>
      </c>
      <c r="AV218" s="15" t="s">
        <v>160</v>
      </c>
      <c r="AW218" s="15" t="s">
        <v>31</v>
      </c>
      <c r="AX218" s="15" t="s">
        <v>80</v>
      </c>
      <c r="AY218" s="185" t="s">
        <v>152</v>
      </c>
    </row>
    <row r="219" spans="1:65" s="2" customFormat="1" ht="44.25" customHeight="1">
      <c r="A219" s="33"/>
      <c r="B219" s="149"/>
      <c r="C219" s="150" t="s">
        <v>301</v>
      </c>
      <c r="D219" s="150" t="s">
        <v>155</v>
      </c>
      <c r="E219" s="151" t="s">
        <v>302</v>
      </c>
      <c r="F219" s="152" t="s">
        <v>303</v>
      </c>
      <c r="G219" s="153" t="s">
        <v>230</v>
      </c>
      <c r="H219" s="154">
        <v>5531.3</v>
      </c>
      <c r="I219" s="155"/>
      <c r="J219" s="156">
        <f>ROUND(I219*H219,2)</f>
        <v>0</v>
      </c>
      <c r="K219" s="152" t="s">
        <v>159</v>
      </c>
      <c r="L219" s="34"/>
      <c r="M219" s="157" t="s">
        <v>1</v>
      </c>
      <c r="N219" s="158" t="s">
        <v>39</v>
      </c>
      <c r="O219" s="59"/>
      <c r="P219" s="159">
        <f>O219*H219</f>
        <v>0</v>
      </c>
      <c r="Q219" s="159">
        <v>0</v>
      </c>
      <c r="R219" s="159">
        <f>Q219*H219</f>
        <v>0</v>
      </c>
      <c r="S219" s="159">
        <v>0</v>
      </c>
      <c r="T219" s="160">
        <f>S219*H219</f>
        <v>0</v>
      </c>
      <c r="U219" s="33"/>
      <c r="V219" s="33"/>
      <c r="W219" s="33"/>
      <c r="X219" s="33"/>
      <c r="Y219" s="33"/>
      <c r="Z219" s="33"/>
      <c r="AA219" s="33"/>
      <c r="AB219" s="33"/>
      <c r="AC219" s="33"/>
      <c r="AD219" s="33"/>
      <c r="AE219" s="33"/>
      <c r="AR219" s="161" t="s">
        <v>160</v>
      </c>
      <c r="AT219" s="161" t="s">
        <v>155</v>
      </c>
      <c r="AU219" s="161" t="s">
        <v>82</v>
      </c>
      <c r="AY219" s="18" t="s">
        <v>152</v>
      </c>
      <c r="BE219" s="162">
        <f>IF(N219="základní",J219,0)</f>
        <v>0</v>
      </c>
      <c r="BF219" s="162">
        <f>IF(N219="snížená",J219,0)</f>
        <v>0</v>
      </c>
      <c r="BG219" s="162">
        <f>IF(N219="zákl. přenesená",J219,0)</f>
        <v>0</v>
      </c>
      <c r="BH219" s="162">
        <f>IF(N219="sníž. přenesená",J219,0)</f>
        <v>0</v>
      </c>
      <c r="BI219" s="162">
        <f>IF(N219="nulová",J219,0)</f>
        <v>0</v>
      </c>
      <c r="BJ219" s="18" t="s">
        <v>80</v>
      </c>
      <c r="BK219" s="162">
        <f>ROUND(I219*H219,2)</f>
        <v>0</v>
      </c>
      <c r="BL219" s="18" t="s">
        <v>160</v>
      </c>
      <c r="BM219" s="161" t="s">
        <v>304</v>
      </c>
    </row>
    <row r="220" spans="1:47" s="2" customFormat="1" ht="48.75">
      <c r="A220" s="33"/>
      <c r="B220" s="34"/>
      <c r="C220" s="33"/>
      <c r="D220" s="163" t="s">
        <v>162</v>
      </c>
      <c r="E220" s="33"/>
      <c r="F220" s="164" t="s">
        <v>305</v>
      </c>
      <c r="G220" s="33"/>
      <c r="H220" s="33"/>
      <c r="I220" s="165"/>
      <c r="J220" s="33"/>
      <c r="K220" s="33"/>
      <c r="L220" s="34"/>
      <c r="M220" s="166"/>
      <c r="N220" s="167"/>
      <c r="O220" s="59"/>
      <c r="P220" s="59"/>
      <c r="Q220" s="59"/>
      <c r="R220" s="59"/>
      <c r="S220" s="59"/>
      <c r="T220" s="60"/>
      <c r="U220" s="33"/>
      <c r="V220" s="33"/>
      <c r="W220" s="33"/>
      <c r="X220" s="33"/>
      <c r="Y220" s="33"/>
      <c r="Z220" s="33"/>
      <c r="AA220" s="33"/>
      <c r="AB220" s="33"/>
      <c r="AC220" s="33"/>
      <c r="AD220" s="33"/>
      <c r="AE220" s="33"/>
      <c r="AT220" s="18" t="s">
        <v>162</v>
      </c>
      <c r="AU220" s="18" t="s">
        <v>82</v>
      </c>
    </row>
    <row r="221" spans="2:51" s="13" customFormat="1" ht="12">
      <c r="B221" s="169"/>
      <c r="D221" s="163" t="s">
        <v>166</v>
      </c>
      <c r="F221" s="171" t="s">
        <v>306</v>
      </c>
      <c r="H221" s="172">
        <v>5531.3</v>
      </c>
      <c r="I221" s="173"/>
      <c r="L221" s="169"/>
      <c r="M221" s="174"/>
      <c r="N221" s="175"/>
      <c r="O221" s="175"/>
      <c r="P221" s="175"/>
      <c r="Q221" s="175"/>
      <c r="R221" s="175"/>
      <c r="S221" s="175"/>
      <c r="T221" s="176"/>
      <c r="AT221" s="170" t="s">
        <v>166</v>
      </c>
      <c r="AU221" s="170" t="s">
        <v>82</v>
      </c>
      <c r="AV221" s="13" t="s">
        <v>82</v>
      </c>
      <c r="AW221" s="13" t="s">
        <v>3</v>
      </c>
      <c r="AX221" s="13" t="s">
        <v>80</v>
      </c>
      <c r="AY221" s="170" t="s">
        <v>152</v>
      </c>
    </row>
    <row r="222" spans="1:65" s="2" customFormat="1" ht="44.25" customHeight="1">
      <c r="A222" s="33"/>
      <c r="B222" s="149"/>
      <c r="C222" s="150" t="s">
        <v>307</v>
      </c>
      <c r="D222" s="150" t="s">
        <v>155</v>
      </c>
      <c r="E222" s="151" t="s">
        <v>308</v>
      </c>
      <c r="F222" s="152" t="s">
        <v>309</v>
      </c>
      <c r="G222" s="153" t="s">
        <v>230</v>
      </c>
      <c r="H222" s="154">
        <v>669.5</v>
      </c>
      <c r="I222" s="155"/>
      <c r="J222" s="156">
        <f>ROUND(I222*H222,2)</f>
        <v>0</v>
      </c>
      <c r="K222" s="152" t="s">
        <v>1</v>
      </c>
      <c r="L222" s="34"/>
      <c r="M222" s="157" t="s">
        <v>1</v>
      </c>
      <c r="N222" s="158" t="s">
        <v>39</v>
      </c>
      <c r="O222" s="59"/>
      <c r="P222" s="159">
        <f>O222*H222</f>
        <v>0</v>
      </c>
      <c r="Q222" s="159">
        <v>0</v>
      </c>
      <c r="R222" s="159">
        <f>Q222*H222</f>
        <v>0</v>
      </c>
      <c r="S222" s="159">
        <v>0</v>
      </c>
      <c r="T222" s="160">
        <f>S222*H222</f>
        <v>0</v>
      </c>
      <c r="U222" s="33"/>
      <c r="V222" s="33"/>
      <c r="W222" s="33"/>
      <c r="X222" s="33"/>
      <c r="Y222" s="33"/>
      <c r="Z222" s="33"/>
      <c r="AA222" s="33"/>
      <c r="AB222" s="33"/>
      <c r="AC222" s="33"/>
      <c r="AD222" s="33"/>
      <c r="AE222" s="33"/>
      <c r="AR222" s="161" t="s">
        <v>160</v>
      </c>
      <c r="AT222" s="161" t="s">
        <v>155</v>
      </c>
      <c r="AU222" s="161" t="s">
        <v>82</v>
      </c>
      <c r="AY222" s="18" t="s">
        <v>152</v>
      </c>
      <c r="BE222" s="162">
        <f>IF(N222="základní",J222,0)</f>
        <v>0</v>
      </c>
      <c r="BF222" s="162">
        <f>IF(N222="snížená",J222,0)</f>
        <v>0</v>
      </c>
      <c r="BG222" s="162">
        <f>IF(N222="zákl. přenesená",J222,0)</f>
        <v>0</v>
      </c>
      <c r="BH222" s="162">
        <f>IF(N222="sníž. přenesená",J222,0)</f>
        <v>0</v>
      </c>
      <c r="BI222" s="162">
        <f>IF(N222="nulová",J222,0)</f>
        <v>0</v>
      </c>
      <c r="BJ222" s="18" t="s">
        <v>80</v>
      </c>
      <c r="BK222" s="162">
        <f>ROUND(I222*H222,2)</f>
        <v>0</v>
      </c>
      <c r="BL222" s="18" t="s">
        <v>160</v>
      </c>
      <c r="BM222" s="161" t="s">
        <v>310</v>
      </c>
    </row>
    <row r="223" spans="1:47" s="2" customFormat="1" ht="48.75">
      <c r="A223" s="33"/>
      <c r="B223" s="34"/>
      <c r="C223" s="33"/>
      <c r="D223" s="163" t="s">
        <v>162</v>
      </c>
      <c r="E223" s="33"/>
      <c r="F223" s="164" t="s">
        <v>305</v>
      </c>
      <c r="G223" s="33"/>
      <c r="H223" s="33"/>
      <c r="I223" s="165"/>
      <c r="J223" s="33"/>
      <c r="K223" s="33"/>
      <c r="L223" s="34"/>
      <c r="M223" s="166"/>
      <c r="N223" s="167"/>
      <c r="O223" s="59"/>
      <c r="P223" s="59"/>
      <c r="Q223" s="59"/>
      <c r="R223" s="59"/>
      <c r="S223" s="59"/>
      <c r="T223" s="60"/>
      <c r="U223" s="33"/>
      <c r="V223" s="33"/>
      <c r="W223" s="33"/>
      <c r="X223" s="33"/>
      <c r="Y223" s="33"/>
      <c r="Z223" s="33"/>
      <c r="AA223" s="33"/>
      <c r="AB223" s="33"/>
      <c r="AC223" s="33"/>
      <c r="AD223" s="33"/>
      <c r="AE223" s="33"/>
      <c r="AT223" s="18" t="s">
        <v>162</v>
      </c>
      <c r="AU223" s="18" t="s">
        <v>82</v>
      </c>
    </row>
    <row r="224" spans="2:51" s="13" customFormat="1" ht="12">
      <c r="B224" s="169"/>
      <c r="D224" s="163" t="s">
        <v>166</v>
      </c>
      <c r="F224" s="171" t="s">
        <v>311</v>
      </c>
      <c r="H224" s="172">
        <v>669.5</v>
      </c>
      <c r="I224" s="173"/>
      <c r="L224" s="169"/>
      <c r="M224" s="174"/>
      <c r="N224" s="175"/>
      <c r="O224" s="175"/>
      <c r="P224" s="175"/>
      <c r="Q224" s="175"/>
      <c r="R224" s="175"/>
      <c r="S224" s="175"/>
      <c r="T224" s="176"/>
      <c r="AT224" s="170" t="s">
        <v>166</v>
      </c>
      <c r="AU224" s="170" t="s">
        <v>82</v>
      </c>
      <c r="AV224" s="13" t="s">
        <v>82</v>
      </c>
      <c r="AW224" s="13" t="s">
        <v>3</v>
      </c>
      <c r="AX224" s="13" t="s">
        <v>80</v>
      </c>
      <c r="AY224" s="170" t="s">
        <v>152</v>
      </c>
    </row>
    <row r="225" spans="1:65" s="2" customFormat="1" ht="44.25" customHeight="1">
      <c r="A225" s="33"/>
      <c r="B225" s="149"/>
      <c r="C225" s="150" t="s">
        <v>312</v>
      </c>
      <c r="D225" s="150" t="s">
        <v>155</v>
      </c>
      <c r="E225" s="151" t="s">
        <v>313</v>
      </c>
      <c r="F225" s="152" t="s">
        <v>314</v>
      </c>
      <c r="G225" s="153" t="s">
        <v>230</v>
      </c>
      <c r="H225" s="154">
        <v>2758.12</v>
      </c>
      <c r="I225" s="155"/>
      <c r="J225" s="156">
        <f>ROUND(I225*H225,2)</f>
        <v>0</v>
      </c>
      <c r="K225" s="152" t="s">
        <v>1</v>
      </c>
      <c r="L225" s="34"/>
      <c r="M225" s="157" t="s">
        <v>1</v>
      </c>
      <c r="N225" s="158" t="s">
        <v>39</v>
      </c>
      <c r="O225" s="59"/>
      <c r="P225" s="159">
        <f>O225*H225</f>
        <v>0</v>
      </c>
      <c r="Q225" s="159">
        <v>0</v>
      </c>
      <c r="R225" s="159">
        <f>Q225*H225</f>
        <v>0</v>
      </c>
      <c r="S225" s="159">
        <v>0</v>
      </c>
      <c r="T225" s="160">
        <f>S225*H225</f>
        <v>0</v>
      </c>
      <c r="U225" s="33"/>
      <c r="V225" s="33"/>
      <c r="W225" s="33"/>
      <c r="X225" s="33"/>
      <c r="Y225" s="33"/>
      <c r="Z225" s="33"/>
      <c r="AA225" s="33"/>
      <c r="AB225" s="33"/>
      <c r="AC225" s="33"/>
      <c r="AD225" s="33"/>
      <c r="AE225" s="33"/>
      <c r="AR225" s="161" t="s">
        <v>160</v>
      </c>
      <c r="AT225" s="161" t="s">
        <v>155</v>
      </c>
      <c r="AU225" s="161" t="s">
        <v>82</v>
      </c>
      <c r="AY225" s="18" t="s">
        <v>152</v>
      </c>
      <c r="BE225" s="162">
        <f>IF(N225="základní",J225,0)</f>
        <v>0</v>
      </c>
      <c r="BF225" s="162">
        <f>IF(N225="snížená",J225,0)</f>
        <v>0</v>
      </c>
      <c r="BG225" s="162">
        <f>IF(N225="zákl. přenesená",J225,0)</f>
        <v>0</v>
      </c>
      <c r="BH225" s="162">
        <f>IF(N225="sníž. přenesená",J225,0)</f>
        <v>0</v>
      </c>
      <c r="BI225" s="162">
        <f>IF(N225="nulová",J225,0)</f>
        <v>0</v>
      </c>
      <c r="BJ225" s="18" t="s">
        <v>80</v>
      </c>
      <c r="BK225" s="162">
        <f>ROUND(I225*H225,2)</f>
        <v>0</v>
      </c>
      <c r="BL225" s="18" t="s">
        <v>160</v>
      </c>
      <c r="BM225" s="161" t="s">
        <v>315</v>
      </c>
    </row>
    <row r="226" spans="1:47" s="2" customFormat="1" ht="48.75">
      <c r="A226" s="33"/>
      <c r="B226" s="34"/>
      <c r="C226" s="33"/>
      <c r="D226" s="163" t="s">
        <v>162</v>
      </c>
      <c r="E226" s="33"/>
      <c r="F226" s="164" t="s">
        <v>305</v>
      </c>
      <c r="G226" s="33"/>
      <c r="H226" s="33"/>
      <c r="I226" s="165"/>
      <c r="J226" s="33"/>
      <c r="K226" s="33"/>
      <c r="L226" s="34"/>
      <c r="M226" s="166"/>
      <c r="N226" s="167"/>
      <c r="O226" s="59"/>
      <c r="P226" s="59"/>
      <c r="Q226" s="59"/>
      <c r="R226" s="59"/>
      <c r="S226" s="59"/>
      <c r="T226" s="60"/>
      <c r="U226" s="33"/>
      <c r="V226" s="33"/>
      <c r="W226" s="33"/>
      <c r="X226" s="33"/>
      <c r="Y226" s="33"/>
      <c r="Z226" s="33"/>
      <c r="AA226" s="33"/>
      <c r="AB226" s="33"/>
      <c r="AC226" s="33"/>
      <c r="AD226" s="33"/>
      <c r="AE226" s="33"/>
      <c r="AT226" s="18" t="s">
        <v>162</v>
      </c>
      <c r="AU226" s="18" t="s">
        <v>82</v>
      </c>
    </row>
    <row r="227" spans="2:51" s="13" customFormat="1" ht="12">
      <c r="B227" s="169"/>
      <c r="D227" s="163" t="s">
        <v>166</v>
      </c>
      <c r="F227" s="171" t="s">
        <v>316</v>
      </c>
      <c r="H227" s="172">
        <v>2758.12</v>
      </c>
      <c r="I227" s="173"/>
      <c r="L227" s="169"/>
      <c r="M227" s="174"/>
      <c r="N227" s="175"/>
      <c r="O227" s="175"/>
      <c r="P227" s="175"/>
      <c r="Q227" s="175"/>
      <c r="R227" s="175"/>
      <c r="S227" s="175"/>
      <c r="T227" s="176"/>
      <c r="AT227" s="170" t="s">
        <v>166</v>
      </c>
      <c r="AU227" s="170" t="s">
        <v>82</v>
      </c>
      <c r="AV227" s="13" t="s">
        <v>82</v>
      </c>
      <c r="AW227" s="13" t="s">
        <v>3</v>
      </c>
      <c r="AX227" s="13" t="s">
        <v>80</v>
      </c>
      <c r="AY227" s="170" t="s">
        <v>152</v>
      </c>
    </row>
    <row r="228" spans="1:65" s="2" customFormat="1" ht="33" customHeight="1">
      <c r="A228" s="33"/>
      <c r="B228" s="149"/>
      <c r="C228" s="150" t="s">
        <v>317</v>
      </c>
      <c r="D228" s="150" t="s">
        <v>155</v>
      </c>
      <c r="E228" s="151" t="s">
        <v>318</v>
      </c>
      <c r="F228" s="152" t="s">
        <v>319</v>
      </c>
      <c r="G228" s="153" t="s">
        <v>230</v>
      </c>
      <c r="H228" s="154">
        <v>69.95</v>
      </c>
      <c r="I228" s="155"/>
      <c r="J228" s="156">
        <f>ROUND(I228*H228,2)</f>
        <v>0</v>
      </c>
      <c r="K228" s="152" t="s">
        <v>159</v>
      </c>
      <c r="L228" s="34"/>
      <c r="M228" s="157" t="s">
        <v>1</v>
      </c>
      <c r="N228" s="158" t="s">
        <v>39</v>
      </c>
      <c r="O228" s="59"/>
      <c r="P228" s="159">
        <f>O228*H228</f>
        <v>0</v>
      </c>
      <c r="Q228" s="159">
        <v>0</v>
      </c>
      <c r="R228" s="159">
        <f>Q228*H228</f>
        <v>0</v>
      </c>
      <c r="S228" s="159">
        <v>0</v>
      </c>
      <c r="T228" s="160">
        <f>S228*H228</f>
        <v>0</v>
      </c>
      <c r="U228" s="33"/>
      <c r="V228" s="33"/>
      <c r="W228" s="33"/>
      <c r="X228" s="33"/>
      <c r="Y228" s="33"/>
      <c r="Z228" s="33"/>
      <c r="AA228" s="33"/>
      <c r="AB228" s="33"/>
      <c r="AC228" s="33"/>
      <c r="AD228" s="33"/>
      <c r="AE228" s="33"/>
      <c r="AR228" s="161" t="s">
        <v>160</v>
      </c>
      <c r="AT228" s="161" t="s">
        <v>155</v>
      </c>
      <c r="AU228" s="161" t="s">
        <v>82</v>
      </c>
      <c r="AY228" s="18" t="s">
        <v>152</v>
      </c>
      <c r="BE228" s="162">
        <f>IF(N228="základní",J228,0)</f>
        <v>0</v>
      </c>
      <c r="BF228" s="162">
        <f>IF(N228="snížená",J228,0)</f>
        <v>0</v>
      </c>
      <c r="BG228" s="162">
        <f>IF(N228="zákl. přenesená",J228,0)</f>
        <v>0</v>
      </c>
      <c r="BH228" s="162">
        <f>IF(N228="sníž. přenesená",J228,0)</f>
        <v>0</v>
      </c>
      <c r="BI228" s="162">
        <f>IF(N228="nulová",J228,0)</f>
        <v>0</v>
      </c>
      <c r="BJ228" s="18" t="s">
        <v>80</v>
      </c>
      <c r="BK228" s="162">
        <f>ROUND(I228*H228,2)</f>
        <v>0</v>
      </c>
      <c r="BL228" s="18" t="s">
        <v>160</v>
      </c>
      <c r="BM228" s="161" t="s">
        <v>320</v>
      </c>
    </row>
    <row r="229" spans="1:47" s="2" customFormat="1" ht="29.25">
      <c r="A229" s="33"/>
      <c r="B229" s="34"/>
      <c r="C229" s="33"/>
      <c r="D229" s="163" t="s">
        <v>162</v>
      </c>
      <c r="E229" s="33"/>
      <c r="F229" s="164" t="s">
        <v>321</v>
      </c>
      <c r="G229" s="33"/>
      <c r="H229" s="33"/>
      <c r="I229" s="165"/>
      <c r="J229" s="33"/>
      <c r="K229" s="33"/>
      <c r="L229" s="34"/>
      <c r="M229" s="166"/>
      <c r="N229" s="167"/>
      <c r="O229" s="59"/>
      <c r="P229" s="59"/>
      <c r="Q229" s="59"/>
      <c r="R229" s="59"/>
      <c r="S229" s="59"/>
      <c r="T229" s="60"/>
      <c r="U229" s="33"/>
      <c r="V229" s="33"/>
      <c r="W229" s="33"/>
      <c r="X229" s="33"/>
      <c r="Y229" s="33"/>
      <c r="Z229" s="33"/>
      <c r="AA229" s="33"/>
      <c r="AB229" s="33"/>
      <c r="AC229" s="33"/>
      <c r="AD229" s="33"/>
      <c r="AE229" s="33"/>
      <c r="AT229" s="18" t="s">
        <v>162</v>
      </c>
      <c r="AU229" s="18" t="s">
        <v>82</v>
      </c>
    </row>
    <row r="230" spans="1:47" s="2" customFormat="1" ht="19.5">
      <c r="A230" s="33"/>
      <c r="B230" s="34"/>
      <c r="C230" s="33"/>
      <c r="D230" s="163" t="s">
        <v>164</v>
      </c>
      <c r="E230" s="33"/>
      <c r="F230" s="168" t="s">
        <v>165</v>
      </c>
      <c r="G230" s="33"/>
      <c r="H230" s="33"/>
      <c r="I230" s="165"/>
      <c r="J230" s="33"/>
      <c r="K230" s="33"/>
      <c r="L230" s="34"/>
      <c r="M230" s="166"/>
      <c r="N230" s="167"/>
      <c r="O230" s="59"/>
      <c r="P230" s="59"/>
      <c r="Q230" s="59"/>
      <c r="R230" s="59"/>
      <c r="S230" s="59"/>
      <c r="T230" s="60"/>
      <c r="U230" s="33"/>
      <c r="V230" s="33"/>
      <c r="W230" s="33"/>
      <c r="X230" s="33"/>
      <c r="Y230" s="33"/>
      <c r="Z230" s="33"/>
      <c r="AA230" s="33"/>
      <c r="AB230" s="33"/>
      <c r="AC230" s="33"/>
      <c r="AD230" s="33"/>
      <c r="AE230" s="33"/>
      <c r="AT230" s="18" t="s">
        <v>164</v>
      </c>
      <c r="AU230" s="18" t="s">
        <v>82</v>
      </c>
    </row>
    <row r="231" spans="2:51" s="14" customFormat="1" ht="12">
      <c r="B231" s="177"/>
      <c r="D231" s="163" t="s">
        <v>166</v>
      </c>
      <c r="E231" s="178" t="s">
        <v>1</v>
      </c>
      <c r="F231" s="179" t="s">
        <v>276</v>
      </c>
      <c r="H231" s="178" t="s">
        <v>1</v>
      </c>
      <c r="I231" s="180"/>
      <c r="L231" s="177"/>
      <c r="M231" s="181"/>
      <c r="N231" s="182"/>
      <c r="O231" s="182"/>
      <c r="P231" s="182"/>
      <c r="Q231" s="182"/>
      <c r="R231" s="182"/>
      <c r="S231" s="182"/>
      <c r="T231" s="183"/>
      <c r="AT231" s="178" t="s">
        <v>166</v>
      </c>
      <c r="AU231" s="178" t="s">
        <v>82</v>
      </c>
      <c r="AV231" s="14" t="s">
        <v>80</v>
      </c>
      <c r="AW231" s="14" t="s">
        <v>31</v>
      </c>
      <c r="AX231" s="14" t="s">
        <v>74</v>
      </c>
      <c r="AY231" s="178" t="s">
        <v>152</v>
      </c>
    </row>
    <row r="232" spans="2:51" s="13" customFormat="1" ht="12">
      <c r="B232" s="169"/>
      <c r="D232" s="163" t="s">
        <v>166</v>
      </c>
      <c r="E232" s="170" t="s">
        <v>1</v>
      </c>
      <c r="F232" s="171" t="s">
        <v>322</v>
      </c>
      <c r="H232" s="172">
        <v>69.95</v>
      </c>
      <c r="I232" s="173"/>
      <c r="L232" s="169"/>
      <c r="M232" s="174"/>
      <c r="N232" s="175"/>
      <c r="O232" s="175"/>
      <c r="P232" s="175"/>
      <c r="Q232" s="175"/>
      <c r="R232" s="175"/>
      <c r="S232" s="175"/>
      <c r="T232" s="176"/>
      <c r="AT232" s="170" t="s">
        <v>166</v>
      </c>
      <c r="AU232" s="170" t="s">
        <v>82</v>
      </c>
      <c r="AV232" s="13" t="s">
        <v>82</v>
      </c>
      <c r="AW232" s="13" t="s">
        <v>31</v>
      </c>
      <c r="AX232" s="13" t="s">
        <v>80</v>
      </c>
      <c r="AY232" s="170" t="s">
        <v>152</v>
      </c>
    </row>
    <row r="233" spans="1:65" s="2" customFormat="1" ht="33" customHeight="1">
      <c r="A233" s="33"/>
      <c r="B233" s="149"/>
      <c r="C233" s="150" t="s">
        <v>323</v>
      </c>
      <c r="D233" s="150" t="s">
        <v>155</v>
      </c>
      <c r="E233" s="151" t="s">
        <v>324</v>
      </c>
      <c r="F233" s="152" t="s">
        <v>325</v>
      </c>
      <c r="G233" s="153" t="s">
        <v>230</v>
      </c>
      <c r="H233" s="154">
        <v>801.48</v>
      </c>
      <c r="I233" s="155"/>
      <c r="J233" s="156">
        <f>ROUND(I233*H233,2)</f>
        <v>0</v>
      </c>
      <c r="K233" s="152" t="s">
        <v>159</v>
      </c>
      <c r="L233" s="34"/>
      <c r="M233" s="157" t="s">
        <v>1</v>
      </c>
      <c r="N233" s="158" t="s">
        <v>39</v>
      </c>
      <c r="O233" s="59"/>
      <c r="P233" s="159">
        <f>O233*H233</f>
        <v>0</v>
      </c>
      <c r="Q233" s="159">
        <v>0</v>
      </c>
      <c r="R233" s="159">
        <f>Q233*H233</f>
        <v>0</v>
      </c>
      <c r="S233" s="159">
        <v>0</v>
      </c>
      <c r="T233" s="160">
        <f>S233*H233</f>
        <v>0</v>
      </c>
      <c r="U233" s="33"/>
      <c r="V233" s="33"/>
      <c r="W233" s="33"/>
      <c r="X233" s="33"/>
      <c r="Y233" s="33"/>
      <c r="Z233" s="33"/>
      <c r="AA233" s="33"/>
      <c r="AB233" s="33"/>
      <c r="AC233" s="33"/>
      <c r="AD233" s="33"/>
      <c r="AE233" s="33"/>
      <c r="AR233" s="161" t="s">
        <v>160</v>
      </c>
      <c r="AT233" s="161" t="s">
        <v>155</v>
      </c>
      <c r="AU233" s="161" t="s">
        <v>82</v>
      </c>
      <c r="AY233" s="18" t="s">
        <v>152</v>
      </c>
      <c r="BE233" s="162">
        <f>IF(N233="základní",J233,0)</f>
        <v>0</v>
      </c>
      <c r="BF233" s="162">
        <f>IF(N233="snížená",J233,0)</f>
        <v>0</v>
      </c>
      <c r="BG233" s="162">
        <f>IF(N233="zákl. přenesená",J233,0)</f>
        <v>0</v>
      </c>
      <c r="BH233" s="162">
        <f>IF(N233="sníž. přenesená",J233,0)</f>
        <v>0</v>
      </c>
      <c r="BI233" s="162">
        <f>IF(N233="nulová",J233,0)</f>
        <v>0</v>
      </c>
      <c r="BJ233" s="18" t="s">
        <v>80</v>
      </c>
      <c r="BK233" s="162">
        <f>ROUND(I233*H233,2)</f>
        <v>0</v>
      </c>
      <c r="BL233" s="18" t="s">
        <v>160</v>
      </c>
      <c r="BM233" s="161" t="s">
        <v>326</v>
      </c>
    </row>
    <row r="234" spans="1:47" s="2" customFormat="1" ht="97.5">
      <c r="A234" s="33"/>
      <c r="B234" s="34"/>
      <c r="C234" s="33"/>
      <c r="D234" s="163" t="s">
        <v>162</v>
      </c>
      <c r="E234" s="33"/>
      <c r="F234" s="164" t="s">
        <v>327</v>
      </c>
      <c r="G234" s="33"/>
      <c r="H234" s="33"/>
      <c r="I234" s="165"/>
      <c r="J234" s="33"/>
      <c r="K234" s="33"/>
      <c r="L234" s="34"/>
      <c r="M234" s="166"/>
      <c r="N234" s="167"/>
      <c r="O234" s="59"/>
      <c r="P234" s="59"/>
      <c r="Q234" s="59"/>
      <c r="R234" s="59"/>
      <c r="S234" s="59"/>
      <c r="T234" s="60"/>
      <c r="U234" s="33"/>
      <c r="V234" s="33"/>
      <c r="W234" s="33"/>
      <c r="X234" s="33"/>
      <c r="Y234" s="33"/>
      <c r="Z234" s="33"/>
      <c r="AA234" s="33"/>
      <c r="AB234" s="33"/>
      <c r="AC234" s="33"/>
      <c r="AD234" s="33"/>
      <c r="AE234" s="33"/>
      <c r="AT234" s="18" t="s">
        <v>162</v>
      </c>
      <c r="AU234" s="18" t="s">
        <v>82</v>
      </c>
    </row>
    <row r="235" spans="1:47" s="2" customFormat="1" ht="19.5">
      <c r="A235" s="33"/>
      <c r="B235" s="34"/>
      <c r="C235" s="33"/>
      <c r="D235" s="163" t="s">
        <v>164</v>
      </c>
      <c r="E235" s="33"/>
      <c r="F235" s="168" t="s">
        <v>165</v>
      </c>
      <c r="G235" s="33"/>
      <c r="H235" s="33"/>
      <c r="I235" s="165"/>
      <c r="J235" s="33"/>
      <c r="K235" s="33"/>
      <c r="L235" s="34"/>
      <c r="M235" s="166"/>
      <c r="N235" s="167"/>
      <c r="O235" s="59"/>
      <c r="P235" s="59"/>
      <c r="Q235" s="59"/>
      <c r="R235" s="59"/>
      <c r="S235" s="59"/>
      <c r="T235" s="60"/>
      <c r="U235" s="33"/>
      <c r="V235" s="33"/>
      <c r="W235" s="33"/>
      <c r="X235" s="33"/>
      <c r="Y235" s="33"/>
      <c r="Z235" s="33"/>
      <c r="AA235" s="33"/>
      <c r="AB235" s="33"/>
      <c r="AC235" s="33"/>
      <c r="AD235" s="33"/>
      <c r="AE235" s="33"/>
      <c r="AT235" s="18" t="s">
        <v>164</v>
      </c>
      <c r="AU235" s="18" t="s">
        <v>82</v>
      </c>
    </row>
    <row r="236" spans="2:51" s="14" customFormat="1" ht="12">
      <c r="B236" s="177"/>
      <c r="D236" s="163" t="s">
        <v>166</v>
      </c>
      <c r="E236" s="178" t="s">
        <v>1</v>
      </c>
      <c r="F236" s="179" t="s">
        <v>276</v>
      </c>
      <c r="H236" s="178" t="s">
        <v>1</v>
      </c>
      <c r="I236" s="180"/>
      <c r="L236" s="177"/>
      <c r="M236" s="181"/>
      <c r="N236" s="182"/>
      <c r="O236" s="182"/>
      <c r="P236" s="182"/>
      <c r="Q236" s="182"/>
      <c r="R236" s="182"/>
      <c r="S236" s="182"/>
      <c r="T236" s="183"/>
      <c r="AT236" s="178" t="s">
        <v>166</v>
      </c>
      <c r="AU236" s="178" t="s">
        <v>82</v>
      </c>
      <c r="AV236" s="14" t="s">
        <v>80</v>
      </c>
      <c r="AW236" s="14" t="s">
        <v>31</v>
      </c>
      <c r="AX236" s="14" t="s">
        <v>74</v>
      </c>
      <c r="AY236" s="178" t="s">
        <v>152</v>
      </c>
    </row>
    <row r="237" spans="2:51" s="13" customFormat="1" ht="12">
      <c r="B237" s="169"/>
      <c r="D237" s="163" t="s">
        <v>166</v>
      </c>
      <c r="E237" s="170" t="s">
        <v>1</v>
      </c>
      <c r="F237" s="171" t="s">
        <v>328</v>
      </c>
      <c r="H237" s="172">
        <v>801.48</v>
      </c>
      <c r="I237" s="173"/>
      <c r="L237" s="169"/>
      <c r="M237" s="174"/>
      <c r="N237" s="175"/>
      <c r="O237" s="175"/>
      <c r="P237" s="175"/>
      <c r="Q237" s="175"/>
      <c r="R237" s="175"/>
      <c r="S237" s="175"/>
      <c r="T237" s="176"/>
      <c r="AT237" s="170" t="s">
        <v>166</v>
      </c>
      <c r="AU237" s="170" t="s">
        <v>82</v>
      </c>
      <c r="AV237" s="13" t="s">
        <v>82</v>
      </c>
      <c r="AW237" s="13" t="s">
        <v>31</v>
      </c>
      <c r="AX237" s="13" t="s">
        <v>80</v>
      </c>
      <c r="AY237" s="170" t="s">
        <v>152</v>
      </c>
    </row>
    <row r="238" spans="1:65" s="2" customFormat="1" ht="24.2" customHeight="1">
      <c r="A238" s="33"/>
      <c r="B238" s="149"/>
      <c r="C238" s="192" t="s">
        <v>329</v>
      </c>
      <c r="D238" s="192" t="s">
        <v>330</v>
      </c>
      <c r="E238" s="193" t="s">
        <v>331</v>
      </c>
      <c r="F238" s="194" t="s">
        <v>1522</v>
      </c>
      <c r="G238" s="195" t="s">
        <v>332</v>
      </c>
      <c r="H238" s="196">
        <v>1442.664</v>
      </c>
      <c r="I238" s="197"/>
      <c r="J238" s="198">
        <f>ROUND(I238*H238,2)</f>
        <v>0</v>
      </c>
      <c r="K238" s="194" t="s">
        <v>1</v>
      </c>
      <c r="L238" s="199"/>
      <c r="M238" s="200" t="s">
        <v>1</v>
      </c>
      <c r="N238" s="201" t="s">
        <v>39</v>
      </c>
      <c r="O238" s="59"/>
      <c r="P238" s="159">
        <f>O238*H238</f>
        <v>0</v>
      </c>
      <c r="Q238" s="159">
        <v>0</v>
      </c>
      <c r="R238" s="159">
        <f>Q238*H238</f>
        <v>0</v>
      </c>
      <c r="S238" s="159">
        <v>0</v>
      </c>
      <c r="T238" s="160">
        <f>S238*H238</f>
        <v>0</v>
      </c>
      <c r="U238" s="33"/>
      <c r="V238" s="33"/>
      <c r="W238" s="33"/>
      <c r="X238" s="33"/>
      <c r="Y238" s="33"/>
      <c r="Z238" s="33"/>
      <c r="AA238" s="33"/>
      <c r="AB238" s="33"/>
      <c r="AC238" s="33"/>
      <c r="AD238" s="33"/>
      <c r="AE238" s="33"/>
      <c r="AR238" s="161" t="s">
        <v>198</v>
      </c>
      <c r="AT238" s="161" t="s">
        <v>330</v>
      </c>
      <c r="AU238" s="161" t="s">
        <v>82</v>
      </c>
      <c r="AY238" s="18" t="s">
        <v>152</v>
      </c>
      <c r="BE238" s="162">
        <f>IF(N238="základní",J238,0)</f>
        <v>0</v>
      </c>
      <c r="BF238" s="162">
        <f>IF(N238="snížená",J238,0)</f>
        <v>0</v>
      </c>
      <c r="BG238" s="162">
        <f>IF(N238="zákl. přenesená",J238,0)</f>
        <v>0</v>
      </c>
      <c r="BH238" s="162">
        <f>IF(N238="sníž. přenesená",J238,0)</f>
        <v>0</v>
      </c>
      <c r="BI238" s="162">
        <f>IF(N238="nulová",J238,0)</f>
        <v>0</v>
      </c>
      <c r="BJ238" s="18" t="s">
        <v>80</v>
      </c>
      <c r="BK238" s="162">
        <f>ROUND(I238*H238,2)</f>
        <v>0</v>
      </c>
      <c r="BL238" s="18" t="s">
        <v>160</v>
      </c>
      <c r="BM238" s="161" t="s">
        <v>333</v>
      </c>
    </row>
    <row r="239" spans="1:47" s="2" customFormat="1" ht="58.5">
      <c r="A239" s="33"/>
      <c r="B239" s="34"/>
      <c r="C239" s="33"/>
      <c r="D239" s="163" t="s">
        <v>162</v>
      </c>
      <c r="E239" s="33"/>
      <c r="F239" s="164" t="s">
        <v>334</v>
      </c>
      <c r="G239" s="33"/>
      <c r="H239" s="33"/>
      <c r="I239" s="165"/>
      <c r="J239" s="33"/>
      <c r="K239" s="33"/>
      <c r="L239" s="34"/>
      <c r="M239" s="166"/>
      <c r="N239" s="167"/>
      <c r="O239" s="59"/>
      <c r="P239" s="59"/>
      <c r="Q239" s="59"/>
      <c r="R239" s="59"/>
      <c r="S239" s="59"/>
      <c r="T239" s="60"/>
      <c r="U239" s="33"/>
      <c r="V239" s="33"/>
      <c r="W239" s="33"/>
      <c r="X239" s="33"/>
      <c r="Y239" s="33"/>
      <c r="Z239" s="33"/>
      <c r="AA239" s="33"/>
      <c r="AB239" s="33"/>
      <c r="AC239" s="33"/>
      <c r="AD239" s="33"/>
      <c r="AE239" s="33"/>
      <c r="AT239" s="18" t="s">
        <v>162</v>
      </c>
      <c r="AU239" s="18" t="s">
        <v>82</v>
      </c>
    </row>
    <row r="240" spans="2:51" s="13" customFormat="1" ht="12">
      <c r="B240" s="169"/>
      <c r="D240" s="163" t="s">
        <v>166</v>
      </c>
      <c r="F240" s="171" t="s">
        <v>335</v>
      </c>
      <c r="H240" s="172">
        <v>1442.664</v>
      </c>
      <c r="I240" s="173"/>
      <c r="L240" s="169"/>
      <c r="M240" s="174"/>
      <c r="N240" s="175"/>
      <c r="O240" s="175"/>
      <c r="P240" s="175"/>
      <c r="Q240" s="175"/>
      <c r="R240" s="175"/>
      <c r="S240" s="175"/>
      <c r="T240" s="176"/>
      <c r="AT240" s="170" t="s">
        <v>166</v>
      </c>
      <c r="AU240" s="170" t="s">
        <v>82</v>
      </c>
      <c r="AV240" s="13" t="s">
        <v>82</v>
      </c>
      <c r="AW240" s="13" t="s">
        <v>3</v>
      </c>
      <c r="AX240" s="13" t="s">
        <v>80</v>
      </c>
      <c r="AY240" s="170" t="s">
        <v>152</v>
      </c>
    </row>
    <row r="241" spans="1:65" s="2" customFormat="1" ht="33" customHeight="1">
      <c r="A241" s="33"/>
      <c r="B241" s="149"/>
      <c r="C241" s="150" t="s">
        <v>336</v>
      </c>
      <c r="D241" s="150" t="s">
        <v>155</v>
      </c>
      <c r="E241" s="151" t="s">
        <v>337</v>
      </c>
      <c r="F241" s="152" t="s">
        <v>338</v>
      </c>
      <c r="G241" s="153" t="s">
        <v>332</v>
      </c>
      <c r="H241" s="154">
        <v>496.462</v>
      </c>
      <c r="I241" s="155"/>
      <c r="J241" s="156">
        <f>ROUND(I241*H241,2)</f>
        <v>0</v>
      </c>
      <c r="K241" s="152" t="s">
        <v>159</v>
      </c>
      <c r="L241" s="34"/>
      <c r="M241" s="157" t="s">
        <v>1</v>
      </c>
      <c r="N241" s="158" t="s">
        <v>39</v>
      </c>
      <c r="O241" s="59"/>
      <c r="P241" s="159">
        <f>O241*H241</f>
        <v>0</v>
      </c>
      <c r="Q241" s="159">
        <v>0</v>
      </c>
      <c r="R241" s="159">
        <f>Q241*H241</f>
        <v>0</v>
      </c>
      <c r="S241" s="159">
        <v>0</v>
      </c>
      <c r="T241" s="160">
        <f>S241*H241</f>
        <v>0</v>
      </c>
      <c r="U241" s="33"/>
      <c r="V241" s="33"/>
      <c r="W241" s="33"/>
      <c r="X241" s="33"/>
      <c r="Y241" s="33"/>
      <c r="Z241" s="33"/>
      <c r="AA241" s="33"/>
      <c r="AB241" s="33"/>
      <c r="AC241" s="33"/>
      <c r="AD241" s="33"/>
      <c r="AE241" s="33"/>
      <c r="AR241" s="161" t="s">
        <v>160</v>
      </c>
      <c r="AT241" s="161" t="s">
        <v>155</v>
      </c>
      <c r="AU241" s="161" t="s">
        <v>82</v>
      </c>
      <c r="AY241" s="18" t="s">
        <v>152</v>
      </c>
      <c r="BE241" s="162">
        <f>IF(N241="základní",J241,0)</f>
        <v>0</v>
      </c>
      <c r="BF241" s="162">
        <f>IF(N241="snížená",J241,0)</f>
        <v>0</v>
      </c>
      <c r="BG241" s="162">
        <f>IF(N241="zákl. přenesená",J241,0)</f>
        <v>0</v>
      </c>
      <c r="BH241" s="162">
        <f>IF(N241="sníž. přenesená",J241,0)</f>
        <v>0</v>
      </c>
      <c r="BI241" s="162">
        <f>IF(N241="nulová",J241,0)</f>
        <v>0</v>
      </c>
      <c r="BJ241" s="18" t="s">
        <v>80</v>
      </c>
      <c r="BK241" s="162">
        <f>ROUND(I241*H241,2)</f>
        <v>0</v>
      </c>
      <c r="BL241" s="18" t="s">
        <v>160</v>
      </c>
      <c r="BM241" s="161" t="s">
        <v>339</v>
      </c>
    </row>
    <row r="242" spans="1:47" s="2" customFormat="1" ht="29.25">
      <c r="A242" s="33"/>
      <c r="B242" s="34"/>
      <c r="C242" s="33"/>
      <c r="D242" s="163" t="s">
        <v>162</v>
      </c>
      <c r="E242" s="33"/>
      <c r="F242" s="164" t="s">
        <v>340</v>
      </c>
      <c r="G242" s="33"/>
      <c r="H242" s="33"/>
      <c r="I242" s="165"/>
      <c r="J242" s="33"/>
      <c r="K242" s="33"/>
      <c r="L242" s="34"/>
      <c r="M242" s="166"/>
      <c r="N242" s="167"/>
      <c r="O242" s="59"/>
      <c r="P242" s="59"/>
      <c r="Q242" s="59"/>
      <c r="R242" s="59"/>
      <c r="S242" s="59"/>
      <c r="T242" s="60"/>
      <c r="U242" s="33"/>
      <c r="V242" s="33"/>
      <c r="W242" s="33"/>
      <c r="X242" s="33"/>
      <c r="Y242" s="33"/>
      <c r="Z242" s="33"/>
      <c r="AA242" s="33"/>
      <c r="AB242" s="33"/>
      <c r="AC242" s="33"/>
      <c r="AD242" s="33"/>
      <c r="AE242" s="33"/>
      <c r="AT242" s="18" t="s">
        <v>162</v>
      </c>
      <c r="AU242" s="18" t="s">
        <v>82</v>
      </c>
    </row>
    <row r="243" spans="2:51" s="14" customFormat="1" ht="12">
      <c r="B243" s="177"/>
      <c r="D243" s="163" t="s">
        <v>166</v>
      </c>
      <c r="E243" s="178" t="s">
        <v>1</v>
      </c>
      <c r="F243" s="179" t="s">
        <v>341</v>
      </c>
      <c r="H243" s="178" t="s">
        <v>1</v>
      </c>
      <c r="I243" s="180"/>
      <c r="L243" s="177"/>
      <c r="M243" s="181"/>
      <c r="N243" s="182"/>
      <c r="O243" s="182"/>
      <c r="P243" s="182"/>
      <c r="Q243" s="182"/>
      <c r="R243" s="182"/>
      <c r="S243" s="182"/>
      <c r="T243" s="183"/>
      <c r="AT243" s="178" t="s">
        <v>166</v>
      </c>
      <c r="AU243" s="178" t="s">
        <v>82</v>
      </c>
      <c r="AV243" s="14" t="s">
        <v>80</v>
      </c>
      <c r="AW243" s="14" t="s">
        <v>31</v>
      </c>
      <c r="AX243" s="14" t="s">
        <v>74</v>
      </c>
      <c r="AY243" s="178" t="s">
        <v>152</v>
      </c>
    </row>
    <row r="244" spans="2:51" s="13" customFormat="1" ht="12">
      <c r="B244" s="169"/>
      <c r="D244" s="163" t="s">
        <v>166</v>
      </c>
      <c r="E244" s="170" t="s">
        <v>1</v>
      </c>
      <c r="F244" s="171" t="s">
        <v>342</v>
      </c>
      <c r="H244" s="172">
        <v>270.63</v>
      </c>
      <c r="I244" s="173"/>
      <c r="L244" s="169"/>
      <c r="M244" s="174"/>
      <c r="N244" s="175"/>
      <c r="O244" s="175"/>
      <c r="P244" s="175"/>
      <c r="Q244" s="175"/>
      <c r="R244" s="175"/>
      <c r="S244" s="175"/>
      <c r="T244" s="176"/>
      <c r="AT244" s="170" t="s">
        <v>166</v>
      </c>
      <c r="AU244" s="170" t="s">
        <v>82</v>
      </c>
      <c r="AV244" s="13" t="s">
        <v>82</v>
      </c>
      <c r="AW244" s="13" t="s">
        <v>31</v>
      </c>
      <c r="AX244" s="13" t="s">
        <v>74</v>
      </c>
      <c r="AY244" s="170" t="s">
        <v>152</v>
      </c>
    </row>
    <row r="245" spans="2:51" s="14" customFormat="1" ht="12">
      <c r="B245" s="177"/>
      <c r="D245" s="163" t="s">
        <v>166</v>
      </c>
      <c r="E245" s="178" t="s">
        <v>1</v>
      </c>
      <c r="F245" s="179" t="s">
        <v>298</v>
      </c>
      <c r="H245" s="178" t="s">
        <v>1</v>
      </c>
      <c r="I245" s="180"/>
      <c r="L245" s="177"/>
      <c r="M245" s="181"/>
      <c r="N245" s="182"/>
      <c r="O245" s="182"/>
      <c r="P245" s="182"/>
      <c r="Q245" s="182"/>
      <c r="R245" s="182"/>
      <c r="S245" s="182"/>
      <c r="T245" s="183"/>
      <c r="AT245" s="178" t="s">
        <v>166</v>
      </c>
      <c r="AU245" s="178" t="s">
        <v>82</v>
      </c>
      <c r="AV245" s="14" t="s">
        <v>80</v>
      </c>
      <c r="AW245" s="14" t="s">
        <v>31</v>
      </c>
      <c r="AX245" s="14" t="s">
        <v>74</v>
      </c>
      <c r="AY245" s="178" t="s">
        <v>152</v>
      </c>
    </row>
    <row r="246" spans="2:51" s="13" customFormat="1" ht="12">
      <c r="B246" s="169"/>
      <c r="D246" s="163" t="s">
        <v>166</v>
      </c>
      <c r="E246" s="170" t="s">
        <v>1</v>
      </c>
      <c r="F246" s="171" t="s">
        <v>299</v>
      </c>
      <c r="H246" s="172">
        <v>5.182</v>
      </c>
      <c r="I246" s="173"/>
      <c r="L246" s="169"/>
      <c r="M246" s="174"/>
      <c r="N246" s="175"/>
      <c r="O246" s="175"/>
      <c r="P246" s="175"/>
      <c r="Q246" s="175"/>
      <c r="R246" s="175"/>
      <c r="S246" s="175"/>
      <c r="T246" s="176"/>
      <c r="AT246" s="170" t="s">
        <v>166</v>
      </c>
      <c r="AU246" s="170" t="s">
        <v>82</v>
      </c>
      <c r="AV246" s="13" t="s">
        <v>82</v>
      </c>
      <c r="AW246" s="13" t="s">
        <v>31</v>
      </c>
      <c r="AX246" s="13" t="s">
        <v>74</v>
      </c>
      <c r="AY246" s="170" t="s">
        <v>152</v>
      </c>
    </row>
    <row r="247" spans="2:51" s="15" customFormat="1" ht="12">
      <c r="B247" s="184"/>
      <c r="D247" s="163" t="s">
        <v>166</v>
      </c>
      <c r="E247" s="185" t="s">
        <v>1</v>
      </c>
      <c r="F247" s="186" t="s">
        <v>300</v>
      </c>
      <c r="H247" s="187">
        <v>275.812</v>
      </c>
      <c r="I247" s="188"/>
      <c r="L247" s="184"/>
      <c r="M247" s="189"/>
      <c r="N247" s="190"/>
      <c r="O247" s="190"/>
      <c r="P247" s="190"/>
      <c r="Q247" s="190"/>
      <c r="R247" s="190"/>
      <c r="S247" s="190"/>
      <c r="T247" s="191"/>
      <c r="AT247" s="185" t="s">
        <v>166</v>
      </c>
      <c r="AU247" s="185" t="s">
        <v>82</v>
      </c>
      <c r="AV247" s="15" t="s">
        <v>160</v>
      </c>
      <c r="AW247" s="15" t="s">
        <v>31</v>
      </c>
      <c r="AX247" s="15" t="s">
        <v>80</v>
      </c>
      <c r="AY247" s="185" t="s">
        <v>152</v>
      </c>
    </row>
    <row r="248" spans="2:51" s="13" customFormat="1" ht="12">
      <c r="B248" s="169"/>
      <c r="D248" s="163" t="s">
        <v>166</v>
      </c>
      <c r="F248" s="171" t="s">
        <v>343</v>
      </c>
      <c r="H248" s="172">
        <v>496.462</v>
      </c>
      <c r="I248" s="173"/>
      <c r="L248" s="169"/>
      <c r="M248" s="174"/>
      <c r="N248" s="175"/>
      <c r="O248" s="175"/>
      <c r="P248" s="175"/>
      <c r="Q248" s="175"/>
      <c r="R248" s="175"/>
      <c r="S248" s="175"/>
      <c r="T248" s="176"/>
      <c r="AT248" s="170" t="s">
        <v>166</v>
      </c>
      <c r="AU248" s="170" t="s">
        <v>82</v>
      </c>
      <c r="AV248" s="13" t="s">
        <v>82</v>
      </c>
      <c r="AW248" s="13" t="s">
        <v>3</v>
      </c>
      <c r="AX248" s="13" t="s">
        <v>80</v>
      </c>
      <c r="AY248" s="170" t="s">
        <v>152</v>
      </c>
    </row>
    <row r="249" spans="1:65" s="2" customFormat="1" ht="24.2" customHeight="1">
      <c r="A249" s="33"/>
      <c r="B249" s="149"/>
      <c r="C249" s="150" t="s">
        <v>344</v>
      </c>
      <c r="D249" s="150" t="s">
        <v>155</v>
      </c>
      <c r="E249" s="151" t="s">
        <v>345</v>
      </c>
      <c r="F249" s="152" t="s">
        <v>346</v>
      </c>
      <c r="G249" s="153" t="s">
        <v>158</v>
      </c>
      <c r="H249" s="154">
        <v>699.9</v>
      </c>
      <c r="I249" s="155"/>
      <c r="J249" s="156">
        <f>ROUND(I249*H249,2)</f>
        <v>0</v>
      </c>
      <c r="K249" s="152" t="s">
        <v>1</v>
      </c>
      <c r="L249" s="34"/>
      <c r="M249" s="157" t="s">
        <v>1</v>
      </c>
      <c r="N249" s="158" t="s">
        <v>39</v>
      </c>
      <c r="O249" s="59"/>
      <c r="P249" s="159">
        <f>O249*H249</f>
        <v>0</v>
      </c>
      <c r="Q249" s="159">
        <v>0</v>
      </c>
      <c r="R249" s="159">
        <f>Q249*H249</f>
        <v>0</v>
      </c>
      <c r="S249" s="159">
        <v>0</v>
      </c>
      <c r="T249" s="160">
        <f>S249*H249</f>
        <v>0</v>
      </c>
      <c r="U249" s="33"/>
      <c r="V249" s="33"/>
      <c r="W249" s="33"/>
      <c r="X249" s="33"/>
      <c r="Y249" s="33"/>
      <c r="Z249" s="33"/>
      <c r="AA249" s="33"/>
      <c r="AB249" s="33"/>
      <c r="AC249" s="33"/>
      <c r="AD249" s="33"/>
      <c r="AE249" s="33"/>
      <c r="AR249" s="161" t="s">
        <v>160</v>
      </c>
      <c r="AT249" s="161" t="s">
        <v>155</v>
      </c>
      <c r="AU249" s="161" t="s">
        <v>82</v>
      </c>
      <c r="AY249" s="18" t="s">
        <v>152</v>
      </c>
      <c r="BE249" s="162">
        <f>IF(N249="základní",J249,0)</f>
        <v>0</v>
      </c>
      <c r="BF249" s="162">
        <f>IF(N249="snížená",J249,0)</f>
        <v>0</v>
      </c>
      <c r="BG249" s="162">
        <f>IF(N249="zákl. přenesená",J249,0)</f>
        <v>0</v>
      </c>
      <c r="BH249" s="162">
        <f>IF(N249="sníž. přenesená",J249,0)</f>
        <v>0</v>
      </c>
      <c r="BI249" s="162">
        <f>IF(N249="nulová",J249,0)</f>
        <v>0</v>
      </c>
      <c r="BJ249" s="18" t="s">
        <v>80</v>
      </c>
      <c r="BK249" s="162">
        <f>ROUND(I249*H249,2)</f>
        <v>0</v>
      </c>
      <c r="BL249" s="18" t="s">
        <v>160</v>
      </c>
      <c r="BM249" s="161" t="s">
        <v>347</v>
      </c>
    </row>
    <row r="250" spans="1:47" s="2" customFormat="1" ht="19.5">
      <c r="A250" s="33"/>
      <c r="B250" s="34"/>
      <c r="C250" s="33"/>
      <c r="D250" s="163" t="s">
        <v>162</v>
      </c>
      <c r="E250" s="33"/>
      <c r="F250" s="164" t="s">
        <v>346</v>
      </c>
      <c r="G250" s="33"/>
      <c r="H250" s="33"/>
      <c r="I250" s="165"/>
      <c r="J250" s="33"/>
      <c r="K250" s="33"/>
      <c r="L250" s="34"/>
      <c r="M250" s="166"/>
      <c r="N250" s="167"/>
      <c r="O250" s="59"/>
      <c r="P250" s="59"/>
      <c r="Q250" s="59"/>
      <c r="R250" s="59"/>
      <c r="S250" s="59"/>
      <c r="T250" s="60"/>
      <c r="U250" s="33"/>
      <c r="V250" s="33"/>
      <c r="W250" s="33"/>
      <c r="X250" s="33"/>
      <c r="Y250" s="33"/>
      <c r="Z250" s="33"/>
      <c r="AA250" s="33"/>
      <c r="AB250" s="33"/>
      <c r="AC250" s="33"/>
      <c r="AD250" s="33"/>
      <c r="AE250" s="33"/>
      <c r="AT250" s="18" t="s">
        <v>162</v>
      </c>
      <c r="AU250" s="18" t="s">
        <v>82</v>
      </c>
    </row>
    <row r="251" spans="1:47" s="2" customFormat="1" ht="19.5">
      <c r="A251" s="33"/>
      <c r="B251" s="34"/>
      <c r="C251" s="33"/>
      <c r="D251" s="163" t="s">
        <v>164</v>
      </c>
      <c r="E251" s="33"/>
      <c r="F251" s="168" t="s">
        <v>165</v>
      </c>
      <c r="G251" s="33"/>
      <c r="H251" s="33"/>
      <c r="I251" s="165"/>
      <c r="J251" s="33"/>
      <c r="K251" s="33"/>
      <c r="L251" s="34"/>
      <c r="M251" s="166"/>
      <c r="N251" s="167"/>
      <c r="O251" s="59"/>
      <c r="P251" s="59"/>
      <c r="Q251" s="59"/>
      <c r="R251" s="59"/>
      <c r="S251" s="59"/>
      <c r="T251" s="60"/>
      <c r="U251" s="33"/>
      <c r="V251" s="33"/>
      <c r="W251" s="33"/>
      <c r="X251" s="33"/>
      <c r="Y251" s="33"/>
      <c r="Z251" s="33"/>
      <c r="AA251" s="33"/>
      <c r="AB251" s="33"/>
      <c r="AC251" s="33"/>
      <c r="AD251" s="33"/>
      <c r="AE251" s="33"/>
      <c r="AT251" s="18" t="s">
        <v>164</v>
      </c>
      <c r="AU251" s="18" t="s">
        <v>82</v>
      </c>
    </row>
    <row r="252" spans="2:51" s="14" customFormat="1" ht="12">
      <c r="B252" s="177"/>
      <c r="D252" s="163" t="s">
        <v>166</v>
      </c>
      <c r="E252" s="178" t="s">
        <v>1</v>
      </c>
      <c r="F252" s="179" t="s">
        <v>348</v>
      </c>
      <c r="H252" s="178" t="s">
        <v>1</v>
      </c>
      <c r="I252" s="180"/>
      <c r="L252" s="177"/>
      <c r="M252" s="181"/>
      <c r="N252" s="182"/>
      <c r="O252" s="182"/>
      <c r="P252" s="182"/>
      <c r="Q252" s="182"/>
      <c r="R252" s="182"/>
      <c r="S252" s="182"/>
      <c r="T252" s="183"/>
      <c r="AT252" s="178" t="s">
        <v>166</v>
      </c>
      <c r="AU252" s="178" t="s">
        <v>82</v>
      </c>
      <c r="AV252" s="14" t="s">
        <v>80</v>
      </c>
      <c r="AW252" s="14" t="s">
        <v>31</v>
      </c>
      <c r="AX252" s="14" t="s">
        <v>74</v>
      </c>
      <c r="AY252" s="178" t="s">
        <v>152</v>
      </c>
    </row>
    <row r="253" spans="2:51" s="13" customFormat="1" ht="12">
      <c r="B253" s="169"/>
      <c r="D253" s="163" t="s">
        <v>166</v>
      </c>
      <c r="E253" s="170" t="s">
        <v>1</v>
      </c>
      <c r="F253" s="171" t="s">
        <v>349</v>
      </c>
      <c r="H253" s="172">
        <v>699.9</v>
      </c>
      <c r="I253" s="173"/>
      <c r="L253" s="169"/>
      <c r="M253" s="174"/>
      <c r="N253" s="175"/>
      <c r="O253" s="175"/>
      <c r="P253" s="175"/>
      <c r="Q253" s="175"/>
      <c r="R253" s="175"/>
      <c r="S253" s="175"/>
      <c r="T253" s="176"/>
      <c r="AT253" s="170" t="s">
        <v>166</v>
      </c>
      <c r="AU253" s="170" t="s">
        <v>82</v>
      </c>
      <c r="AV253" s="13" t="s">
        <v>82</v>
      </c>
      <c r="AW253" s="13" t="s">
        <v>31</v>
      </c>
      <c r="AX253" s="13" t="s">
        <v>80</v>
      </c>
      <c r="AY253" s="170" t="s">
        <v>152</v>
      </c>
    </row>
    <row r="254" spans="1:65" s="2" customFormat="1" ht="16.5" customHeight="1">
      <c r="A254" s="33"/>
      <c r="B254" s="149"/>
      <c r="C254" s="150" t="s">
        <v>350</v>
      </c>
      <c r="D254" s="150" t="s">
        <v>155</v>
      </c>
      <c r="E254" s="151" t="s">
        <v>351</v>
      </c>
      <c r="F254" s="152" t="s">
        <v>352</v>
      </c>
      <c r="G254" s="153" t="s">
        <v>158</v>
      </c>
      <c r="H254" s="154">
        <v>621.75</v>
      </c>
      <c r="I254" s="155"/>
      <c r="J254" s="156">
        <f>ROUND(I254*H254,2)</f>
        <v>0</v>
      </c>
      <c r="K254" s="152" t="s">
        <v>159</v>
      </c>
      <c r="L254" s="34"/>
      <c r="M254" s="157" t="s">
        <v>1</v>
      </c>
      <c r="N254" s="158" t="s">
        <v>39</v>
      </c>
      <c r="O254" s="59"/>
      <c r="P254" s="159">
        <f>O254*H254</f>
        <v>0</v>
      </c>
      <c r="Q254" s="159">
        <v>0</v>
      </c>
      <c r="R254" s="159">
        <f>Q254*H254</f>
        <v>0</v>
      </c>
      <c r="S254" s="159">
        <v>0</v>
      </c>
      <c r="T254" s="160">
        <f>S254*H254</f>
        <v>0</v>
      </c>
      <c r="U254" s="33"/>
      <c r="V254" s="33"/>
      <c r="W254" s="33"/>
      <c r="X254" s="33"/>
      <c r="Y254" s="33"/>
      <c r="Z254" s="33"/>
      <c r="AA254" s="33"/>
      <c r="AB254" s="33"/>
      <c r="AC254" s="33"/>
      <c r="AD254" s="33"/>
      <c r="AE254" s="33"/>
      <c r="AR254" s="161" t="s">
        <v>160</v>
      </c>
      <c r="AT254" s="161" t="s">
        <v>155</v>
      </c>
      <c r="AU254" s="161" t="s">
        <v>82</v>
      </c>
      <c r="AY254" s="18" t="s">
        <v>152</v>
      </c>
      <c r="BE254" s="162">
        <f>IF(N254="základní",J254,0)</f>
        <v>0</v>
      </c>
      <c r="BF254" s="162">
        <f>IF(N254="snížená",J254,0)</f>
        <v>0</v>
      </c>
      <c r="BG254" s="162">
        <f>IF(N254="zákl. přenesená",J254,0)</f>
        <v>0</v>
      </c>
      <c r="BH254" s="162">
        <f>IF(N254="sníž. přenesená",J254,0)</f>
        <v>0</v>
      </c>
      <c r="BI254" s="162">
        <f>IF(N254="nulová",J254,0)</f>
        <v>0</v>
      </c>
      <c r="BJ254" s="18" t="s">
        <v>80</v>
      </c>
      <c r="BK254" s="162">
        <f>ROUND(I254*H254,2)</f>
        <v>0</v>
      </c>
      <c r="BL254" s="18" t="s">
        <v>160</v>
      </c>
      <c r="BM254" s="161" t="s">
        <v>353</v>
      </c>
    </row>
    <row r="255" spans="1:47" s="2" customFormat="1" ht="19.5">
      <c r="A255" s="33"/>
      <c r="B255" s="34"/>
      <c r="C255" s="33"/>
      <c r="D255" s="163" t="s">
        <v>162</v>
      </c>
      <c r="E255" s="33"/>
      <c r="F255" s="164" t="s">
        <v>354</v>
      </c>
      <c r="G255" s="33"/>
      <c r="H255" s="33"/>
      <c r="I255" s="165"/>
      <c r="J255" s="33"/>
      <c r="K255" s="33"/>
      <c r="L255" s="34"/>
      <c r="M255" s="166"/>
      <c r="N255" s="167"/>
      <c r="O255" s="59"/>
      <c r="P255" s="59"/>
      <c r="Q255" s="59"/>
      <c r="R255" s="59"/>
      <c r="S255" s="59"/>
      <c r="T255" s="60"/>
      <c r="U255" s="33"/>
      <c r="V255" s="33"/>
      <c r="W255" s="33"/>
      <c r="X255" s="33"/>
      <c r="Y255" s="33"/>
      <c r="Z255" s="33"/>
      <c r="AA255" s="33"/>
      <c r="AB255" s="33"/>
      <c r="AC255" s="33"/>
      <c r="AD255" s="33"/>
      <c r="AE255" s="33"/>
      <c r="AT255" s="18" t="s">
        <v>162</v>
      </c>
      <c r="AU255" s="18" t="s">
        <v>82</v>
      </c>
    </row>
    <row r="256" spans="1:47" s="2" customFormat="1" ht="19.5">
      <c r="A256" s="33"/>
      <c r="B256" s="34"/>
      <c r="C256" s="33"/>
      <c r="D256" s="163" t="s">
        <v>164</v>
      </c>
      <c r="E256" s="33"/>
      <c r="F256" s="168" t="s">
        <v>165</v>
      </c>
      <c r="G256" s="33"/>
      <c r="H256" s="33"/>
      <c r="I256" s="165"/>
      <c r="J256" s="33"/>
      <c r="K256" s="33"/>
      <c r="L256" s="34"/>
      <c r="M256" s="166"/>
      <c r="N256" s="167"/>
      <c r="O256" s="59"/>
      <c r="P256" s="59"/>
      <c r="Q256" s="59"/>
      <c r="R256" s="59"/>
      <c r="S256" s="59"/>
      <c r="T256" s="60"/>
      <c r="U256" s="33"/>
      <c r="V256" s="33"/>
      <c r="W256" s="33"/>
      <c r="X256" s="33"/>
      <c r="Y256" s="33"/>
      <c r="Z256" s="33"/>
      <c r="AA256" s="33"/>
      <c r="AB256" s="33"/>
      <c r="AC256" s="33"/>
      <c r="AD256" s="33"/>
      <c r="AE256" s="33"/>
      <c r="AT256" s="18" t="s">
        <v>164</v>
      </c>
      <c r="AU256" s="18" t="s">
        <v>82</v>
      </c>
    </row>
    <row r="257" spans="2:51" s="14" customFormat="1" ht="12">
      <c r="B257" s="177"/>
      <c r="D257" s="163" t="s">
        <v>166</v>
      </c>
      <c r="E257" s="178" t="s">
        <v>1</v>
      </c>
      <c r="F257" s="179" t="s">
        <v>355</v>
      </c>
      <c r="H257" s="178" t="s">
        <v>1</v>
      </c>
      <c r="I257" s="180"/>
      <c r="L257" s="177"/>
      <c r="M257" s="181"/>
      <c r="N257" s="182"/>
      <c r="O257" s="182"/>
      <c r="P257" s="182"/>
      <c r="Q257" s="182"/>
      <c r="R257" s="182"/>
      <c r="S257" s="182"/>
      <c r="T257" s="183"/>
      <c r="AT257" s="178" t="s">
        <v>166</v>
      </c>
      <c r="AU257" s="178" t="s">
        <v>82</v>
      </c>
      <c r="AV257" s="14" t="s">
        <v>80</v>
      </c>
      <c r="AW257" s="14" t="s">
        <v>31</v>
      </c>
      <c r="AX257" s="14" t="s">
        <v>74</v>
      </c>
      <c r="AY257" s="178" t="s">
        <v>152</v>
      </c>
    </row>
    <row r="258" spans="2:51" s="13" customFormat="1" ht="12">
      <c r="B258" s="169"/>
      <c r="D258" s="163" t="s">
        <v>166</v>
      </c>
      <c r="E258" s="170" t="s">
        <v>1</v>
      </c>
      <c r="F258" s="171" t="s">
        <v>356</v>
      </c>
      <c r="H258" s="172">
        <v>621.75</v>
      </c>
      <c r="I258" s="173"/>
      <c r="L258" s="169"/>
      <c r="M258" s="174"/>
      <c r="N258" s="175"/>
      <c r="O258" s="175"/>
      <c r="P258" s="175"/>
      <c r="Q258" s="175"/>
      <c r="R258" s="175"/>
      <c r="S258" s="175"/>
      <c r="T258" s="176"/>
      <c r="AT258" s="170" t="s">
        <v>166</v>
      </c>
      <c r="AU258" s="170" t="s">
        <v>82</v>
      </c>
      <c r="AV258" s="13" t="s">
        <v>82</v>
      </c>
      <c r="AW258" s="13" t="s">
        <v>31</v>
      </c>
      <c r="AX258" s="13" t="s">
        <v>80</v>
      </c>
      <c r="AY258" s="170" t="s">
        <v>152</v>
      </c>
    </row>
    <row r="259" spans="1:65" s="2" customFormat="1" ht="24.2" customHeight="1">
      <c r="A259" s="33"/>
      <c r="B259" s="149"/>
      <c r="C259" s="150" t="s">
        <v>357</v>
      </c>
      <c r="D259" s="150" t="s">
        <v>155</v>
      </c>
      <c r="E259" s="151" t="s">
        <v>358</v>
      </c>
      <c r="F259" s="152" t="s">
        <v>359</v>
      </c>
      <c r="G259" s="153" t="s">
        <v>158</v>
      </c>
      <c r="H259" s="154">
        <v>699.5</v>
      </c>
      <c r="I259" s="155"/>
      <c r="J259" s="156">
        <f>ROUND(I259*H259,2)</f>
        <v>0</v>
      </c>
      <c r="K259" s="152" t="s">
        <v>159</v>
      </c>
      <c r="L259" s="34"/>
      <c r="M259" s="157" t="s">
        <v>1</v>
      </c>
      <c r="N259" s="158" t="s">
        <v>39</v>
      </c>
      <c r="O259" s="59"/>
      <c r="P259" s="159">
        <f>O259*H259</f>
        <v>0</v>
      </c>
      <c r="Q259" s="159">
        <v>0</v>
      </c>
      <c r="R259" s="159">
        <f>Q259*H259</f>
        <v>0</v>
      </c>
      <c r="S259" s="159">
        <v>0</v>
      </c>
      <c r="T259" s="160">
        <f>S259*H259</f>
        <v>0</v>
      </c>
      <c r="U259" s="33"/>
      <c r="V259" s="33"/>
      <c r="W259" s="33"/>
      <c r="X259" s="33"/>
      <c r="Y259" s="33"/>
      <c r="Z259" s="33"/>
      <c r="AA259" s="33"/>
      <c r="AB259" s="33"/>
      <c r="AC259" s="33"/>
      <c r="AD259" s="33"/>
      <c r="AE259" s="33"/>
      <c r="AR259" s="161" t="s">
        <v>160</v>
      </c>
      <c r="AT259" s="161" t="s">
        <v>155</v>
      </c>
      <c r="AU259" s="161" t="s">
        <v>82</v>
      </c>
      <c r="AY259" s="18" t="s">
        <v>152</v>
      </c>
      <c r="BE259" s="162">
        <f>IF(N259="základní",J259,0)</f>
        <v>0</v>
      </c>
      <c r="BF259" s="162">
        <f>IF(N259="snížená",J259,0)</f>
        <v>0</v>
      </c>
      <c r="BG259" s="162">
        <f>IF(N259="zákl. přenesená",J259,0)</f>
        <v>0</v>
      </c>
      <c r="BH259" s="162">
        <f>IF(N259="sníž. přenesená",J259,0)</f>
        <v>0</v>
      </c>
      <c r="BI259" s="162">
        <f>IF(N259="nulová",J259,0)</f>
        <v>0</v>
      </c>
      <c r="BJ259" s="18" t="s">
        <v>80</v>
      </c>
      <c r="BK259" s="162">
        <f>ROUND(I259*H259,2)</f>
        <v>0</v>
      </c>
      <c r="BL259" s="18" t="s">
        <v>160</v>
      </c>
      <c r="BM259" s="161" t="s">
        <v>360</v>
      </c>
    </row>
    <row r="260" spans="1:47" s="2" customFormat="1" ht="19.5">
      <c r="A260" s="33"/>
      <c r="B260" s="34"/>
      <c r="C260" s="33"/>
      <c r="D260" s="163" t="s">
        <v>162</v>
      </c>
      <c r="E260" s="33"/>
      <c r="F260" s="164" t="s">
        <v>361</v>
      </c>
      <c r="G260" s="33"/>
      <c r="H260" s="33"/>
      <c r="I260" s="165"/>
      <c r="J260" s="33"/>
      <c r="K260" s="33"/>
      <c r="L260" s="34"/>
      <c r="M260" s="166"/>
      <c r="N260" s="167"/>
      <c r="O260" s="59"/>
      <c r="P260" s="59"/>
      <c r="Q260" s="59"/>
      <c r="R260" s="59"/>
      <c r="S260" s="59"/>
      <c r="T260" s="60"/>
      <c r="U260" s="33"/>
      <c r="V260" s="33"/>
      <c r="W260" s="33"/>
      <c r="X260" s="33"/>
      <c r="Y260" s="33"/>
      <c r="Z260" s="33"/>
      <c r="AA260" s="33"/>
      <c r="AB260" s="33"/>
      <c r="AC260" s="33"/>
      <c r="AD260" s="33"/>
      <c r="AE260" s="33"/>
      <c r="AT260" s="18" t="s">
        <v>162</v>
      </c>
      <c r="AU260" s="18" t="s">
        <v>82</v>
      </c>
    </row>
    <row r="261" spans="1:47" s="2" customFormat="1" ht="19.5">
      <c r="A261" s="33"/>
      <c r="B261" s="34"/>
      <c r="C261" s="33"/>
      <c r="D261" s="163" t="s">
        <v>164</v>
      </c>
      <c r="E261" s="33"/>
      <c r="F261" s="168" t="s">
        <v>165</v>
      </c>
      <c r="G261" s="33"/>
      <c r="H261" s="33"/>
      <c r="I261" s="165"/>
      <c r="J261" s="33"/>
      <c r="K261" s="33"/>
      <c r="L261" s="34"/>
      <c r="M261" s="166"/>
      <c r="N261" s="167"/>
      <c r="O261" s="59"/>
      <c r="P261" s="59"/>
      <c r="Q261" s="59"/>
      <c r="R261" s="59"/>
      <c r="S261" s="59"/>
      <c r="T261" s="60"/>
      <c r="U261" s="33"/>
      <c r="V261" s="33"/>
      <c r="W261" s="33"/>
      <c r="X261" s="33"/>
      <c r="Y261" s="33"/>
      <c r="Z261" s="33"/>
      <c r="AA261" s="33"/>
      <c r="AB261" s="33"/>
      <c r="AC261" s="33"/>
      <c r="AD261" s="33"/>
      <c r="AE261" s="33"/>
      <c r="AT261" s="18" t="s">
        <v>164</v>
      </c>
      <c r="AU261" s="18" t="s">
        <v>82</v>
      </c>
    </row>
    <row r="262" spans="2:51" s="14" customFormat="1" ht="12">
      <c r="B262" s="177"/>
      <c r="D262" s="163" t="s">
        <v>166</v>
      </c>
      <c r="E262" s="178" t="s">
        <v>1</v>
      </c>
      <c r="F262" s="179" t="s">
        <v>362</v>
      </c>
      <c r="H262" s="178" t="s">
        <v>1</v>
      </c>
      <c r="I262" s="180"/>
      <c r="L262" s="177"/>
      <c r="M262" s="181"/>
      <c r="N262" s="182"/>
      <c r="O262" s="182"/>
      <c r="P262" s="182"/>
      <c r="Q262" s="182"/>
      <c r="R262" s="182"/>
      <c r="S262" s="182"/>
      <c r="T262" s="183"/>
      <c r="AT262" s="178" t="s">
        <v>166</v>
      </c>
      <c r="AU262" s="178" t="s">
        <v>82</v>
      </c>
      <c r="AV262" s="14" t="s">
        <v>80</v>
      </c>
      <c r="AW262" s="14" t="s">
        <v>31</v>
      </c>
      <c r="AX262" s="14" t="s">
        <v>74</v>
      </c>
      <c r="AY262" s="178" t="s">
        <v>152</v>
      </c>
    </row>
    <row r="263" spans="2:51" s="13" customFormat="1" ht="12">
      <c r="B263" s="169"/>
      <c r="D263" s="163" t="s">
        <v>166</v>
      </c>
      <c r="E263" s="170" t="s">
        <v>1</v>
      </c>
      <c r="F263" s="171" t="s">
        <v>363</v>
      </c>
      <c r="H263" s="172">
        <v>699.5</v>
      </c>
      <c r="I263" s="173"/>
      <c r="L263" s="169"/>
      <c r="M263" s="174"/>
      <c r="N263" s="175"/>
      <c r="O263" s="175"/>
      <c r="P263" s="175"/>
      <c r="Q263" s="175"/>
      <c r="R263" s="175"/>
      <c r="S263" s="175"/>
      <c r="T263" s="176"/>
      <c r="AT263" s="170" t="s">
        <v>166</v>
      </c>
      <c r="AU263" s="170" t="s">
        <v>82</v>
      </c>
      <c r="AV263" s="13" t="s">
        <v>82</v>
      </c>
      <c r="AW263" s="13" t="s">
        <v>31</v>
      </c>
      <c r="AX263" s="13" t="s">
        <v>80</v>
      </c>
      <c r="AY263" s="170" t="s">
        <v>152</v>
      </c>
    </row>
    <row r="264" spans="2:63" s="12" customFormat="1" ht="22.9" customHeight="1">
      <c r="B264" s="136"/>
      <c r="D264" s="137" t="s">
        <v>73</v>
      </c>
      <c r="E264" s="147" t="s">
        <v>82</v>
      </c>
      <c r="F264" s="147" t="s">
        <v>364</v>
      </c>
      <c r="I264" s="139"/>
      <c r="J264" s="148">
        <f>BK264</f>
        <v>0</v>
      </c>
      <c r="L264" s="136"/>
      <c r="M264" s="141"/>
      <c r="N264" s="142"/>
      <c r="O264" s="142"/>
      <c r="P264" s="143">
        <f>SUM(P265:P281)</f>
        <v>0</v>
      </c>
      <c r="Q264" s="142"/>
      <c r="R264" s="143">
        <f>SUM(R265:R281)</f>
        <v>347.66176948000003</v>
      </c>
      <c r="S264" s="142"/>
      <c r="T264" s="144">
        <f>SUM(T265:T281)</f>
        <v>0</v>
      </c>
      <c r="AR264" s="137" t="s">
        <v>80</v>
      </c>
      <c r="AT264" s="145" t="s">
        <v>73</v>
      </c>
      <c r="AU264" s="145" t="s">
        <v>80</v>
      </c>
      <c r="AY264" s="137" t="s">
        <v>152</v>
      </c>
      <c r="BK264" s="146">
        <f>SUM(BK265:BK281)</f>
        <v>0</v>
      </c>
    </row>
    <row r="265" spans="1:65" s="2" customFormat="1" ht="24.2" customHeight="1">
      <c r="A265" s="33"/>
      <c r="B265" s="149"/>
      <c r="C265" s="150" t="s">
        <v>167</v>
      </c>
      <c r="D265" s="150" t="s">
        <v>155</v>
      </c>
      <c r="E265" s="151" t="s">
        <v>365</v>
      </c>
      <c r="F265" s="152" t="s">
        <v>366</v>
      </c>
      <c r="G265" s="153" t="s">
        <v>230</v>
      </c>
      <c r="H265" s="154">
        <v>0.648</v>
      </c>
      <c r="I265" s="155"/>
      <c r="J265" s="156">
        <f>ROUND(I265*H265,2)</f>
        <v>0</v>
      </c>
      <c r="K265" s="152" t="s">
        <v>159</v>
      </c>
      <c r="L265" s="34"/>
      <c r="M265" s="157" t="s">
        <v>1</v>
      </c>
      <c r="N265" s="158" t="s">
        <v>39</v>
      </c>
      <c r="O265" s="59"/>
      <c r="P265" s="159">
        <f>O265*H265</f>
        <v>0</v>
      </c>
      <c r="Q265" s="159">
        <v>1.98</v>
      </c>
      <c r="R265" s="159">
        <f>Q265*H265</f>
        <v>1.28304</v>
      </c>
      <c r="S265" s="159">
        <v>0</v>
      </c>
      <c r="T265" s="160">
        <f>S265*H265</f>
        <v>0</v>
      </c>
      <c r="U265" s="33"/>
      <c r="V265" s="33"/>
      <c r="W265" s="33"/>
      <c r="X265" s="33"/>
      <c r="Y265" s="33"/>
      <c r="Z265" s="33"/>
      <c r="AA265" s="33"/>
      <c r="AB265" s="33"/>
      <c r="AC265" s="33"/>
      <c r="AD265" s="33"/>
      <c r="AE265" s="33"/>
      <c r="AR265" s="161" t="s">
        <v>160</v>
      </c>
      <c r="AT265" s="161" t="s">
        <v>155</v>
      </c>
      <c r="AU265" s="161" t="s">
        <v>82</v>
      </c>
      <c r="AY265" s="18" t="s">
        <v>152</v>
      </c>
      <c r="BE265" s="162">
        <f>IF(N265="základní",J265,0)</f>
        <v>0</v>
      </c>
      <c r="BF265" s="162">
        <f>IF(N265="snížená",J265,0)</f>
        <v>0</v>
      </c>
      <c r="BG265" s="162">
        <f>IF(N265="zákl. přenesená",J265,0)</f>
        <v>0</v>
      </c>
      <c r="BH265" s="162">
        <f>IF(N265="sníž. přenesená",J265,0)</f>
        <v>0</v>
      </c>
      <c r="BI265" s="162">
        <f>IF(N265="nulová",J265,0)</f>
        <v>0</v>
      </c>
      <c r="BJ265" s="18" t="s">
        <v>80</v>
      </c>
      <c r="BK265" s="162">
        <f>ROUND(I265*H265,2)</f>
        <v>0</v>
      </c>
      <c r="BL265" s="18" t="s">
        <v>160</v>
      </c>
      <c r="BM265" s="161" t="s">
        <v>367</v>
      </c>
    </row>
    <row r="266" spans="1:47" s="2" customFormat="1" ht="19.5">
      <c r="A266" s="33"/>
      <c r="B266" s="34"/>
      <c r="C266" s="33"/>
      <c r="D266" s="163" t="s">
        <v>162</v>
      </c>
      <c r="E266" s="33"/>
      <c r="F266" s="164" t="s">
        <v>368</v>
      </c>
      <c r="G266" s="33"/>
      <c r="H266" s="33"/>
      <c r="I266" s="165"/>
      <c r="J266" s="33"/>
      <c r="K266" s="33"/>
      <c r="L266" s="34"/>
      <c r="M266" s="166"/>
      <c r="N266" s="167"/>
      <c r="O266" s="59"/>
      <c r="P266" s="59"/>
      <c r="Q266" s="59"/>
      <c r="R266" s="59"/>
      <c r="S266" s="59"/>
      <c r="T266" s="60"/>
      <c r="U266" s="33"/>
      <c r="V266" s="33"/>
      <c r="W266" s="33"/>
      <c r="X266" s="33"/>
      <c r="Y266" s="33"/>
      <c r="Z266" s="33"/>
      <c r="AA266" s="33"/>
      <c r="AB266" s="33"/>
      <c r="AC266" s="33"/>
      <c r="AD266" s="33"/>
      <c r="AE266" s="33"/>
      <c r="AT266" s="18" t="s">
        <v>162</v>
      </c>
      <c r="AU266" s="18" t="s">
        <v>82</v>
      </c>
    </row>
    <row r="267" spans="1:47" s="2" customFormat="1" ht="19.5">
      <c r="A267" s="33"/>
      <c r="B267" s="34"/>
      <c r="C267" s="33"/>
      <c r="D267" s="163" t="s">
        <v>164</v>
      </c>
      <c r="E267" s="33"/>
      <c r="F267" s="168" t="s">
        <v>165</v>
      </c>
      <c r="G267" s="33"/>
      <c r="H267" s="33"/>
      <c r="I267" s="165"/>
      <c r="J267" s="33"/>
      <c r="K267" s="33"/>
      <c r="L267" s="34"/>
      <c r="M267" s="166"/>
      <c r="N267" s="167"/>
      <c r="O267" s="59"/>
      <c r="P267" s="59"/>
      <c r="Q267" s="59"/>
      <c r="R267" s="59"/>
      <c r="S267" s="59"/>
      <c r="T267" s="60"/>
      <c r="U267" s="33"/>
      <c r="V267" s="33"/>
      <c r="W267" s="33"/>
      <c r="X267" s="33"/>
      <c r="Y267" s="33"/>
      <c r="Z267" s="33"/>
      <c r="AA267" s="33"/>
      <c r="AB267" s="33"/>
      <c r="AC267" s="33"/>
      <c r="AD267" s="33"/>
      <c r="AE267" s="33"/>
      <c r="AT267" s="18" t="s">
        <v>164</v>
      </c>
      <c r="AU267" s="18" t="s">
        <v>82</v>
      </c>
    </row>
    <row r="268" spans="2:51" s="14" customFormat="1" ht="12">
      <c r="B268" s="177"/>
      <c r="D268" s="163" t="s">
        <v>166</v>
      </c>
      <c r="E268" s="178" t="s">
        <v>1</v>
      </c>
      <c r="F268" s="179" t="s">
        <v>369</v>
      </c>
      <c r="H268" s="178" t="s">
        <v>1</v>
      </c>
      <c r="I268" s="180"/>
      <c r="L268" s="177"/>
      <c r="M268" s="181"/>
      <c r="N268" s="182"/>
      <c r="O268" s="182"/>
      <c r="P268" s="182"/>
      <c r="Q268" s="182"/>
      <c r="R268" s="182"/>
      <c r="S268" s="182"/>
      <c r="T268" s="183"/>
      <c r="AT268" s="178" t="s">
        <v>166</v>
      </c>
      <c r="AU268" s="178" t="s">
        <v>82</v>
      </c>
      <c r="AV268" s="14" t="s">
        <v>80</v>
      </c>
      <c r="AW268" s="14" t="s">
        <v>31</v>
      </c>
      <c r="AX268" s="14" t="s">
        <v>74</v>
      </c>
      <c r="AY268" s="178" t="s">
        <v>152</v>
      </c>
    </row>
    <row r="269" spans="2:51" s="13" customFormat="1" ht="12">
      <c r="B269" s="169"/>
      <c r="D269" s="163" t="s">
        <v>166</v>
      </c>
      <c r="E269" s="170" t="s">
        <v>1</v>
      </c>
      <c r="F269" s="171" t="s">
        <v>370</v>
      </c>
      <c r="H269" s="172">
        <v>0.648</v>
      </c>
      <c r="I269" s="173"/>
      <c r="L269" s="169"/>
      <c r="M269" s="174"/>
      <c r="N269" s="175"/>
      <c r="O269" s="175"/>
      <c r="P269" s="175"/>
      <c r="Q269" s="175"/>
      <c r="R269" s="175"/>
      <c r="S269" s="175"/>
      <c r="T269" s="176"/>
      <c r="AT269" s="170" t="s">
        <v>166</v>
      </c>
      <c r="AU269" s="170" t="s">
        <v>82</v>
      </c>
      <c r="AV269" s="13" t="s">
        <v>82</v>
      </c>
      <c r="AW269" s="13" t="s">
        <v>31</v>
      </c>
      <c r="AX269" s="13" t="s">
        <v>80</v>
      </c>
      <c r="AY269" s="170" t="s">
        <v>152</v>
      </c>
    </row>
    <row r="270" spans="1:65" s="2" customFormat="1" ht="21.75" customHeight="1">
      <c r="A270" s="33"/>
      <c r="B270" s="149"/>
      <c r="C270" s="150" t="s">
        <v>371</v>
      </c>
      <c r="D270" s="150" t="s">
        <v>155</v>
      </c>
      <c r="E270" s="151" t="s">
        <v>372</v>
      </c>
      <c r="F270" s="152" t="s">
        <v>373</v>
      </c>
      <c r="G270" s="153" t="s">
        <v>230</v>
      </c>
      <c r="H270" s="154">
        <v>141.172</v>
      </c>
      <c r="I270" s="155"/>
      <c r="J270" s="156">
        <f>ROUND(I270*H270,2)</f>
        <v>0</v>
      </c>
      <c r="K270" s="152" t="s">
        <v>159</v>
      </c>
      <c r="L270" s="34"/>
      <c r="M270" s="157" t="s">
        <v>1</v>
      </c>
      <c r="N270" s="158" t="s">
        <v>39</v>
      </c>
      <c r="O270" s="59"/>
      <c r="P270" s="159">
        <f>O270*H270</f>
        <v>0</v>
      </c>
      <c r="Q270" s="159">
        <v>2.45329</v>
      </c>
      <c r="R270" s="159">
        <f>Q270*H270</f>
        <v>346.33585588</v>
      </c>
      <c r="S270" s="159">
        <v>0</v>
      </c>
      <c r="T270" s="160">
        <f>S270*H270</f>
        <v>0</v>
      </c>
      <c r="U270" s="33"/>
      <c r="V270" s="33"/>
      <c r="W270" s="33"/>
      <c r="X270" s="33"/>
      <c r="Y270" s="33"/>
      <c r="Z270" s="33"/>
      <c r="AA270" s="33"/>
      <c r="AB270" s="33"/>
      <c r="AC270" s="33"/>
      <c r="AD270" s="33"/>
      <c r="AE270" s="33"/>
      <c r="AR270" s="161" t="s">
        <v>160</v>
      </c>
      <c r="AT270" s="161" t="s">
        <v>155</v>
      </c>
      <c r="AU270" s="161" t="s">
        <v>82</v>
      </c>
      <c r="AY270" s="18" t="s">
        <v>152</v>
      </c>
      <c r="BE270" s="162">
        <f>IF(N270="základní",J270,0)</f>
        <v>0</v>
      </c>
      <c r="BF270" s="162">
        <f>IF(N270="snížená",J270,0)</f>
        <v>0</v>
      </c>
      <c r="BG270" s="162">
        <f>IF(N270="zákl. přenesená",J270,0)</f>
        <v>0</v>
      </c>
      <c r="BH270" s="162">
        <f>IF(N270="sníž. přenesená",J270,0)</f>
        <v>0</v>
      </c>
      <c r="BI270" s="162">
        <f>IF(N270="nulová",J270,0)</f>
        <v>0</v>
      </c>
      <c r="BJ270" s="18" t="s">
        <v>80</v>
      </c>
      <c r="BK270" s="162">
        <f>ROUND(I270*H270,2)</f>
        <v>0</v>
      </c>
      <c r="BL270" s="18" t="s">
        <v>160</v>
      </c>
      <c r="BM270" s="161" t="s">
        <v>374</v>
      </c>
    </row>
    <row r="271" spans="1:47" s="2" customFormat="1" ht="19.5">
      <c r="A271" s="33"/>
      <c r="B271" s="34"/>
      <c r="C271" s="33"/>
      <c r="D271" s="163" t="s">
        <v>162</v>
      </c>
      <c r="E271" s="33"/>
      <c r="F271" s="164" t="s">
        <v>375</v>
      </c>
      <c r="G271" s="33"/>
      <c r="H271" s="33"/>
      <c r="I271" s="165"/>
      <c r="J271" s="33"/>
      <c r="K271" s="33"/>
      <c r="L271" s="34"/>
      <c r="M271" s="166"/>
      <c r="N271" s="167"/>
      <c r="O271" s="59"/>
      <c r="P271" s="59"/>
      <c r="Q271" s="59"/>
      <c r="R271" s="59"/>
      <c r="S271" s="59"/>
      <c r="T271" s="60"/>
      <c r="U271" s="33"/>
      <c r="V271" s="33"/>
      <c r="W271" s="33"/>
      <c r="X271" s="33"/>
      <c r="Y271" s="33"/>
      <c r="Z271" s="33"/>
      <c r="AA271" s="33"/>
      <c r="AB271" s="33"/>
      <c r="AC271" s="33"/>
      <c r="AD271" s="33"/>
      <c r="AE271" s="33"/>
      <c r="AT271" s="18" t="s">
        <v>162</v>
      </c>
      <c r="AU271" s="18" t="s">
        <v>82</v>
      </c>
    </row>
    <row r="272" spans="1:47" s="2" customFormat="1" ht="19.5">
      <c r="A272" s="33"/>
      <c r="B272" s="34"/>
      <c r="C272" s="33"/>
      <c r="D272" s="163" t="s">
        <v>164</v>
      </c>
      <c r="E272" s="33"/>
      <c r="F272" s="168" t="s">
        <v>165</v>
      </c>
      <c r="G272" s="33"/>
      <c r="H272" s="33"/>
      <c r="I272" s="165"/>
      <c r="J272" s="33"/>
      <c r="K272" s="33"/>
      <c r="L272" s="34"/>
      <c r="M272" s="166"/>
      <c r="N272" s="167"/>
      <c r="O272" s="59"/>
      <c r="P272" s="59"/>
      <c r="Q272" s="59"/>
      <c r="R272" s="59"/>
      <c r="S272" s="59"/>
      <c r="T272" s="60"/>
      <c r="U272" s="33"/>
      <c r="V272" s="33"/>
      <c r="W272" s="33"/>
      <c r="X272" s="33"/>
      <c r="Y272" s="33"/>
      <c r="Z272" s="33"/>
      <c r="AA272" s="33"/>
      <c r="AB272" s="33"/>
      <c r="AC272" s="33"/>
      <c r="AD272" s="33"/>
      <c r="AE272" s="33"/>
      <c r="AT272" s="18" t="s">
        <v>164</v>
      </c>
      <c r="AU272" s="18" t="s">
        <v>82</v>
      </c>
    </row>
    <row r="273" spans="2:51" s="14" customFormat="1" ht="12">
      <c r="B273" s="177"/>
      <c r="D273" s="163" t="s">
        <v>166</v>
      </c>
      <c r="E273" s="178" t="s">
        <v>1</v>
      </c>
      <c r="F273" s="179" t="s">
        <v>376</v>
      </c>
      <c r="H273" s="178" t="s">
        <v>1</v>
      </c>
      <c r="I273" s="180"/>
      <c r="L273" s="177"/>
      <c r="M273" s="181"/>
      <c r="N273" s="182"/>
      <c r="O273" s="182"/>
      <c r="P273" s="182"/>
      <c r="Q273" s="182"/>
      <c r="R273" s="182"/>
      <c r="S273" s="182"/>
      <c r="T273" s="183"/>
      <c r="AT273" s="178" t="s">
        <v>166</v>
      </c>
      <c r="AU273" s="178" t="s">
        <v>82</v>
      </c>
      <c r="AV273" s="14" t="s">
        <v>80</v>
      </c>
      <c r="AW273" s="14" t="s">
        <v>31</v>
      </c>
      <c r="AX273" s="14" t="s">
        <v>74</v>
      </c>
      <c r="AY273" s="178" t="s">
        <v>152</v>
      </c>
    </row>
    <row r="274" spans="2:51" s="13" customFormat="1" ht="12">
      <c r="B274" s="169"/>
      <c r="D274" s="163" t="s">
        <v>166</v>
      </c>
      <c r="E274" s="170" t="s">
        <v>1</v>
      </c>
      <c r="F274" s="171" t="s">
        <v>377</v>
      </c>
      <c r="H274" s="172">
        <v>141.172</v>
      </c>
      <c r="I274" s="173"/>
      <c r="L274" s="169"/>
      <c r="M274" s="174"/>
      <c r="N274" s="175"/>
      <c r="O274" s="175"/>
      <c r="P274" s="175"/>
      <c r="Q274" s="175"/>
      <c r="R274" s="175"/>
      <c r="S274" s="175"/>
      <c r="T274" s="176"/>
      <c r="AT274" s="170" t="s">
        <v>166</v>
      </c>
      <c r="AU274" s="170" t="s">
        <v>82</v>
      </c>
      <c r="AV274" s="13" t="s">
        <v>82</v>
      </c>
      <c r="AW274" s="13" t="s">
        <v>31</v>
      </c>
      <c r="AX274" s="13" t="s">
        <v>80</v>
      </c>
      <c r="AY274" s="170" t="s">
        <v>152</v>
      </c>
    </row>
    <row r="275" spans="1:65" s="2" customFormat="1" ht="16.5" customHeight="1">
      <c r="A275" s="33"/>
      <c r="B275" s="149"/>
      <c r="C275" s="150" t="s">
        <v>378</v>
      </c>
      <c r="D275" s="150" t="s">
        <v>155</v>
      </c>
      <c r="E275" s="151" t="s">
        <v>379</v>
      </c>
      <c r="F275" s="152" t="s">
        <v>380</v>
      </c>
      <c r="G275" s="153" t="s">
        <v>158</v>
      </c>
      <c r="H275" s="154">
        <v>16.24</v>
      </c>
      <c r="I275" s="155"/>
      <c r="J275" s="156">
        <f>ROUND(I275*H275,2)</f>
        <v>0</v>
      </c>
      <c r="K275" s="152" t="s">
        <v>159</v>
      </c>
      <c r="L275" s="34"/>
      <c r="M275" s="157" t="s">
        <v>1</v>
      </c>
      <c r="N275" s="158" t="s">
        <v>39</v>
      </c>
      <c r="O275" s="59"/>
      <c r="P275" s="159">
        <f>O275*H275</f>
        <v>0</v>
      </c>
      <c r="Q275" s="159">
        <v>0.00264</v>
      </c>
      <c r="R275" s="159">
        <f>Q275*H275</f>
        <v>0.0428736</v>
      </c>
      <c r="S275" s="159">
        <v>0</v>
      </c>
      <c r="T275" s="160">
        <f>S275*H275</f>
        <v>0</v>
      </c>
      <c r="U275" s="33"/>
      <c r="V275" s="33"/>
      <c r="W275" s="33"/>
      <c r="X275" s="33"/>
      <c r="Y275" s="33"/>
      <c r="Z275" s="33"/>
      <c r="AA275" s="33"/>
      <c r="AB275" s="33"/>
      <c r="AC275" s="33"/>
      <c r="AD275" s="33"/>
      <c r="AE275" s="33"/>
      <c r="AR275" s="161" t="s">
        <v>160</v>
      </c>
      <c r="AT275" s="161" t="s">
        <v>155</v>
      </c>
      <c r="AU275" s="161" t="s">
        <v>82</v>
      </c>
      <c r="AY275" s="18" t="s">
        <v>152</v>
      </c>
      <c r="BE275" s="162">
        <f>IF(N275="základní",J275,0)</f>
        <v>0</v>
      </c>
      <c r="BF275" s="162">
        <f>IF(N275="snížená",J275,0)</f>
        <v>0</v>
      </c>
      <c r="BG275" s="162">
        <f>IF(N275="zákl. přenesená",J275,0)</f>
        <v>0</v>
      </c>
      <c r="BH275" s="162">
        <f>IF(N275="sníž. přenesená",J275,0)</f>
        <v>0</v>
      </c>
      <c r="BI275" s="162">
        <f>IF(N275="nulová",J275,0)</f>
        <v>0</v>
      </c>
      <c r="BJ275" s="18" t="s">
        <v>80</v>
      </c>
      <c r="BK275" s="162">
        <f>ROUND(I275*H275,2)</f>
        <v>0</v>
      </c>
      <c r="BL275" s="18" t="s">
        <v>160</v>
      </c>
      <c r="BM275" s="161" t="s">
        <v>381</v>
      </c>
    </row>
    <row r="276" spans="1:47" s="2" customFormat="1" ht="12">
      <c r="A276" s="33"/>
      <c r="B276" s="34"/>
      <c r="C276" s="33"/>
      <c r="D276" s="163" t="s">
        <v>162</v>
      </c>
      <c r="E276" s="33"/>
      <c r="F276" s="164" t="s">
        <v>382</v>
      </c>
      <c r="G276" s="33"/>
      <c r="H276" s="33"/>
      <c r="I276" s="165"/>
      <c r="J276" s="33"/>
      <c r="K276" s="33"/>
      <c r="L276" s="34"/>
      <c r="M276" s="166"/>
      <c r="N276" s="167"/>
      <c r="O276" s="59"/>
      <c r="P276" s="59"/>
      <c r="Q276" s="59"/>
      <c r="R276" s="59"/>
      <c r="S276" s="59"/>
      <c r="T276" s="60"/>
      <c r="U276" s="33"/>
      <c r="V276" s="33"/>
      <c r="W276" s="33"/>
      <c r="X276" s="33"/>
      <c r="Y276" s="33"/>
      <c r="Z276" s="33"/>
      <c r="AA276" s="33"/>
      <c r="AB276" s="33"/>
      <c r="AC276" s="33"/>
      <c r="AD276" s="33"/>
      <c r="AE276" s="33"/>
      <c r="AT276" s="18" t="s">
        <v>162</v>
      </c>
      <c r="AU276" s="18" t="s">
        <v>82</v>
      </c>
    </row>
    <row r="277" spans="1:47" s="2" customFormat="1" ht="19.5">
      <c r="A277" s="33"/>
      <c r="B277" s="34"/>
      <c r="C277" s="33"/>
      <c r="D277" s="163" t="s">
        <v>164</v>
      </c>
      <c r="E277" s="33"/>
      <c r="F277" s="168" t="s">
        <v>165</v>
      </c>
      <c r="G277" s="33"/>
      <c r="H277" s="33"/>
      <c r="I277" s="165"/>
      <c r="J277" s="33"/>
      <c r="K277" s="33"/>
      <c r="L277" s="34"/>
      <c r="M277" s="166"/>
      <c r="N277" s="167"/>
      <c r="O277" s="59"/>
      <c r="P277" s="59"/>
      <c r="Q277" s="59"/>
      <c r="R277" s="59"/>
      <c r="S277" s="59"/>
      <c r="T277" s="60"/>
      <c r="U277" s="33"/>
      <c r="V277" s="33"/>
      <c r="W277" s="33"/>
      <c r="X277" s="33"/>
      <c r="Y277" s="33"/>
      <c r="Z277" s="33"/>
      <c r="AA277" s="33"/>
      <c r="AB277" s="33"/>
      <c r="AC277" s="33"/>
      <c r="AD277" s="33"/>
      <c r="AE277" s="33"/>
      <c r="AT277" s="18" t="s">
        <v>164</v>
      </c>
      <c r="AU277" s="18" t="s">
        <v>82</v>
      </c>
    </row>
    <row r="278" spans="2:51" s="14" customFormat="1" ht="22.5">
      <c r="B278" s="177"/>
      <c r="D278" s="163" t="s">
        <v>166</v>
      </c>
      <c r="E278" s="178" t="s">
        <v>1</v>
      </c>
      <c r="F278" s="179" t="s">
        <v>383</v>
      </c>
      <c r="H278" s="178" t="s">
        <v>1</v>
      </c>
      <c r="I278" s="180"/>
      <c r="L278" s="177"/>
      <c r="M278" s="181"/>
      <c r="N278" s="182"/>
      <c r="O278" s="182"/>
      <c r="P278" s="182"/>
      <c r="Q278" s="182"/>
      <c r="R278" s="182"/>
      <c r="S278" s="182"/>
      <c r="T278" s="183"/>
      <c r="AT278" s="178" t="s">
        <v>166</v>
      </c>
      <c r="AU278" s="178" t="s">
        <v>82</v>
      </c>
      <c r="AV278" s="14" t="s">
        <v>80</v>
      </c>
      <c r="AW278" s="14" t="s">
        <v>31</v>
      </c>
      <c r="AX278" s="14" t="s">
        <v>74</v>
      </c>
      <c r="AY278" s="178" t="s">
        <v>152</v>
      </c>
    </row>
    <row r="279" spans="2:51" s="13" customFormat="1" ht="12">
      <c r="B279" s="169"/>
      <c r="D279" s="163" t="s">
        <v>166</v>
      </c>
      <c r="E279" s="170" t="s">
        <v>1</v>
      </c>
      <c r="F279" s="171" t="s">
        <v>384</v>
      </c>
      <c r="H279" s="172">
        <v>16.24</v>
      </c>
      <c r="I279" s="173"/>
      <c r="L279" s="169"/>
      <c r="M279" s="174"/>
      <c r="N279" s="175"/>
      <c r="O279" s="175"/>
      <c r="P279" s="175"/>
      <c r="Q279" s="175"/>
      <c r="R279" s="175"/>
      <c r="S279" s="175"/>
      <c r="T279" s="176"/>
      <c r="AT279" s="170" t="s">
        <v>166</v>
      </c>
      <c r="AU279" s="170" t="s">
        <v>82</v>
      </c>
      <c r="AV279" s="13" t="s">
        <v>82</v>
      </c>
      <c r="AW279" s="13" t="s">
        <v>31</v>
      </c>
      <c r="AX279" s="13" t="s">
        <v>80</v>
      </c>
      <c r="AY279" s="170" t="s">
        <v>152</v>
      </c>
    </row>
    <row r="280" spans="1:65" s="2" customFormat="1" ht="16.5" customHeight="1">
      <c r="A280" s="33"/>
      <c r="B280" s="149"/>
      <c r="C280" s="150" t="s">
        <v>385</v>
      </c>
      <c r="D280" s="150" t="s">
        <v>155</v>
      </c>
      <c r="E280" s="151" t="s">
        <v>386</v>
      </c>
      <c r="F280" s="152" t="s">
        <v>387</v>
      </c>
      <c r="G280" s="153" t="s">
        <v>158</v>
      </c>
      <c r="H280" s="154">
        <v>16.24</v>
      </c>
      <c r="I280" s="155"/>
      <c r="J280" s="156">
        <f>ROUND(I280*H280,2)</f>
        <v>0</v>
      </c>
      <c r="K280" s="152" t="s">
        <v>159</v>
      </c>
      <c r="L280" s="34"/>
      <c r="M280" s="157" t="s">
        <v>1</v>
      </c>
      <c r="N280" s="158" t="s">
        <v>39</v>
      </c>
      <c r="O280" s="59"/>
      <c r="P280" s="159">
        <f>O280*H280</f>
        <v>0</v>
      </c>
      <c r="Q280" s="159">
        <v>0</v>
      </c>
      <c r="R280" s="159">
        <f>Q280*H280</f>
        <v>0</v>
      </c>
      <c r="S280" s="159">
        <v>0</v>
      </c>
      <c r="T280" s="160">
        <f>S280*H280</f>
        <v>0</v>
      </c>
      <c r="U280" s="33"/>
      <c r="V280" s="33"/>
      <c r="W280" s="33"/>
      <c r="X280" s="33"/>
      <c r="Y280" s="33"/>
      <c r="Z280" s="33"/>
      <c r="AA280" s="33"/>
      <c r="AB280" s="33"/>
      <c r="AC280" s="33"/>
      <c r="AD280" s="33"/>
      <c r="AE280" s="33"/>
      <c r="AR280" s="161" t="s">
        <v>160</v>
      </c>
      <c r="AT280" s="161" t="s">
        <v>155</v>
      </c>
      <c r="AU280" s="161" t="s">
        <v>82</v>
      </c>
      <c r="AY280" s="18" t="s">
        <v>152</v>
      </c>
      <c r="BE280" s="162">
        <f>IF(N280="základní",J280,0)</f>
        <v>0</v>
      </c>
      <c r="BF280" s="162">
        <f>IF(N280="snížená",J280,0)</f>
        <v>0</v>
      </c>
      <c r="BG280" s="162">
        <f>IF(N280="zákl. přenesená",J280,0)</f>
        <v>0</v>
      </c>
      <c r="BH280" s="162">
        <f>IF(N280="sníž. přenesená",J280,0)</f>
        <v>0</v>
      </c>
      <c r="BI280" s="162">
        <f>IF(N280="nulová",J280,0)</f>
        <v>0</v>
      </c>
      <c r="BJ280" s="18" t="s">
        <v>80</v>
      </c>
      <c r="BK280" s="162">
        <f>ROUND(I280*H280,2)</f>
        <v>0</v>
      </c>
      <c r="BL280" s="18" t="s">
        <v>160</v>
      </c>
      <c r="BM280" s="161" t="s">
        <v>388</v>
      </c>
    </row>
    <row r="281" spans="1:47" s="2" customFormat="1" ht="12">
      <c r="A281" s="33"/>
      <c r="B281" s="34"/>
      <c r="C281" s="33"/>
      <c r="D281" s="163" t="s">
        <v>162</v>
      </c>
      <c r="E281" s="33"/>
      <c r="F281" s="164" t="s">
        <v>389</v>
      </c>
      <c r="G281" s="33"/>
      <c r="H281" s="33"/>
      <c r="I281" s="165"/>
      <c r="J281" s="33"/>
      <c r="K281" s="33"/>
      <c r="L281" s="34"/>
      <c r="M281" s="166"/>
      <c r="N281" s="167"/>
      <c r="O281" s="59"/>
      <c r="P281" s="59"/>
      <c r="Q281" s="59"/>
      <c r="R281" s="59"/>
      <c r="S281" s="59"/>
      <c r="T281" s="60"/>
      <c r="U281" s="33"/>
      <c r="V281" s="33"/>
      <c r="W281" s="33"/>
      <c r="X281" s="33"/>
      <c r="Y281" s="33"/>
      <c r="Z281" s="33"/>
      <c r="AA281" s="33"/>
      <c r="AB281" s="33"/>
      <c r="AC281" s="33"/>
      <c r="AD281" s="33"/>
      <c r="AE281" s="33"/>
      <c r="AT281" s="18" t="s">
        <v>162</v>
      </c>
      <c r="AU281" s="18" t="s">
        <v>82</v>
      </c>
    </row>
    <row r="282" spans="2:63" s="12" customFormat="1" ht="22.9" customHeight="1">
      <c r="B282" s="136"/>
      <c r="D282" s="137" t="s">
        <v>73</v>
      </c>
      <c r="E282" s="147" t="s">
        <v>102</v>
      </c>
      <c r="F282" s="147" t="s">
        <v>390</v>
      </c>
      <c r="I282" s="139"/>
      <c r="J282" s="148">
        <f>BK282</f>
        <v>0</v>
      </c>
      <c r="L282" s="136"/>
      <c r="M282" s="141"/>
      <c r="N282" s="142"/>
      <c r="O282" s="142"/>
      <c r="P282" s="143">
        <f>SUM(P283:P294)</f>
        <v>0</v>
      </c>
      <c r="Q282" s="142"/>
      <c r="R282" s="143">
        <f>SUM(R283:R294)</f>
        <v>44.90699</v>
      </c>
      <c r="S282" s="142"/>
      <c r="T282" s="144">
        <f>SUM(T283:T294)</f>
        <v>0</v>
      </c>
      <c r="AR282" s="137" t="s">
        <v>80</v>
      </c>
      <c r="AT282" s="145" t="s">
        <v>73</v>
      </c>
      <c r="AU282" s="145" t="s">
        <v>80</v>
      </c>
      <c r="AY282" s="137" t="s">
        <v>152</v>
      </c>
      <c r="BK282" s="146">
        <f>SUM(BK283:BK294)</f>
        <v>0</v>
      </c>
    </row>
    <row r="283" spans="1:65" s="2" customFormat="1" ht="24.2" customHeight="1">
      <c r="A283" s="33"/>
      <c r="B283" s="149"/>
      <c r="C283" s="150" t="s">
        <v>391</v>
      </c>
      <c r="D283" s="150" t="s">
        <v>155</v>
      </c>
      <c r="E283" s="151" t="s">
        <v>392</v>
      </c>
      <c r="F283" s="152" t="s">
        <v>393</v>
      </c>
      <c r="G283" s="153" t="s">
        <v>170</v>
      </c>
      <c r="H283" s="154">
        <v>33</v>
      </c>
      <c r="I283" s="155"/>
      <c r="J283" s="156">
        <f>ROUND(I283*H283,2)</f>
        <v>0</v>
      </c>
      <c r="K283" s="152" t="s">
        <v>159</v>
      </c>
      <c r="L283" s="34"/>
      <c r="M283" s="157" t="s">
        <v>1</v>
      </c>
      <c r="N283" s="158" t="s">
        <v>39</v>
      </c>
      <c r="O283" s="59"/>
      <c r="P283" s="159">
        <f>O283*H283</f>
        <v>0</v>
      </c>
      <c r="Q283" s="159">
        <v>0.36435</v>
      </c>
      <c r="R283" s="159">
        <f>Q283*H283</f>
        <v>12.02355</v>
      </c>
      <c r="S283" s="159">
        <v>0</v>
      </c>
      <c r="T283" s="160">
        <f>S283*H283</f>
        <v>0</v>
      </c>
      <c r="U283" s="33"/>
      <c r="V283" s="33"/>
      <c r="W283" s="33"/>
      <c r="X283" s="33"/>
      <c r="Y283" s="33"/>
      <c r="Z283" s="33"/>
      <c r="AA283" s="33"/>
      <c r="AB283" s="33"/>
      <c r="AC283" s="33"/>
      <c r="AD283" s="33"/>
      <c r="AE283" s="33"/>
      <c r="AR283" s="161" t="s">
        <v>160</v>
      </c>
      <c r="AT283" s="161" t="s">
        <v>155</v>
      </c>
      <c r="AU283" s="161" t="s">
        <v>82</v>
      </c>
      <c r="AY283" s="18" t="s">
        <v>152</v>
      </c>
      <c r="BE283" s="162">
        <f>IF(N283="základní",J283,0)</f>
        <v>0</v>
      </c>
      <c r="BF283" s="162">
        <f>IF(N283="snížená",J283,0)</f>
        <v>0</v>
      </c>
      <c r="BG283" s="162">
        <f>IF(N283="zákl. přenesená",J283,0)</f>
        <v>0</v>
      </c>
      <c r="BH283" s="162">
        <f>IF(N283="sníž. přenesená",J283,0)</f>
        <v>0</v>
      </c>
      <c r="BI283" s="162">
        <f>IF(N283="nulová",J283,0)</f>
        <v>0</v>
      </c>
      <c r="BJ283" s="18" t="s">
        <v>80</v>
      </c>
      <c r="BK283" s="162">
        <f>ROUND(I283*H283,2)</f>
        <v>0</v>
      </c>
      <c r="BL283" s="18" t="s">
        <v>160</v>
      </c>
      <c r="BM283" s="161" t="s">
        <v>394</v>
      </c>
    </row>
    <row r="284" spans="1:47" s="2" customFormat="1" ht="19.5">
      <c r="A284" s="33"/>
      <c r="B284" s="34"/>
      <c r="C284" s="33"/>
      <c r="D284" s="163" t="s">
        <v>162</v>
      </c>
      <c r="E284" s="33"/>
      <c r="F284" s="164" t="s">
        <v>395</v>
      </c>
      <c r="G284" s="33"/>
      <c r="H284" s="33"/>
      <c r="I284" s="165"/>
      <c r="J284" s="33"/>
      <c r="K284" s="33"/>
      <c r="L284" s="34"/>
      <c r="M284" s="166"/>
      <c r="N284" s="167"/>
      <c r="O284" s="59"/>
      <c r="P284" s="59"/>
      <c r="Q284" s="59"/>
      <c r="R284" s="59"/>
      <c r="S284" s="59"/>
      <c r="T284" s="60"/>
      <c r="U284" s="33"/>
      <c r="V284" s="33"/>
      <c r="W284" s="33"/>
      <c r="X284" s="33"/>
      <c r="Y284" s="33"/>
      <c r="Z284" s="33"/>
      <c r="AA284" s="33"/>
      <c r="AB284" s="33"/>
      <c r="AC284" s="33"/>
      <c r="AD284" s="33"/>
      <c r="AE284" s="33"/>
      <c r="AT284" s="18" t="s">
        <v>162</v>
      </c>
      <c r="AU284" s="18" t="s">
        <v>82</v>
      </c>
    </row>
    <row r="285" spans="1:47" s="2" customFormat="1" ht="19.5">
      <c r="A285" s="33"/>
      <c r="B285" s="34"/>
      <c r="C285" s="33"/>
      <c r="D285" s="163" t="s">
        <v>164</v>
      </c>
      <c r="E285" s="33"/>
      <c r="F285" s="168" t="s">
        <v>165</v>
      </c>
      <c r="G285" s="33"/>
      <c r="H285" s="33"/>
      <c r="I285" s="165"/>
      <c r="J285" s="33"/>
      <c r="K285" s="33"/>
      <c r="L285" s="34"/>
      <c r="M285" s="166"/>
      <c r="N285" s="167"/>
      <c r="O285" s="59"/>
      <c r="P285" s="59"/>
      <c r="Q285" s="59"/>
      <c r="R285" s="59"/>
      <c r="S285" s="59"/>
      <c r="T285" s="60"/>
      <c r="U285" s="33"/>
      <c r="V285" s="33"/>
      <c r="W285" s="33"/>
      <c r="X285" s="33"/>
      <c r="Y285" s="33"/>
      <c r="Z285" s="33"/>
      <c r="AA285" s="33"/>
      <c r="AB285" s="33"/>
      <c r="AC285" s="33"/>
      <c r="AD285" s="33"/>
      <c r="AE285" s="33"/>
      <c r="AT285" s="18" t="s">
        <v>164</v>
      </c>
      <c r="AU285" s="18" t="s">
        <v>82</v>
      </c>
    </row>
    <row r="286" spans="2:51" s="13" customFormat="1" ht="12">
      <c r="B286" s="169"/>
      <c r="D286" s="163" t="s">
        <v>166</v>
      </c>
      <c r="E286" s="170" t="s">
        <v>1</v>
      </c>
      <c r="F286" s="171" t="s">
        <v>350</v>
      </c>
      <c r="H286" s="172">
        <v>33</v>
      </c>
      <c r="I286" s="173"/>
      <c r="L286" s="169"/>
      <c r="M286" s="174"/>
      <c r="N286" s="175"/>
      <c r="O286" s="175"/>
      <c r="P286" s="175"/>
      <c r="Q286" s="175"/>
      <c r="R286" s="175"/>
      <c r="S286" s="175"/>
      <c r="T286" s="176"/>
      <c r="AT286" s="170" t="s">
        <v>166</v>
      </c>
      <c r="AU286" s="170" t="s">
        <v>82</v>
      </c>
      <c r="AV286" s="13" t="s">
        <v>82</v>
      </c>
      <c r="AW286" s="13" t="s">
        <v>31</v>
      </c>
      <c r="AX286" s="13" t="s">
        <v>80</v>
      </c>
      <c r="AY286" s="170" t="s">
        <v>152</v>
      </c>
    </row>
    <row r="287" spans="1:65" s="2" customFormat="1" ht="24.2" customHeight="1">
      <c r="A287" s="33"/>
      <c r="B287" s="149"/>
      <c r="C287" s="192" t="s">
        <v>396</v>
      </c>
      <c r="D287" s="192" t="s">
        <v>330</v>
      </c>
      <c r="E287" s="193" t="s">
        <v>397</v>
      </c>
      <c r="F287" s="194" t="s">
        <v>398</v>
      </c>
      <c r="G287" s="195" t="s">
        <v>170</v>
      </c>
      <c r="H287" s="196">
        <v>33</v>
      </c>
      <c r="I287" s="197"/>
      <c r="J287" s="198">
        <f>ROUND(I287*H287,2)</f>
        <v>0</v>
      </c>
      <c r="K287" s="194" t="s">
        <v>159</v>
      </c>
      <c r="L287" s="199"/>
      <c r="M287" s="200" t="s">
        <v>1</v>
      </c>
      <c r="N287" s="201" t="s">
        <v>39</v>
      </c>
      <c r="O287" s="59"/>
      <c r="P287" s="159">
        <f>O287*H287</f>
        <v>0</v>
      </c>
      <c r="Q287" s="159">
        <v>0.085</v>
      </c>
      <c r="R287" s="159">
        <f>Q287*H287</f>
        <v>2.805</v>
      </c>
      <c r="S287" s="159">
        <v>0</v>
      </c>
      <c r="T287" s="160">
        <f>S287*H287</f>
        <v>0</v>
      </c>
      <c r="U287" s="33"/>
      <c r="V287" s="33"/>
      <c r="W287" s="33"/>
      <c r="X287" s="33"/>
      <c r="Y287" s="33"/>
      <c r="Z287" s="33"/>
      <c r="AA287" s="33"/>
      <c r="AB287" s="33"/>
      <c r="AC287" s="33"/>
      <c r="AD287" s="33"/>
      <c r="AE287" s="33"/>
      <c r="AR287" s="161" t="s">
        <v>198</v>
      </c>
      <c r="AT287" s="161" t="s">
        <v>330</v>
      </c>
      <c r="AU287" s="161" t="s">
        <v>82</v>
      </c>
      <c r="AY287" s="18" t="s">
        <v>152</v>
      </c>
      <c r="BE287" s="162">
        <f>IF(N287="základní",J287,0)</f>
        <v>0</v>
      </c>
      <c r="BF287" s="162">
        <f>IF(N287="snížená",J287,0)</f>
        <v>0</v>
      </c>
      <c r="BG287" s="162">
        <f>IF(N287="zákl. přenesená",J287,0)</f>
        <v>0</v>
      </c>
      <c r="BH287" s="162">
        <f>IF(N287="sníž. přenesená",J287,0)</f>
        <v>0</v>
      </c>
      <c r="BI287" s="162">
        <f>IF(N287="nulová",J287,0)</f>
        <v>0</v>
      </c>
      <c r="BJ287" s="18" t="s">
        <v>80</v>
      </c>
      <c r="BK287" s="162">
        <f>ROUND(I287*H287,2)</f>
        <v>0</v>
      </c>
      <c r="BL287" s="18" t="s">
        <v>160</v>
      </c>
      <c r="BM287" s="161" t="s">
        <v>399</v>
      </c>
    </row>
    <row r="288" spans="1:47" s="2" customFormat="1" ht="19.5">
      <c r="A288" s="33"/>
      <c r="B288" s="34"/>
      <c r="C288" s="33"/>
      <c r="D288" s="163" t="s">
        <v>162</v>
      </c>
      <c r="E288" s="33"/>
      <c r="F288" s="164" t="s">
        <v>398</v>
      </c>
      <c r="G288" s="33"/>
      <c r="H288" s="33"/>
      <c r="I288" s="165"/>
      <c r="J288" s="33"/>
      <c r="K288" s="33"/>
      <c r="L288" s="34"/>
      <c r="M288" s="166"/>
      <c r="N288" s="167"/>
      <c r="O288" s="59"/>
      <c r="P288" s="59"/>
      <c r="Q288" s="59"/>
      <c r="R288" s="59"/>
      <c r="S288" s="59"/>
      <c r="T288" s="60"/>
      <c r="U288" s="33"/>
      <c r="V288" s="33"/>
      <c r="W288" s="33"/>
      <c r="X288" s="33"/>
      <c r="Y288" s="33"/>
      <c r="Z288" s="33"/>
      <c r="AA288" s="33"/>
      <c r="AB288" s="33"/>
      <c r="AC288" s="33"/>
      <c r="AD288" s="33"/>
      <c r="AE288" s="33"/>
      <c r="AT288" s="18" t="s">
        <v>162</v>
      </c>
      <c r="AU288" s="18" t="s">
        <v>82</v>
      </c>
    </row>
    <row r="289" spans="1:65" s="2" customFormat="1" ht="24.2" customHeight="1">
      <c r="A289" s="33"/>
      <c r="B289" s="149"/>
      <c r="C289" s="150" t="s">
        <v>400</v>
      </c>
      <c r="D289" s="150" t="s">
        <v>155</v>
      </c>
      <c r="E289" s="151" t="s">
        <v>401</v>
      </c>
      <c r="F289" s="152" t="s">
        <v>402</v>
      </c>
      <c r="G289" s="153" t="s">
        <v>403</v>
      </c>
      <c r="H289" s="154">
        <v>238</v>
      </c>
      <c r="I289" s="155"/>
      <c r="J289" s="156">
        <f>ROUND(I289*H289,2)</f>
        <v>0</v>
      </c>
      <c r="K289" s="152" t="s">
        <v>1</v>
      </c>
      <c r="L289" s="34"/>
      <c r="M289" s="157" t="s">
        <v>1</v>
      </c>
      <c r="N289" s="158" t="s">
        <v>39</v>
      </c>
      <c r="O289" s="59"/>
      <c r="P289" s="159">
        <f>O289*H289</f>
        <v>0</v>
      </c>
      <c r="Q289" s="159">
        <v>0.03438</v>
      </c>
      <c r="R289" s="159">
        <f>Q289*H289</f>
        <v>8.18244</v>
      </c>
      <c r="S289" s="159">
        <v>0</v>
      </c>
      <c r="T289" s="160">
        <f>S289*H289</f>
        <v>0</v>
      </c>
      <c r="U289" s="33"/>
      <c r="V289" s="33"/>
      <c r="W289" s="33"/>
      <c r="X289" s="33"/>
      <c r="Y289" s="33"/>
      <c r="Z289" s="33"/>
      <c r="AA289" s="33"/>
      <c r="AB289" s="33"/>
      <c r="AC289" s="33"/>
      <c r="AD289" s="33"/>
      <c r="AE289" s="33"/>
      <c r="AR289" s="161" t="s">
        <v>160</v>
      </c>
      <c r="AT289" s="161" t="s">
        <v>155</v>
      </c>
      <c r="AU289" s="161" t="s">
        <v>82</v>
      </c>
      <c r="AY289" s="18" t="s">
        <v>152</v>
      </c>
      <c r="BE289" s="162">
        <f>IF(N289="základní",J289,0)</f>
        <v>0</v>
      </c>
      <c r="BF289" s="162">
        <f>IF(N289="snížená",J289,0)</f>
        <v>0</v>
      </c>
      <c r="BG289" s="162">
        <f>IF(N289="zákl. přenesená",J289,0)</f>
        <v>0</v>
      </c>
      <c r="BH289" s="162">
        <f>IF(N289="sníž. přenesená",J289,0)</f>
        <v>0</v>
      </c>
      <c r="BI289" s="162">
        <f>IF(N289="nulová",J289,0)</f>
        <v>0</v>
      </c>
      <c r="BJ289" s="18" t="s">
        <v>80</v>
      </c>
      <c r="BK289" s="162">
        <f>ROUND(I289*H289,2)</f>
        <v>0</v>
      </c>
      <c r="BL289" s="18" t="s">
        <v>160</v>
      </c>
      <c r="BM289" s="161" t="s">
        <v>404</v>
      </c>
    </row>
    <row r="290" spans="1:47" s="2" customFormat="1" ht="19.5">
      <c r="A290" s="33"/>
      <c r="B290" s="34"/>
      <c r="C290" s="33"/>
      <c r="D290" s="163" t="s">
        <v>162</v>
      </c>
      <c r="E290" s="33"/>
      <c r="F290" s="164" t="s">
        <v>402</v>
      </c>
      <c r="G290" s="33"/>
      <c r="H290" s="33"/>
      <c r="I290" s="165"/>
      <c r="J290" s="33"/>
      <c r="K290" s="33"/>
      <c r="L290" s="34"/>
      <c r="M290" s="166"/>
      <c r="N290" s="167"/>
      <c r="O290" s="59"/>
      <c r="P290" s="59"/>
      <c r="Q290" s="59"/>
      <c r="R290" s="59"/>
      <c r="S290" s="59"/>
      <c r="T290" s="60"/>
      <c r="U290" s="33"/>
      <c r="V290" s="33"/>
      <c r="W290" s="33"/>
      <c r="X290" s="33"/>
      <c r="Y290" s="33"/>
      <c r="Z290" s="33"/>
      <c r="AA290" s="33"/>
      <c r="AB290" s="33"/>
      <c r="AC290" s="33"/>
      <c r="AD290" s="33"/>
      <c r="AE290" s="33"/>
      <c r="AT290" s="18" t="s">
        <v>162</v>
      </c>
      <c r="AU290" s="18" t="s">
        <v>82</v>
      </c>
    </row>
    <row r="291" spans="1:47" s="2" customFormat="1" ht="19.5">
      <c r="A291" s="33"/>
      <c r="B291" s="34"/>
      <c r="C291" s="33"/>
      <c r="D291" s="163" t="s">
        <v>164</v>
      </c>
      <c r="E291" s="33"/>
      <c r="F291" s="168" t="s">
        <v>165</v>
      </c>
      <c r="G291" s="33"/>
      <c r="H291" s="33"/>
      <c r="I291" s="165"/>
      <c r="J291" s="33"/>
      <c r="K291" s="33"/>
      <c r="L291" s="34"/>
      <c r="M291" s="166"/>
      <c r="N291" s="167"/>
      <c r="O291" s="59"/>
      <c r="P291" s="59"/>
      <c r="Q291" s="59"/>
      <c r="R291" s="59"/>
      <c r="S291" s="59"/>
      <c r="T291" s="60"/>
      <c r="U291" s="33"/>
      <c r="V291" s="33"/>
      <c r="W291" s="33"/>
      <c r="X291" s="33"/>
      <c r="Y291" s="33"/>
      <c r="Z291" s="33"/>
      <c r="AA291" s="33"/>
      <c r="AB291" s="33"/>
      <c r="AC291" s="33"/>
      <c r="AD291" s="33"/>
      <c r="AE291" s="33"/>
      <c r="AT291" s="18" t="s">
        <v>164</v>
      </c>
      <c r="AU291" s="18" t="s">
        <v>82</v>
      </c>
    </row>
    <row r="292" spans="2:51" s="13" customFormat="1" ht="12">
      <c r="B292" s="169"/>
      <c r="D292" s="163" t="s">
        <v>166</v>
      </c>
      <c r="E292" s="170" t="s">
        <v>1</v>
      </c>
      <c r="F292" s="171" t="s">
        <v>405</v>
      </c>
      <c r="H292" s="172">
        <v>238</v>
      </c>
      <c r="I292" s="173"/>
      <c r="L292" s="169"/>
      <c r="M292" s="174"/>
      <c r="N292" s="175"/>
      <c r="O292" s="175"/>
      <c r="P292" s="175"/>
      <c r="Q292" s="175"/>
      <c r="R292" s="175"/>
      <c r="S292" s="175"/>
      <c r="T292" s="176"/>
      <c r="AT292" s="170" t="s">
        <v>166</v>
      </c>
      <c r="AU292" s="170" t="s">
        <v>82</v>
      </c>
      <c r="AV292" s="13" t="s">
        <v>82</v>
      </c>
      <c r="AW292" s="13" t="s">
        <v>31</v>
      </c>
      <c r="AX292" s="13" t="s">
        <v>80</v>
      </c>
      <c r="AY292" s="170" t="s">
        <v>152</v>
      </c>
    </row>
    <row r="293" spans="1:65" s="2" customFormat="1" ht="24.2" customHeight="1">
      <c r="A293" s="33"/>
      <c r="B293" s="149"/>
      <c r="C293" s="192" t="s">
        <v>406</v>
      </c>
      <c r="D293" s="192" t="s">
        <v>330</v>
      </c>
      <c r="E293" s="193" t="s">
        <v>407</v>
      </c>
      <c r="F293" s="194" t="s">
        <v>408</v>
      </c>
      <c r="G293" s="195" t="s">
        <v>170</v>
      </c>
      <c r="H293" s="196">
        <v>238</v>
      </c>
      <c r="I293" s="197"/>
      <c r="J293" s="198">
        <f>ROUND(I293*H293,2)</f>
        <v>0</v>
      </c>
      <c r="K293" s="194" t="s">
        <v>1</v>
      </c>
      <c r="L293" s="199"/>
      <c r="M293" s="200" t="s">
        <v>1</v>
      </c>
      <c r="N293" s="201" t="s">
        <v>39</v>
      </c>
      <c r="O293" s="59"/>
      <c r="P293" s="159">
        <f>O293*H293</f>
        <v>0</v>
      </c>
      <c r="Q293" s="159">
        <v>0.092</v>
      </c>
      <c r="R293" s="159">
        <f>Q293*H293</f>
        <v>21.896</v>
      </c>
      <c r="S293" s="159">
        <v>0</v>
      </c>
      <c r="T293" s="160">
        <f>S293*H293</f>
        <v>0</v>
      </c>
      <c r="U293" s="33"/>
      <c r="V293" s="33"/>
      <c r="W293" s="33"/>
      <c r="X293" s="33"/>
      <c r="Y293" s="33"/>
      <c r="Z293" s="33"/>
      <c r="AA293" s="33"/>
      <c r="AB293" s="33"/>
      <c r="AC293" s="33"/>
      <c r="AD293" s="33"/>
      <c r="AE293" s="33"/>
      <c r="AR293" s="161" t="s">
        <v>198</v>
      </c>
      <c r="AT293" s="161" t="s">
        <v>330</v>
      </c>
      <c r="AU293" s="161" t="s">
        <v>82</v>
      </c>
      <c r="AY293" s="18" t="s">
        <v>152</v>
      </c>
      <c r="BE293" s="162">
        <f>IF(N293="základní",J293,0)</f>
        <v>0</v>
      </c>
      <c r="BF293" s="162">
        <f>IF(N293="snížená",J293,0)</f>
        <v>0</v>
      </c>
      <c r="BG293" s="162">
        <f>IF(N293="zákl. přenesená",J293,0)</f>
        <v>0</v>
      </c>
      <c r="BH293" s="162">
        <f>IF(N293="sníž. přenesená",J293,0)</f>
        <v>0</v>
      </c>
      <c r="BI293" s="162">
        <f>IF(N293="nulová",J293,0)</f>
        <v>0</v>
      </c>
      <c r="BJ293" s="18" t="s">
        <v>80</v>
      </c>
      <c r="BK293" s="162">
        <f>ROUND(I293*H293,2)</f>
        <v>0</v>
      </c>
      <c r="BL293" s="18" t="s">
        <v>160</v>
      </c>
      <c r="BM293" s="161" t="s">
        <v>409</v>
      </c>
    </row>
    <row r="294" spans="1:47" s="2" customFormat="1" ht="19.5">
      <c r="A294" s="33"/>
      <c r="B294" s="34"/>
      <c r="C294" s="33"/>
      <c r="D294" s="163" t="s">
        <v>162</v>
      </c>
      <c r="E294" s="33"/>
      <c r="F294" s="164" t="s">
        <v>408</v>
      </c>
      <c r="G294" s="33"/>
      <c r="H294" s="33"/>
      <c r="I294" s="165"/>
      <c r="J294" s="33"/>
      <c r="K294" s="33"/>
      <c r="L294" s="34"/>
      <c r="M294" s="166"/>
      <c r="N294" s="167"/>
      <c r="O294" s="59"/>
      <c r="P294" s="59"/>
      <c r="Q294" s="59"/>
      <c r="R294" s="59"/>
      <c r="S294" s="59"/>
      <c r="T294" s="60"/>
      <c r="U294" s="33"/>
      <c r="V294" s="33"/>
      <c r="W294" s="33"/>
      <c r="X294" s="33"/>
      <c r="Y294" s="33"/>
      <c r="Z294" s="33"/>
      <c r="AA294" s="33"/>
      <c r="AB294" s="33"/>
      <c r="AC294" s="33"/>
      <c r="AD294" s="33"/>
      <c r="AE294" s="33"/>
      <c r="AT294" s="18" t="s">
        <v>162</v>
      </c>
      <c r="AU294" s="18" t="s">
        <v>82</v>
      </c>
    </row>
    <row r="295" spans="2:63" s="12" customFormat="1" ht="22.9" customHeight="1">
      <c r="B295" s="136"/>
      <c r="D295" s="137" t="s">
        <v>73</v>
      </c>
      <c r="E295" s="147" t="s">
        <v>160</v>
      </c>
      <c r="F295" s="147" t="s">
        <v>410</v>
      </c>
      <c r="I295" s="139"/>
      <c r="J295" s="148">
        <f>BK295</f>
        <v>0</v>
      </c>
      <c r="L295" s="136"/>
      <c r="M295" s="141"/>
      <c r="N295" s="142"/>
      <c r="O295" s="142"/>
      <c r="P295" s="143">
        <f>SUM(P296:P302)</f>
        <v>0</v>
      </c>
      <c r="Q295" s="142"/>
      <c r="R295" s="143">
        <f>SUM(R296:R302)</f>
        <v>952.60534005</v>
      </c>
      <c r="S295" s="142"/>
      <c r="T295" s="144">
        <f>SUM(T296:T302)</f>
        <v>0</v>
      </c>
      <c r="AR295" s="137" t="s">
        <v>80</v>
      </c>
      <c r="AT295" s="145" t="s">
        <v>73</v>
      </c>
      <c r="AU295" s="145" t="s">
        <v>80</v>
      </c>
      <c r="AY295" s="137" t="s">
        <v>152</v>
      </c>
      <c r="BK295" s="146">
        <f>SUM(BK296:BK302)</f>
        <v>0</v>
      </c>
    </row>
    <row r="296" spans="1:65" s="2" customFormat="1" ht="24.2" customHeight="1">
      <c r="A296" s="33"/>
      <c r="B296" s="149"/>
      <c r="C296" s="150" t="s">
        <v>411</v>
      </c>
      <c r="D296" s="150" t="s">
        <v>155</v>
      </c>
      <c r="E296" s="151" t="s">
        <v>412</v>
      </c>
      <c r="F296" s="152" t="s">
        <v>413</v>
      </c>
      <c r="G296" s="153" t="s">
        <v>158</v>
      </c>
      <c r="H296" s="154">
        <v>835.289</v>
      </c>
      <c r="I296" s="155"/>
      <c r="J296" s="156">
        <f>ROUND(I296*H296,2)</f>
        <v>0</v>
      </c>
      <c r="K296" s="152" t="s">
        <v>159</v>
      </c>
      <c r="L296" s="34"/>
      <c r="M296" s="157" t="s">
        <v>1</v>
      </c>
      <c r="N296" s="158" t="s">
        <v>39</v>
      </c>
      <c r="O296" s="59"/>
      <c r="P296" s="159">
        <f>O296*H296</f>
        <v>0</v>
      </c>
      <c r="Q296" s="159">
        <v>0.20266</v>
      </c>
      <c r="R296" s="159">
        <f>Q296*H296</f>
        <v>169.27966874</v>
      </c>
      <c r="S296" s="159">
        <v>0</v>
      </c>
      <c r="T296" s="160">
        <f>S296*H296</f>
        <v>0</v>
      </c>
      <c r="U296" s="33"/>
      <c r="V296" s="33"/>
      <c r="W296" s="33"/>
      <c r="X296" s="33"/>
      <c r="Y296" s="33"/>
      <c r="Z296" s="33"/>
      <c r="AA296" s="33"/>
      <c r="AB296" s="33"/>
      <c r="AC296" s="33"/>
      <c r="AD296" s="33"/>
      <c r="AE296" s="33"/>
      <c r="AR296" s="161" t="s">
        <v>160</v>
      </c>
      <c r="AT296" s="161" t="s">
        <v>155</v>
      </c>
      <c r="AU296" s="161" t="s">
        <v>82</v>
      </c>
      <c r="AY296" s="18" t="s">
        <v>152</v>
      </c>
      <c r="BE296" s="162">
        <f>IF(N296="základní",J296,0)</f>
        <v>0</v>
      </c>
      <c r="BF296" s="162">
        <f>IF(N296="snížená",J296,0)</f>
        <v>0</v>
      </c>
      <c r="BG296" s="162">
        <f>IF(N296="zákl. přenesená",J296,0)</f>
        <v>0</v>
      </c>
      <c r="BH296" s="162">
        <f>IF(N296="sníž. přenesená",J296,0)</f>
        <v>0</v>
      </c>
      <c r="BI296" s="162">
        <f>IF(N296="nulová",J296,0)</f>
        <v>0</v>
      </c>
      <c r="BJ296" s="18" t="s">
        <v>80</v>
      </c>
      <c r="BK296" s="162">
        <f>ROUND(I296*H296,2)</f>
        <v>0</v>
      </c>
      <c r="BL296" s="18" t="s">
        <v>160</v>
      </c>
      <c r="BM296" s="161" t="s">
        <v>414</v>
      </c>
    </row>
    <row r="297" spans="1:47" s="2" customFormat="1" ht="19.5">
      <c r="A297" s="33"/>
      <c r="B297" s="34"/>
      <c r="C297" s="33"/>
      <c r="D297" s="163" t="s">
        <v>162</v>
      </c>
      <c r="E297" s="33"/>
      <c r="F297" s="164" t="s">
        <v>415</v>
      </c>
      <c r="G297" s="33"/>
      <c r="H297" s="33"/>
      <c r="I297" s="165"/>
      <c r="J297" s="33"/>
      <c r="K297" s="33"/>
      <c r="L297" s="34"/>
      <c r="M297" s="166"/>
      <c r="N297" s="167"/>
      <c r="O297" s="59"/>
      <c r="P297" s="59"/>
      <c r="Q297" s="59"/>
      <c r="R297" s="59"/>
      <c r="S297" s="59"/>
      <c r="T297" s="60"/>
      <c r="U297" s="33"/>
      <c r="V297" s="33"/>
      <c r="W297" s="33"/>
      <c r="X297" s="33"/>
      <c r="Y297" s="33"/>
      <c r="Z297" s="33"/>
      <c r="AA297" s="33"/>
      <c r="AB297" s="33"/>
      <c r="AC297" s="33"/>
      <c r="AD297" s="33"/>
      <c r="AE297" s="33"/>
      <c r="AT297" s="18" t="s">
        <v>162</v>
      </c>
      <c r="AU297" s="18" t="s">
        <v>82</v>
      </c>
    </row>
    <row r="298" spans="1:65" s="2" customFormat="1" ht="24.2" customHeight="1">
      <c r="A298" s="33"/>
      <c r="B298" s="149"/>
      <c r="C298" s="150" t="s">
        <v>416</v>
      </c>
      <c r="D298" s="150" t="s">
        <v>155</v>
      </c>
      <c r="E298" s="151" t="s">
        <v>417</v>
      </c>
      <c r="F298" s="152" t="s">
        <v>418</v>
      </c>
      <c r="G298" s="153" t="s">
        <v>158</v>
      </c>
      <c r="H298" s="154">
        <v>835.289</v>
      </c>
      <c r="I298" s="155"/>
      <c r="J298" s="156">
        <f>ROUND(I298*H298,2)</f>
        <v>0</v>
      </c>
      <c r="K298" s="152" t="s">
        <v>159</v>
      </c>
      <c r="L298" s="34"/>
      <c r="M298" s="157" t="s">
        <v>1</v>
      </c>
      <c r="N298" s="158" t="s">
        <v>39</v>
      </c>
      <c r="O298" s="59"/>
      <c r="P298" s="159">
        <f>O298*H298</f>
        <v>0</v>
      </c>
      <c r="Q298" s="159">
        <v>0.93779</v>
      </c>
      <c r="R298" s="159">
        <f>Q298*H298</f>
        <v>783.32567131</v>
      </c>
      <c r="S298" s="159">
        <v>0</v>
      </c>
      <c r="T298" s="160">
        <f>S298*H298</f>
        <v>0</v>
      </c>
      <c r="U298" s="33"/>
      <c r="V298" s="33"/>
      <c r="W298" s="33"/>
      <c r="X298" s="33"/>
      <c r="Y298" s="33"/>
      <c r="Z298" s="33"/>
      <c r="AA298" s="33"/>
      <c r="AB298" s="33"/>
      <c r="AC298" s="33"/>
      <c r="AD298" s="33"/>
      <c r="AE298" s="33"/>
      <c r="AR298" s="161" t="s">
        <v>160</v>
      </c>
      <c r="AT298" s="161" t="s">
        <v>155</v>
      </c>
      <c r="AU298" s="161" t="s">
        <v>82</v>
      </c>
      <c r="AY298" s="18" t="s">
        <v>152</v>
      </c>
      <c r="BE298" s="162">
        <f>IF(N298="základní",J298,0)</f>
        <v>0</v>
      </c>
      <c r="BF298" s="162">
        <f>IF(N298="snížená",J298,0)</f>
        <v>0</v>
      </c>
      <c r="BG298" s="162">
        <f>IF(N298="zákl. přenesená",J298,0)</f>
        <v>0</v>
      </c>
      <c r="BH298" s="162">
        <f>IF(N298="sníž. přenesená",J298,0)</f>
        <v>0</v>
      </c>
      <c r="BI298" s="162">
        <f>IF(N298="nulová",J298,0)</f>
        <v>0</v>
      </c>
      <c r="BJ298" s="18" t="s">
        <v>80</v>
      </c>
      <c r="BK298" s="162">
        <f>ROUND(I298*H298,2)</f>
        <v>0</v>
      </c>
      <c r="BL298" s="18" t="s">
        <v>160</v>
      </c>
      <c r="BM298" s="161" t="s">
        <v>419</v>
      </c>
    </row>
    <row r="299" spans="1:47" s="2" customFormat="1" ht="19.5">
      <c r="A299" s="33"/>
      <c r="B299" s="34"/>
      <c r="C299" s="33"/>
      <c r="D299" s="163" t="s">
        <v>162</v>
      </c>
      <c r="E299" s="33"/>
      <c r="F299" s="164" t="s">
        <v>420</v>
      </c>
      <c r="G299" s="33"/>
      <c r="H299" s="33"/>
      <c r="I299" s="165"/>
      <c r="J299" s="33"/>
      <c r="K299" s="33"/>
      <c r="L299" s="34"/>
      <c r="M299" s="166"/>
      <c r="N299" s="167"/>
      <c r="O299" s="59"/>
      <c r="P299" s="59"/>
      <c r="Q299" s="59"/>
      <c r="R299" s="59"/>
      <c r="S299" s="59"/>
      <c r="T299" s="60"/>
      <c r="U299" s="33"/>
      <c r="V299" s="33"/>
      <c r="W299" s="33"/>
      <c r="X299" s="33"/>
      <c r="Y299" s="33"/>
      <c r="Z299" s="33"/>
      <c r="AA299" s="33"/>
      <c r="AB299" s="33"/>
      <c r="AC299" s="33"/>
      <c r="AD299" s="33"/>
      <c r="AE299" s="33"/>
      <c r="AT299" s="18" t="s">
        <v>162</v>
      </c>
      <c r="AU299" s="18" t="s">
        <v>82</v>
      </c>
    </row>
    <row r="300" spans="1:47" s="2" customFormat="1" ht="19.5">
      <c r="A300" s="33"/>
      <c r="B300" s="34"/>
      <c r="C300" s="33"/>
      <c r="D300" s="163" t="s">
        <v>164</v>
      </c>
      <c r="E300" s="33"/>
      <c r="F300" s="168" t="s">
        <v>165</v>
      </c>
      <c r="G300" s="33"/>
      <c r="H300" s="33"/>
      <c r="I300" s="165"/>
      <c r="J300" s="33"/>
      <c r="K300" s="33"/>
      <c r="L300" s="34"/>
      <c r="M300" s="166"/>
      <c r="N300" s="167"/>
      <c r="O300" s="59"/>
      <c r="P300" s="59"/>
      <c r="Q300" s="59"/>
      <c r="R300" s="59"/>
      <c r="S300" s="59"/>
      <c r="T300" s="60"/>
      <c r="U300" s="33"/>
      <c r="V300" s="33"/>
      <c r="W300" s="33"/>
      <c r="X300" s="33"/>
      <c r="Y300" s="33"/>
      <c r="Z300" s="33"/>
      <c r="AA300" s="33"/>
      <c r="AB300" s="33"/>
      <c r="AC300" s="33"/>
      <c r="AD300" s="33"/>
      <c r="AE300" s="33"/>
      <c r="AT300" s="18" t="s">
        <v>164</v>
      </c>
      <c r="AU300" s="18" t="s">
        <v>82</v>
      </c>
    </row>
    <row r="301" spans="2:51" s="14" customFormat="1" ht="12">
      <c r="B301" s="177"/>
      <c r="D301" s="163" t="s">
        <v>166</v>
      </c>
      <c r="E301" s="178" t="s">
        <v>1</v>
      </c>
      <c r="F301" s="179" t="s">
        <v>421</v>
      </c>
      <c r="H301" s="178" t="s">
        <v>1</v>
      </c>
      <c r="I301" s="180"/>
      <c r="L301" s="177"/>
      <c r="M301" s="181"/>
      <c r="N301" s="182"/>
      <c r="O301" s="182"/>
      <c r="P301" s="182"/>
      <c r="Q301" s="182"/>
      <c r="R301" s="182"/>
      <c r="S301" s="182"/>
      <c r="T301" s="183"/>
      <c r="AT301" s="178" t="s">
        <v>166</v>
      </c>
      <c r="AU301" s="178" t="s">
        <v>82</v>
      </c>
      <c r="AV301" s="14" t="s">
        <v>80</v>
      </c>
      <c r="AW301" s="14" t="s">
        <v>31</v>
      </c>
      <c r="AX301" s="14" t="s">
        <v>74</v>
      </c>
      <c r="AY301" s="178" t="s">
        <v>152</v>
      </c>
    </row>
    <row r="302" spans="2:51" s="13" customFormat="1" ht="12">
      <c r="B302" s="169"/>
      <c r="D302" s="163" t="s">
        <v>166</v>
      </c>
      <c r="E302" s="170" t="s">
        <v>1</v>
      </c>
      <c r="F302" s="171" t="s">
        <v>422</v>
      </c>
      <c r="H302" s="172">
        <v>835.289</v>
      </c>
      <c r="I302" s="173"/>
      <c r="L302" s="169"/>
      <c r="M302" s="174"/>
      <c r="N302" s="175"/>
      <c r="O302" s="175"/>
      <c r="P302" s="175"/>
      <c r="Q302" s="175"/>
      <c r="R302" s="175"/>
      <c r="S302" s="175"/>
      <c r="T302" s="176"/>
      <c r="AT302" s="170" t="s">
        <v>166</v>
      </c>
      <c r="AU302" s="170" t="s">
        <v>82</v>
      </c>
      <c r="AV302" s="13" t="s">
        <v>82</v>
      </c>
      <c r="AW302" s="13" t="s">
        <v>31</v>
      </c>
      <c r="AX302" s="13" t="s">
        <v>80</v>
      </c>
      <c r="AY302" s="170" t="s">
        <v>152</v>
      </c>
    </row>
    <row r="303" spans="2:63" s="12" customFormat="1" ht="22.9" customHeight="1">
      <c r="B303" s="136"/>
      <c r="D303" s="137" t="s">
        <v>73</v>
      </c>
      <c r="E303" s="147" t="s">
        <v>182</v>
      </c>
      <c r="F303" s="147" t="s">
        <v>423</v>
      </c>
      <c r="I303" s="139"/>
      <c r="J303" s="148">
        <f>BK303</f>
        <v>0</v>
      </c>
      <c r="L303" s="136"/>
      <c r="M303" s="141"/>
      <c r="N303" s="142"/>
      <c r="O303" s="142"/>
      <c r="P303" s="143">
        <f>SUM(P304:P306)</f>
        <v>0</v>
      </c>
      <c r="Q303" s="142"/>
      <c r="R303" s="143">
        <f>SUM(R304:R306)</f>
        <v>0</v>
      </c>
      <c r="S303" s="142"/>
      <c r="T303" s="144">
        <f>SUM(T304:T306)</f>
        <v>0</v>
      </c>
      <c r="AR303" s="137" t="s">
        <v>80</v>
      </c>
      <c r="AT303" s="145" t="s">
        <v>73</v>
      </c>
      <c r="AU303" s="145" t="s">
        <v>80</v>
      </c>
      <c r="AY303" s="137" t="s">
        <v>152</v>
      </c>
      <c r="BK303" s="146">
        <f>SUM(BK304:BK306)</f>
        <v>0</v>
      </c>
    </row>
    <row r="304" spans="1:65" s="2" customFormat="1" ht="33" customHeight="1">
      <c r="A304" s="33"/>
      <c r="B304" s="149"/>
      <c r="C304" s="150" t="s">
        <v>424</v>
      </c>
      <c r="D304" s="150" t="s">
        <v>155</v>
      </c>
      <c r="E304" s="151" t="s">
        <v>425</v>
      </c>
      <c r="F304" s="152" t="s">
        <v>426</v>
      </c>
      <c r="G304" s="153" t="s">
        <v>158</v>
      </c>
      <c r="H304" s="154">
        <v>600</v>
      </c>
      <c r="I304" s="155"/>
      <c r="J304" s="156">
        <f>ROUND(I304*H304,2)</f>
        <v>0</v>
      </c>
      <c r="K304" s="152" t="s">
        <v>159</v>
      </c>
      <c r="L304" s="34"/>
      <c r="M304" s="157" t="s">
        <v>1</v>
      </c>
      <c r="N304" s="158" t="s">
        <v>39</v>
      </c>
      <c r="O304" s="59"/>
      <c r="P304" s="159">
        <f>O304*H304</f>
        <v>0</v>
      </c>
      <c r="Q304" s="159">
        <v>0</v>
      </c>
      <c r="R304" s="159">
        <f>Q304*H304</f>
        <v>0</v>
      </c>
      <c r="S304" s="159">
        <v>0</v>
      </c>
      <c r="T304" s="160">
        <f>S304*H304</f>
        <v>0</v>
      </c>
      <c r="U304" s="33"/>
      <c r="V304" s="33"/>
      <c r="W304" s="33"/>
      <c r="X304" s="33"/>
      <c r="Y304" s="33"/>
      <c r="Z304" s="33"/>
      <c r="AA304" s="33"/>
      <c r="AB304" s="33"/>
      <c r="AC304" s="33"/>
      <c r="AD304" s="33"/>
      <c r="AE304" s="33"/>
      <c r="AR304" s="161" t="s">
        <v>160</v>
      </c>
      <c r="AT304" s="161" t="s">
        <v>155</v>
      </c>
      <c r="AU304" s="161" t="s">
        <v>82</v>
      </c>
      <c r="AY304" s="18" t="s">
        <v>152</v>
      </c>
      <c r="BE304" s="162">
        <f>IF(N304="základní",J304,0)</f>
        <v>0</v>
      </c>
      <c r="BF304" s="162">
        <f>IF(N304="snížená",J304,0)</f>
        <v>0</v>
      </c>
      <c r="BG304" s="162">
        <f>IF(N304="zákl. přenesená",J304,0)</f>
        <v>0</v>
      </c>
      <c r="BH304" s="162">
        <f>IF(N304="sníž. přenesená",J304,0)</f>
        <v>0</v>
      </c>
      <c r="BI304" s="162">
        <f>IF(N304="nulová",J304,0)</f>
        <v>0</v>
      </c>
      <c r="BJ304" s="18" t="s">
        <v>80</v>
      </c>
      <c r="BK304" s="162">
        <f>ROUND(I304*H304,2)</f>
        <v>0</v>
      </c>
      <c r="BL304" s="18" t="s">
        <v>160</v>
      </c>
      <c r="BM304" s="161" t="s">
        <v>427</v>
      </c>
    </row>
    <row r="305" spans="1:47" s="2" customFormat="1" ht="19.5">
      <c r="A305" s="33"/>
      <c r="B305" s="34"/>
      <c r="C305" s="33"/>
      <c r="D305" s="163" t="s">
        <v>162</v>
      </c>
      <c r="E305" s="33"/>
      <c r="F305" s="164" t="s">
        <v>428</v>
      </c>
      <c r="G305" s="33"/>
      <c r="H305" s="33"/>
      <c r="I305" s="165"/>
      <c r="J305" s="33"/>
      <c r="K305" s="33"/>
      <c r="L305" s="34"/>
      <c r="M305" s="166"/>
      <c r="N305" s="167"/>
      <c r="O305" s="59"/>
      <c r="P305" s="59"/>
      <c r="Q305" s="59"/>
      <c r="R305" s="59"/>
      <c r="S305" s="59"/>
      <c r="T305" s="60"/>
      <c r="U305" s="33"/>
      <c r="V305" s="33"/>
      <c r="W305" s="33"/>
      <c r="X305" s="33"/>
      <c r="Y305" s="33"/>
      <c r="Z305" s="33"/>
      <c r="AA305" s="33"/>
      <c r="AB305" s="33"/>
      <c r="AC305" s="33"/>
      <c r="AD305" s="33"/>
      <c r="AE305" s="33"/>
      <c r="AT305" s="18" t="s">
        <v>162</v>
      </c>
      <c r="AU305" s="18" t="s">
        <v>82</v>
      </c>
    </row>
    <row r="306" spans="2:51" s="13" customFormat="1" ht="12">
      <c r="B306" s="169"/>
      <c r="D306" s="163" t="s">
        <v>166</v>
      </c>
      <c r="E306" s="170" t="s">
        <v>1</v>
      </c>
      <c r="F306" s="171" t="s">
        <v>429</v>
      </c>
      <c r="H306" s="172">
        <v>600</v>
      </c>
      <c r="I306" s="173"/>
      <c r="L306" s="169"/>
      <c r="M306" s="174"/>
      <c r="N306" s="175"/>
      <c r="O306" s="175"/>
      <c r="P306" s="175"/>
      <c r="Q306" s="175"/>
      <c r="R306" s="175"/>
      <c r="S306" s="175"/>
      <c r="T306" s="176"/>
      <c r="AT306" s="170" t="s">
        <v>166</v>
      </c>
      <c r="AU306" s="170" t="s">
        <v>82</v>
      </c>
      <c r="AV306" s="13" t="s">
        <v>82</v>
      </c>
      <c r="AW306" s="13" t="s">
        <v>31</v>
      </c>
      <c r="AX306" s="13" t="s">
        <v>80</v>
      </c>
      <c r="AY306" s="170" t="s">
        <v>152</v>
      </c>
    </row>
    <row r="307" spans="2:63" s="12" customFormat="1" ht="22.9" customHeight="1">
      <c r="B307" s="136"/>
      <c r="D307" s="137" t="s">
        <v>73</v>
      </c>
      <c r="E307" s="147" t="s">
        <v>204</v>
      </c>
      <c r="F307" s="147" t="s">
        <v>430</v>
      </c>
      <c r="I307" s="139"/>
      <c r="J307" s="148">
        <f>BK307</f>
        <v>0</v>
      </c>
      <c r="L307" s="136"/>
      <c r="M307" s="141"/>
      <c r="N307" s="142"/>
      <c r="O307" s="142"/>
      <c r="P307" s="143">
        <f>SUM(P308:P316)</f>
        <v>0</v>
      </c>
      <c r="Q307" s="142"/>
      <c r="R307" s="143">
        <f>SUM(R308:R316)</f>
        <v>0.0050112</v>
      </c>
      <c r="S307" s="142"/>
      <c r="T307" s="144">
        <f>SUM(T308:T316)</f>
        <v>0</v>
      </c>
      <c r="AR307" s="137" t="s">
        <v>80</v>
      </c>
      <c r="AT307" s="145" t="s">
        <v>73</v>
      </c>
      <c r="AU307" s="145" t="s">
        <v>80</v>
      </c>
      <c r="AY307" s="137" t="s">
        <v>152</v>
      </c>
      <c r="BK307" s="146">
        <f>SUM(BK308:BK316)</f>
        <v>0</v>
      </c>
    </row>
    <row r="308" spans="1:65" s="2" customFormat="1" ht="37.9" customHeight="1">
      <c r="A308" s="33"/>
      <c r="B308" s="149"/>
      <c r="C308" s="150" t="s">
        <v>431</v>
      </c>
      <c r="D308" s="150" t="s">
        <v>155</v>
      </c>
      <c r="E308" s="151" t="s">
        <v>432</v>
      </c>
      <c r="F308" s="152" t="s">
        <v>433</v>
      </c>
      <c r="G308" s="153" t="s">
        <v>434</v>
      </c>
      <c r="H308" s="154">
        <v>85.5</v>
      </c>
      <c r="I308" s="155"/>
      <c r="J308" s="156">
        <f>ROUND(I308*H308,2)</f>
        <v>0</v>
      </c>
      <c r="K308" s="152" t="s">
        <v>1</v>
      </c>
      <c r="L308" s="34"/>
      <c r="M308" s="157" t="s">
        <v>1</v>
      </c>
      <c r="N308" s="158" t="s">
        <v>39</v>
      </c>
      <c r="O308" s="59"/>
      <c r="P308" s="159">
        <f>O308*H308</f>
        <v>0</v>
      </c>
      <c r="Q308" s="159">
        <v>0</v>
      </c>
      <c r="R308" s="159">
        <f>Q308*H308</f>
        <v>0</v>
      </c>
      <c r="S308" s="159">
        <v>0</v>
      </c>
      <c r="T308" s="160">
        <f>S308*H308</f>
        <v>0</v>
      </c>
      <c r="U308" s="33"/>
      <c r="V308" s="33"/>
      <c r="W308" s="33"/>
      <c r="X308" s="33"/>
      <c r="Y308" s="33"/>
      <c r="Z308" s="33"/>
      <c r="AA308" s="33"/>
      <c r="AB308" s="33"/>
      <c r="AC308" s="33"/>
      <c r="AD308" s="33"/>
      <c r="AE308" s="33"/>
      <c r="AR308" s="161" t="s">
        <v>160</v>
      </c>
      <c r="AT308" s="161" t="s">
        <v>155</v>
      </c>
      <c r="AU308" s="161" t="s">
        <v>82</v>
      </c>
      <c r="AY308" s="18" t="s">
        <v>152</v>
      </c>
      <c r="BE308" s="162">
        <f>IF(N308="základní",J308,0)</f>
        <v>0</v>
      </c>
      <c r="BF308" s="162">
        <f>IF(N308="snížená",J308,0)</f>
        <v>0</v>
      </c>
      <c r="BG308" s="162">
        <f>IF(N308="zákl. přenesená",J308,0)</f>
        <v>0</v>
      </c>
      <c r="BH308" s="162">
        <f>IF(N308="sníž. přenesená",J308,0)</f>
        <v>0</v>
      </c>
      <c r="BI308" s="162">
        <f>IF(N308="nulová",J308,0)</f>
        <v>0</v>
      </c>
      <c r="BJ308" s="18" t="s">
        <v>80</v>
      </c>
      <c r="BK308" s="162">
        <f>ROUND(I308*H308,2)</f>
        <v>0</v>
      </c>
      <c r="BL308" s="18" t="s">
        <v>160</v>
      </c>
      <c r="BM308" s="161" t="s">
        <v>435</v>
      </c>
    </row>
    <row r="309" spans="1:47" s="2" customFormat="1" ht="29.25">
      <c r="A309" s="33"/>
      <c r="B309" s="34"/>
      <c r="C309" s="33"/>
      <c r="D309" s="163" t="s">
        <v>162</v>
      </c>
      <c r="E309" s="33"/>
      <c r="F309" s="164" t="s">
        <v>433</v>
      </c>
      <c r="G309" s="33"/>
      <c r="H309" s="33"/>
      <c r="I309" s="165"/>
      <c r="J309" s="33"/>
      <c r="K309" s="33"/>
      <c r="L309" s="34"/>
      <c r="M309" s="166"/>
      <c r="N309" s="167"/>
      <c r="O309" s="59"/>
      <c r="P309" s="59"/>
      <c r="Q309" s="59"/>
      <c r="R309" s="59"/>
      <c r="S309" s="59"/>
      <c r="T309" s="60"/>
      <c r="U309" s="33"/>
      <c r="V309" s="33"/>
      <c r="W309" s="33"/>
      <c r="X309" s="33"/>
      <c r="Y309" s="33"/>
      <c r="Z309" s="33"/>
      <c r="AA309" s="33"/>
      <c r="AB309" s="33"/>
      <c r="AC309" s="33"/>
      <c r="AD309" s="33"/>
      <c r="AE309" s="33"/>
      <c r="AT309" s="18" t="s">
        <v>162</v>
      </c>
      <c r="AU309" s="18" t="s">
        <v>82</v>
      </c>
    </row>
    <row r="310" spans="1:47" s="2" customFormat="1" ht="19.5">
      <c r="A310" s="33"/>
      <c r="B310" s="34"/>
      <c r="C310" s="33"/>
      <c r="D310" s="163" t="s">
        <v>164</v>
      </c>
      <c r="E310" s="33"/>
      <c r="F310" s="168" t="s">
        <v>165</v>
      </c>
      <c r="G310" s="33"/>
      <c r="H310" s="33"/>
      <c r="I310" s="165"/>
      <c r="J310" s="33"/>
      <c r="K310" s="33"/>
      <c r="L310" s="34"/>
      <c r="M310" s="166"/>
      <c r="N310" s="167"/>
      <c r="O310" s="59"/>
      <c r="P310" s="59"/>
      <c r="Q310" s="59"/>
      <c r="R310" s="59"/>
      <c r="S310" s="59"/>
      <c r="T310" s="60"/>
      <c r="U310" s="33"/>
      <c r="V310" s="33"/>
      <c r="W310" s="33"/>
      <c r="X310" s="33"/>
      <c r="Y310" s="33"/>
      <c r="Z310" s="33"/>
      <c r="AA310" s="33"/>
      <c r="AB310" s="33"/>
      <c r="AC310" s="33"/>
      <c r="AD310" s="33"/>
      <c r="AE310" s="33"/>
      <c r="AT310" s="18" t="s">
        <v>164</v>
      </c>
      <c r="AU310" s="18" t="s">
        <v>82</v>
      </c>
    </row>
    <row r="311" spans="2:51" s="13" customFormat="1" ht="12">
      <c r="B311" s="169"/>
      <c r="D311" s="163" t="s">
        <v>166</v>
      </c>
      <c r="E311" s="170" t="s">
        <v>1</v>
      </c>
      <c r="F311" s="171" t="s">
        <v>436</v>
      </c>
      <c r="H311" s="172">
        <v>85.5</v>
      </c>
      <c r="I311" s="173"/>
      <c r="L311" s="169"/>
      <c r="M311" s="174"/>
      <c r="N311" s="175"/>
      <c r="O311" s="175"/>
      <c r="P311" s="175"/>
      <c r="Q311" s="175"/>
      <c r="R311" s="175"/>
      <c r="S311" s="175"/>
      <c r="T311" s="176"/>
      <c r="AT311" s="170" t="s">
        <v>166</v>
      </c>
      <c r="AU311" s="170" t="s">
        <v>82</v>
      </c>
      <c r="AV311" s="13" t="s">
        <v>82</v>
      </c>
      <c r="AW311" s="13" t="s">
        <v>31</v>
      </c>
      <c r="AX311" s="13" t="s">
        <v>80</v>
      </c>
      <c r="AY311" s="170" t="s">
        <v>152</v>
      </c>
    </row>
    <row r="312" spans="1:65" s="2" customFormat="1" ht="24.2" customHeight="1">
      <c r="A312" s="33"/>
      <c r="B312" s="149"/>
      <c r="C312" s="150" t="s">
        <v>437</v>
      </c>
      <c r="D312" s="150" t="s">
        <v>155</v>
      </c>
      <c r="E312" s="151" t="s">
        <v>438</v>
      </c>
      <c r="F312" s="152" t="s">
        <v>439</v>
      </c>
      <c r="G312" s="153" t="s">
        <v>158</v>
      </c>
      <c r="H312" s="154">
        <v>13.92</v>
      </c>
      <c r="I312" s="155"/>
      <c r="J312" s="156">
        <f>ROUND(I312*H312,2)</f>
        <v>0</v>
      </c>
      <c r="K312" s="152" t="s">
        <v>159</v>
      </c>
      <c r="L312" s="34"/>
      <c r="M312" s="157" t="s">
        <v>1</v>
      </c>
      <c r="N312" s="158" t="s">
        <v>39</v>
      </c>
      <c r="O312" s="59"/>
      <c r="P312" s="159">
        <f>O312*H312</f>
        <v>0</v>
      </c>
      <c r="Q312" s="159">
        <v>0.00036</v>
      </c>
      <c r="R312" s="159">
        <f>Q312*H312</f>
        <v>0.0050112</v>
      </c>
      <c r="S312" s="159">
        <v>0</v>
      </c>
      <c r="T312" s="160">
        <f>S312*H312</f>
        <v>0</v>
      </c>
      <c r="U312" s="33"/>
      <c r="V312" s="33"/>
      <c r="W312" s="33"/>
      <c r="X312" s="33"/>
      <c r="Y312" s="33"/>
      <c r="Z312" s="33"/>
      <c r="AA312" s="33"/>
      <c r="AB312" s="33"/>
      <c r="AC312" s="33"/>
      <c r="AD312" s="33"/>
      <c r="AE312" s="33"/>
      <c r="AR312" s="161" t="s">
        <v>160</v>
      </c>
      <c r="AT312" s="161" t="s">
        <v>155</v>
      </c>
      <c r="AU312" s="161" t="s">
        <v>82</v>
      </c>
      <c r="AY312" s="18" t="s">
        <v>152</v>
      </c>
      <c r="BE312" s="162">
        <f>IF(N312="základní",J312,0)</f>
        <v>0</v>
      </c>
      <c r="BF312" s="162">
        <f>IF(N312="snížená",J312,0)</f>
        <v>0</v>
      </c>
      <c r="BG312" s="162">
        <f>IF(N312="zákl. přenesená",J312,0)</f>
        <v>0</v>
      </c>
      <c r="BH312" s="162">
        <f>IF(N312="sníž. přenesená",J312,0)</f>
        <v>0</v>
      </c>
      <c r="BI312" s="162">
        <f>IF(N312="nulová",J312,0)</f>
        <v>0</v>
      </c>
      <c r="BJ312" s="18" t="s">
        <v>80</v>
      </c>
      <c r="BK312" s="162">
        <f>ROUND(I312*H312,2)</f>
        <v>0</v>
      </c>
      <c r="BL312" s="18" t="s">
        <v>160</v>
      </c>
      <c r="BM312" s="161" t="s">
        <v>440</v>
      </c>
    </row>
    <row r="313" spans="1:47" s="2" customFormat="1" ht="29.25">
      <c r="A313" s="33"/>
      <c r="B313" s="34"/>
      <c r="C313" s="33"/>
      <c r="D313" s="163" t="s">
        <v>162</v>
      </c>
      <c r="E313" s="33"/>
      <c r="F313" s="164" t="s">
        <v>441</v>
      </c>
      <c r="G313" s="33"/>
      <c r="H313" s="33"/>
      <c r="I313" s="165"/>
      <c r="J313" s="33"/>
      <c r="K313" s="33"/>
      <c r="L313" s="34"/>
      <c r="M313" s="166"/>
      <c r="N313" s="167"/>
      <c r="O313" s="59"/>
      <c r="P313" s="59"/>
      <c r="Q313" s="59"/>
      <c r="R313" s="59"/>
      <c r="S313" s="59"/>
      <c r="T313" s="60"/>
      <c r="U313" s="33"/>
      <c r="V313" s="33"/>
      <c r="W313" s="33"/>
      <c r="X313" s="33"/>
      <c r="Y313" s="33"/>
      <c r="Z313" s="33"/>
      <c r="AA313" s="33"/>
      <c r="AB313" s="33"/>
      <c r="AC313" s="33"/>
      <c r="AD313" s="33"/>
      <c r="AE313" s="33"/>
      <c r="AT313" s="18" t="s">
        <v>162</v>
      </c>
      <c r="AU313" s="18" t="s">
        <v>82</v>
      </c>
    </row>
    <row r="314" spans="1:47" s="2" customFormat="1" ht="19.5">
      <c r="A314" s="33"/>
      <c r="B314" s="34"/>
      <c r="C314" s="33"/>
      <c r="D314" s="163" t="s">
        <v>164</v>
      </c>
      <c r="E314" s="33"/>
      <c r="F314" s="168" t="s">
        <v>165</v>
      </c>
      <c r="G314" s="33"/>
      <c r="H314" s="33"/>
      <c r="I314" s="165"/>
      <c r="J314" s="33"/>
      <c r="K314" s="33"/>
      <c r="L314" s="34"/>
      <c r="M314" s="166"/>
      <c r="N314" s="167"/>
      <c r="O314" s="59"/>
      <c r="P314" s="59"/>
      <c r="Q314" s="59"/>
      <c r="R314" s="59"/>
      <c r="S314" s="59"/>
      <c r="T314" s="60"/>
      <c r="U314" s="33"/>
      <c r="V314" s="33"/>
      <c r="W314" s="33"/>
      <c r="X314" s="33"/>
      <c r="Y314" s="33"/>
      <c r="Z314" s="33"/>
      <c r="AA314" s="33"/>
      <c r="AB314" s="33"/>
      <c r="AC314" s="33"/>
      <c r="AD314" s="33"/>
      <c r="AE314" s="33"/>
      <c r="AT314" s="18" t="s">
        <v>164</v>
      </c>
      <c r="AU314" s="18" t="s">
        <v>82</v>
      </c>
    </row>
    <row r="315" spans="2:51" s="14" customFormat="1" ht="22.5">
      <c r="B315" s="177"/>
      <c r="D315" s="163" t="s">
        <v>166</v>
      </c>
      <c r="E315" s="178" t="s">
        <v>1</v>
      </c>
      <c r="F315" s="179" t="s">
        <v>383</v>
      </c>
      <c r="H315" s="178" t="s">
        <v>1</v>
      </c>
      <c r="I315" s="180"/>
      <c r="L315" s="177"/>
      <c r="M315" s="181"/>
      <c r="N315" s="182"/>
      <c r="O315" s="182"/>
      <c r="P315" s="182"/>
      <c r="Q315" s="182"/>
      <c r="R315" s="182"/>
      <c r="S315" s="182"/>
      <c r="T315" s="183"/>
      <c r="AT315" s="178" t="s">
        <v>166</v>
      </c>
      <c r="AU315" s="178" t="s">
        <v>82</v>
      </c>
      <c r="AV315" s="14" t="s">
        <v>80</v>
      </c>
      <c r="AW315" s="14" t="s">
        <v>31</v>
      </c>
      <c r="AX315" s="14" t="s">
        <v>74</v>
      </c>
      <c r="AY315" s="178" t="s">
        <v>152</v>
      </c>
    </row>
    <row r="316" spans="2:51" s="13" customFormat="1" ht="12">
      <c r="B316" s="169"/>
      <c r="D316" s="163" t="s">
        <v>166</v>
      </c>
      <c r="E316" s="170" t="s">
        <v>1</v>
      </c>
      <c r="F316" s="171" t="s">
        <v>442</v>
      </c>
      <c r="H316" s="172">
        <v>13.92</v>
      </c>
      <c r="I316" s="173"/>
      <c r="L316" s="169"/>
      <c r="M316" s="174"/>
      <c r="N316" s="175"/>
      <c r="O316" s="175"/>
      <c r="P316" s="175"/>
      <c r="Q316" s="175"/>
      <c r="R316" s="175"/>
      <c r="S316" s="175"/>
      <c r="T316" s="176"/>
      <c r="AT316" s="170" t="s">
        <v>166</v>
      </c>
      <c r="AU316" s="170" t="s">
        <v>82</v>
      </c>
      <c r="AV316" s="13" t="s">
        <v>82</v>
      </c>
      <c r="AW316" s="13" t="s">
        <v>31</v>
      </c>
      <c r="AX316" s="13" t="s">
        <v>80</v>
      </c>
      <c r="AY316" s="170" t="s">
        <v>152</v>
      </c>
    </row>
    <row r="317" spans="2:63" s="12" customFormat="1" ht="22.9" customHeight="1">
      <c r="B317" s="136"/>
      <c r="D317" s="137" t="s">
        <v>73</v>
      </c>
      <c r="E317" s="147" t="s">
        <v>443</v>
      </c>
      <c r="F317" s="147" t="s">
        <v>444</v>
      </c>
      <c r="I317" s="139"/>
      <c r="J317" s="148">
        <f>BK317</f>
        <v>0</v>
      </c>
      <c r="L317" s="136"/>
      <c r="M317" s="141"/>
      <c r="N317" s="142"/>
      <c r="O317" s="142"/>
      <c r="P317" s="143">
        <f>SUM(P318:P326)</f>
        <v>0</v>
      </c>
      <c r="Q317" s="142"/>
      <c r="R317" s="143">
        <f>SUM(R318:R326)</f>
        <v>0</v>
      </c>
      <c r="S317" s="142"/>
      <c r="T317" s="144">
        <f>SUM(T318:T326)</f>
        <v>0</v>
      </c>
      <c r="AR317" s="137" t="s">
        <v>80</v>
      </c>
      <c r="AT317" s="145" t="s">
        <v>73</v>
      </c>
      <c r="AU317" s="145" t="s">
        <v>80</v>
      </c>
      <c r="AY317" s="137" t="s">
        <v>152</v>
      </c>
      <c r="BK317" s="146">
        <f>SUM(BK318:BK326)</f>
        <v>0</v>
      </c>
    </row>
    <row r="318" spans="1:65" s="2" customFormat="1" ht="33" customHeight="1">
      <c r="A318" s="33"/>
      <c r="B318" s="149"/>
      <c r="C318" s="150" t="s">
        <v>445</v>
      </c>
      <c r="D318" s="150" t="s">
        <v>155</v>
      </c>
      <c r="E318" s="151" t="s">
        <v>446</v>
      </c>
      <c r="F318" s="152" t="s">
        <v>447</v>
      </c>
      <c r="G318" s="153" t="s">
        <v>332</v>
      </c>
      <c r="H318" s="154">
        <v>85.785</v>
      </c>
      <c r="I318" s="155"/>
      <c r="J318" s="156">
        <f>ROUND(I318*H318,2)</f>
        <v>0</v>
      </c>
      <c r="K318" s="152" t="s">
        <v>159</v>
      </c>
      <c r="L318" s="34"/>
      <c r="M318" s="157" t="s">
        <v>1</v>
      </c>
      <c r="N318" s="158" t="s">
        <v>39</v>
      </c>
      <c r="O318" s="59"/>
      <c r="P318" s="159">
        <f>O318*H318</f>
        <v>0</v>
      </c>
      <c r="Q318" s="159">
        <v>0</v>
      </c>
      <c r="R318" s="159">
        <f>Q318*H318</f>
        <v>0</v>
      </c>
      <c r="S318" s="159">
        <v>0</v>
      </c>
      <c r="T318" s="160">
        <f>S318*H318</f>
        <v>0</v>
      </c>
      <c r="U318" s="33"/>
      <c r="V318" s="33"/>
      <c r="W318" s="33"/>
      <c r="X318" s="33"/>
      <c r="Y318" s="33"/>
      <c r="Z318" s="33"/>
      <c r="AA318" s="33"/>
      <c r="AB318" s="33"/>
      <c r="AC318" s="33"/>
      <c r="AD318" s="33"/>
      <c r="AE318" s="33"/>
      <c r="AR318" s="161" t="s">
        <v>160</v>
      </c>
      <c r="AT318" s="161" t="s">
        <v>155</v>
      </c>
      <c r="AU318" s="161" t="s">
        <v>82</v>
      </c>
      <c r="AY318" s="18" t="s">
        <v>152</v>
      </c>
      <c r="BE318" s="162">
        <f>IF(N318="základní",J318,0)</f>
        <v>0</v>
      </c>
      <c r="BF318" s="162">
        <f>IF(N318="snížená",J318,0)</f>
        <v>0</v>
      </c>
      <c r="BG318" s="162">
        <f>IF(N318="zákl. přenesená",J318,0)</f>
        <v>0</v>
      </c>
      <c r="BH318" s="162">
        <f>IF(N318="sníž. přenesená",J318,0)</f>
        <v>0</v>
      </c>
      <c r="BI318" s="162">
        <f>IF(N318="nulová",J318,0)</f>
        <v>0</v>
      </c>
      <c r="BJ318" s="18" t="s">
        <v>80</v>
      </c>
      <c r="BK318" s="162">
        <f>ROUND(I318*H318,2)</f>
        <v>0</v>
      </c>
      <c r="BL318" s="18" t="s">
        <v>160</v>
      </c>
      <c r="BM318" s="161" t="s">
        <v>448</v>
      </c>
    </row>
    <row r="319" spans="1:47" s="2" customFormat="1" ht="19.5">
      <c r="A319" s="33"/>
      <c r="B319" s="34"/>
      <c r="C319" s="33"/>
      <c r="D319" s="163" t="s">
        <v>162</v>
      </c>
      <c r="E319" s="33"/>
      <c r="F319" s="164" t="s">
        <v>449</v>
      </c>
      <c r="G319" s="33"/>
      <c r="H319" s="33"/>
      <c r="I319" s="165"/>
      <c r="J319" s="33"/>
      <c r="K319" s="33"/>
      <c r="L319" s="34"/>
      <c r="M319" s="166"/>
      <c r="N319" s="167"/>
      <c r="O319" s="59"/>
      <c r="P319" s="59"/>
      <c r="Q319" s="59"/>
      <c r="R319" s="59"/>
      <c r="S319" s="59"/>
      <c r="T319" s="60"/>
      <c r="U319" s="33"/>
      <c r="V319" s="33"/>
      <c r="W319" s="33"/>
      <c r="X319" s="33"/>
      <c r="Y319" s="33"/>
      <c r="Z319" s="33"/>
      <c r="AA319" s="33"/>
      <c r="AB319" s="33"/>
      <c r="AC319" s="33"/>
      <c r="AD319" s="33"/>
      <c r="AE319" s="33"/>
      <c r="AT319" s="18" t="s">
        <v>162</v>
      </c>
      <c r="AU319" s="18" t="s">
        <v>82</v>
      </c>
    </row>
    <row r="320" spans="1:65" s="2" customFormat="1" ht="24.2" customHeight="1">
      <c r="A320" s="33"/>
      <c r="B320" s="149"/>
      <c r="C320" s="150" t="s">
        <v>450</v>
      </c>
      <c r="D320" s="150" t="s">
        <v>155</v>
      </c>
      <c r="E320" s="151" t="s">
        <v>451</v>
      </c>
      <c r="F320" s="152" t="s">
        <v>452</v>
      </c>
      <c r="G320" s="153" t="s">
        <v>332</v>
      </c>
      <c r="H320" s="154">
        <v>1629.915</v>
      </c>
      <c r="I320" s="155"/>
      <c r="J320" s="156">
        <f>ROUND(I320*H320,2)</f>
        <v>0</v>
      </c>
      <c r="K320" s="152" t="s">
        <v>159</v>
      </c>
      <c r="L320" s="34"/>
      <c r="M320" s="157" t="s">
        <v>1</v>
      </c>
      <c r="N320" s="158" t="s">
        <v>39</v>
      </c>
      <c r="O320" s="59"/>
      <c r="P320" s="159">
        <f>O320*H320</f>
        <v>0</v>
      </c>
      <c r="Q320" s="159">
        <v>0</v>
      </c>
      <c r="R320" s="159">
        <f>Q320*H320</f>
        <v>0</v>
      </c>
      <c r="S320" s="159">
        <v>0</v>
      </c>
      <c r="T320" s="160">
        <f>S320*H320</f>
        <v>0</v>
      </c>
      <c r="U320" s="33"/>
      <c r="V320" s="33"/>
      <c r="W320" s="33"/>
      <c r="X320" s="33"/>
      <c r="Y320" s="33"/>
      <c r="Z320" s="33"/>
      <c r="AA320" s="33"/>
      <c r="AB320" s="33"/>
      <c r="AC320" s="33"/>
      <c r="AD320" s="33"/>
      <c r="AE320" s="33"/>
      <c r="AR320" s="161" t="s">
        <v>160</v>
      </c>
      <c r="AT320" s="161" t="s">
        <v>155</v>
      </c>
      <c r="AU320" s="161" t="s">
        <v>82</v>
      </c>
      <c r="AY320" s="18" t="s">
        <v>152</v>
      </c>
      <c r="BE320" s="162">
        <f>IF(N320="základní",J320,0)</f>
        <v>0</v>
      </c>
      <c r="BF320" s="162">
        <f>IF(N320="snížená",J320,0)</f>
        <v>0</v>
      </c>
      <c r="BG320" s="162">
        <f>IF(N320="zákl. přenesená",J320,0)</f>
        <v>0</v>
      </c>
      <c r="BH320" s="162">
        <f>IF(N320="sníž. přenesená",J320,0)</f>
        <v>0</v>
      </c>
      <c r="BI320" s="162">
        <f>IF(N320="nulová",J320,0)</f>
        <v>0</v>
      </c>
      <c r="BJ320" s="18" t="s">
        <v>80</v>
      </c>
      <c r="BK320" s="162">
        <f>ROUND(I320*H320,2)</f>
        <v>0</v>
      </c>
      <c r="BL320" s="18" t="s">
        <v>160</v>
      </c>
      <c r="BM320" s="161" t="s">
        <v>453</v>
      </c>
    </row>
    <row r="321" spans="1:47" s="2" customFormat="1" ht="29.25">
      <c r="A321" s="33"/>
      <c r="B321" s="34"/>
      <c r="C321" s="33"/>
      <c r="D321" s="163" t="s">
        <v>162</v>
      </c>
      <c r="E321" s="33"/>
      <c r="F321" s="164" t="s">
        <v>454</v>
      </c>
      <c r="G321" s="33"/>
      <c r="H321" s="33"/>
      <c r="I321" s="165"/>
      <c r="J321" s="33"/>
      <c r="K321" s="33"/>
      <c r="L321" s="34"/>
      <c r="M321" s="166"/>
      <c r="N321" s="167"/>
      <c r="O321" s="59"/>
      <c r="P321" s="59"/>
      <c r="Q321" s="59"/>
      <c r="R321" s="59"/>
      <c r="S321" s="59"/>
      <c r="T321" s="60"/>
      <c r="U321" s="33"/>
      <c r="V321" s="33"/>
      <c r="W321" s="33"/>
      <c r="X321" s="33"/>
      <c r="Y321" s="33"/>
      <c r="Z321" s="33"/>
      <c r="AA321" s="33"/>
      <c r="AB321" s="33"/>
      <c r="AC321" s="33"/>
      <c r="AD321" s="33"/>
      <c r="AE321" s="33"/>
      <c r="AT321" s="18" t="s">
        <v>162</v>
      </c>
      <c r="AU321" s="18" t="s">
        <v>82</v>
      </c>
    </row>
    <row r="322" spans="2:51" s="13" customFormat="1" ht="12">
      <c r="B322" s="169"/>
      <c r="D322" s="163" t="s">
        <v>166</v>
      </c>
      <c r="F322" s="171" t="s">
        <v>455</v>
      </c>
      <c r="H322" s="172">
        <v>1629.915</v>
      </c>
      <c r="I322" s="173"/>
      <c r="L322" s="169"/>
      <c r="M322" s="174"/>
      <c r="N322" s="175"/>
      <c r="O322" s="175"/>
      <c r="P322" s="175"/>
      <c r="Q322" s="175"/>
      <c r="R322" s="175"/>
      <c r="S322" s="175"/>
      <c r="T322" s="176"/>
      <c r="AT322" s="170" t="s">
        <v>166</v>
      </c>
      <c r="AU322" s="170" t="s">
        <v>82</v>
      </c>
      <c r="AV322" s="13" t="s">
        <v>82</v>
      </c>
      <c r="AW322" s="13" t="s">
        <v>3</v>
      </c>
      <c r="AX322" s="13" t="s">
        <v>80</v>
      </c>
      <c r="AY322" s="170" t="s">
        <v>152</v>
      </c>
    </row>
    <row r="323" spans="1:65" s="2" customFormat="1" ht="37.9" customHeight="1">
      <c r="A323" s="33"/>
      <c r="B323" s="149"/>
      <c r="C323" s="150" t="s">
        <v>456</v>
      </c>
      <c r="D323" s="150" t="s">
        <v>155</v>
      </c>
      <c r="E323" s="151" t="s">
        <v>457</v>
      </c>
      <c r="F323" s="152" t="s">
        <v>458</v>
      </c>
      <c r="G323" s="153" t="s">
        <v>332</v>
      </c>
      <c r="H323" s="154">
        <v>47.215</v>
      </c>
      <c r="I323" s="155"/>
      <c r="J323" s="156">
        <f>ROUND(I323*H323,2)</f>
        <v>0</v>
      </c>
      <c r="K323" s="152" t="s">
        <v>159</v>
      </c>
      <c r="L323" s="34"/>
      <c r="M323" s="157" t="s">
        <v>1</v>
      </c>
      <c r="N323" s="158" t="s">
        <v>39</v>
      </c>
      <c r="O323" s="59"/>
      <c r="P323" s="159">
        <f>O323*H323</f>
        <v>0</v>
      </c>
      <c r="Q323" s="159">
        <v>0</v>
      </c>
      <c r="R323" s="159">
        <f>Q323*H323</f>
        <v>0</v>
      </c>
      <c r="S323" s="159">
        <v>0</v>
      </c>
      <c r="T323" s="160">
        <f>S323*H323</f>
        <v>0</v>
      </c>
      <c r="U323" s="33"/>
      <c r="V323" s="33"/>
      <c r="W323" s="33"/>
      <c r="X323" s="33"/>
      <c r="Y323" s="33"/>
      <c r="Z323" s="33"/>
      <c r="AA323" s="33"/>
      <c r="AB323" s="33"/>
      <c r="AC323" s="33"/>
      <c r="AD323" s="33"/>
      <c r="AE323" s="33"/>
      <c r="AR323" s="161" t="s">
        <v>160</v>
      </c>
      <c r="AT323" s="161" t="s">
        <v>155</v>
      </c>
      <c r="AU323" s="161" t="s">
        <v>82</v>
      </c>
      <c r="AY323" s="18" t="s">
        <v>152</v>
      </c>
      <c r="BE323" s="162">
        <f>IF(N323="základní",J323,0)</f>
        <v>0</v>
      </c>
      <c r="BF323" s="162">
        <f>IF(N323="snížená",J323,0)</f>
        <v>0</v>
      </c>
      <c r="BG323" s="162">
        <f>IF(N323="zákl. přenesená",J323,0)</f>
        <v>0</v>
      </c>
      <c r="BH323" s="162">
        <f>IF(N323="sníž. přenesená",J323,0)</f>
        <v>0</v>
      </c>
      <c r="BI323" s="162">
        <f>IF(N323="nulová",J323,0)</f>
        <v>0</v>
      </c>
      <c r="BJ323" s="18" t="s">
        <v>80</v>
      </c>
      <c r="BK323" s="162">
        <f>ROUND(I323*H323,2)</f>
        <v>0</v>
      </c>
      <c r="BL323" s="18" t="s">
        <v>160</v>
      </c>
      <c r="BM323" s="161" t="s">
        <v>459</v>
      </c>
    </row>
    <row r="324" spans="1:47" s="2" customFormat="1" ht="29.25">
      <c r="A324" s="33"/>
      <c r="B324" s="34"/>
      <c r="C324" s="33"/>
      <c r="D324" s="163" t="s">
        <v>162</v>
      </c>
      <c r="E324" s="33"/>
      <c r="F324" s="164" t="s">
        <v>460</v>
      </c>
      <c r="G324" s="33"/>
      <c r="H324" s="33"/>
      <c r="I324" s="165"/>
      <c r="J324" s="33"/>
      <c r="K324" s="33"/>
      <c r="L324" s="34"/>
      <c r="M324" s="166"/>
      <c r="N324" s="167"/>
      <c r="O324" s="59"/>
      <c r="P324" s="59"/>
      <c r="Q324" s="59"/>
      <c r="R324" s="59"/>
      <c r="S324" s="59"/>
      <c r="T324" s="60"/>
      <c r="U324" s="33"/>
      <c r="V324" s="33"/>
      <c r="W324" s="33"/>
      <c r="X324" s="33"/>
      <c r="Y324" s="33"/>
      <c r="Z324" s="33"/>
      <c r="AA324" s="33"/>
      <c r="AB324" s="33"/>
      <c r="AC324" s="33"/>
      <c r="AD324" s="33"/>
      <c r="AE324" s="33"/>
      <c r="AT324" s="18" t="s">
        <v>162</v>
      </c>
      <c r="AU324" s="18" t="s">
        <v>82</v>
      </c>
    </row>
    <row r="325" spans="1:65" s="2" customFormat="1" ht="44.25" customHeight="1">
      <c r="A325" s="33"/>
      <c r="B325" s="149"/>
      <c r="C325" s="150" t="s">
        <v>461</v>
      </c>
      <c r="D325" s="150" t="s">
        <v>155</v>
      </c>
      <c r="E325" s="151" t="s">
        <v>462</v>
      </c>
      <c r="F325" s="152" t="s">
        <v>340</v>
      </c>
      <c r="G325" s="153" t="s">
        <v>332</v>
      </c>
      <c r="H325" s="154">
        <v>38.57</v>
      </c>
      <c r="I325" s="155"/>
      <c r="J325" s="156">
        <f>ROUND(I325*H325,2)</f>
        <v>0</v>
      </c>
      <c r="K325" s="152" t="s">
        <v>159</v>
      </c>
      <c r="L325" s="34"/>
      <c r="M325" s="157" t="s">
        <v>1</v>
      </c>
      <c r="N325" s="158" t="s">
        <v>39</v>
      </c>
      <c r="O325" s="59"/>
      <c r="P325" s="159">
        <f>O325*H325</f>
        <v>0</v>
      </c>
      <c r="Q325" s="159">
        <v>0</v>
      </c>
      <c r="R325" s="159">
        <f>Q325*H325</f>
        <v>0</v>
      </c>
      <c r="S325" s="159">
        <v>0</v>
      </c>
      <c r="T325" s="160">
        <f>S325*H325</f>
        <v>0</v>
      </c>
      <c r="U325" s="33"/>
      <c r="V325" s="33"/>
      <c r="W325" s="33"/>
      <c r="X325" s="33"/>
      <c r="Y325" s="33"/>
      <c r="Z325" s="33"/>
      <c r="AA325" s="33"/>
      <c r="AB325" s="33"/>
      <c r="AC325" s="33"/>
      <c r="AD325" s="33"/>
      <c r="AE325" s="33"/>
      <c r="AR325" s="161" t="s">
        <v>160</v>
      </c>
      <c r="AT325" s="161" t="s">
        <v>155</v>
      </c>
      <c r="AU325" s="161" t="s">
        <v>82</v>
      </c>
      <c r="AY325" s="18" t="s">
        <v>152</v>
      </c>
      <c r="BE325" s="162">
        <f>IF(N325="základní",J325,0)</f>
        <v>0</v>
      </c>
      <c r="BF325" s="162">
        <f>IF(N325="snížená",J325,0)</f>
        <v>0</v>
      </c>
      <c r="BG325" s="162">
        <f>IF(N325="zákl. přenesená",J325,0)</f>
        <v>0</v>
      </c>
      <c r="BH325" s="162">
        <f>IF(N325="sníž. přenesená",J325,0)</f>
        <v>0</v>
      </c>
      <c r="BI325" s="162">
        <f>IF(N325="nulová",J325,0)</f>
        <v>0</v>
      </c>
      <c r="BJ325" s="18" t="s">
        <v>80</v>
      </c>
      <c r="BK325" s="162">
        <f>ROUND(I325*H325,2)</f>
        <v>0</v>
      </c>
      <c r="BL325" s="18" t="s">
        <v>160</v>
      </c>
      <c r="BM325" s="161" t="s">
        <v>463</v>
      </c>
    </row>
    <row r="326" spans="1:47" s="2" customFormat="1" ht="29.25">
      <c r="A326" s="33"/>
      <c r="B326" s="34"/>
      <c r="C326" s="33"/>
      <c r="D326" s="163" t="s">
        <v>162</v>
      </c>
      <c r="E326" s="33"/>
      <c r="F326" s="164" t="s">
        <v>340</v>
      </c>
      <c r="G326" s="33"/>
      <c r="H326" s="33"/>
      <c r="I326" s="165"/>
      <c r="J326" s="33"/>
      <c r="K326" s="33"/>
      <c r="L326" s="34"/>
      <c r="M326" s="166"/>
      <c r="N326" s="167"/>
      <c r="O326" s="59"/>
      <c r="P326" s="59"/>
      <c r="Q326" s="59"/>
      <c r="R326" s="59"/>
      <c r="S326" s="59"/>
      <c r="T326" s="60"/>
      <c r="U326" s="33"/>
      <c r="V326" s="33"/>
      <c r="W326" s="33"/>
      <c r="X326" s="33"/>
      <c r="Y326" s="33"/>
      <c r="Z326" s="33"/>
      <c r="AA326" s="33"/>
      <c r="AB326" s="33"/>
      <c r="AC326" s="33"/>
      <c r="AD326" s="33"/>
      <c r="AE326" s="33"/>
      <c r="AT326" s="18" t="s">
        <v>162</v>
      </c>
      <c r="AU326" s="18" t="s">
        <v>82</v>
      </c>
    </row>
    <row r="327" spans="2:63" s="12" customFormat="1" ht="22.9" customHeight="1">
      <c r="B327" s="136"/>
      <c r="D327" s="137" t="s">
        <v>73</v>
      </c>
      <c r="E327" s="147" t="s">
        <v>464</v>
      </c>
      <c r="F327" s="147" t="s">
        <v>465</v>
      </c>
      <c r="I327" s="139"/>
      <c r="J327" s="148">
        <f>BK327</f>
        <v>0</v>
      </c>
      <c r="L327" s="136"/>
      <c r="M327" s="141"/>
      <c r="N327" s="142"/>
      <c r="O327" s="142"/>
      <c r="P327" s="143">
        <f>SUM(P328:P329)</f>
        <v>0</v>
      </c>
      <c r="Q327" s="142"/>
      <c r="R327" s="143">
        <f>SUM(R328:R329)</f>
        <v>0</v>
      </c>
      <c r="S327" s="142"/>
      <c r="T327" s="144">
        <f>SUM(T328:T329)</f>
        <v>0</v>
      </c>
      <c r="AR327" s="137" t="s">
        <v>80</v>
      </c>
      <c r="AT327" s="145" t="s">
        <v>73</v>
      </c>
      <c r="AU327" s="145" t="s">
        <v>80</v>
      </c>
      <c r="AY327" s="137" t="s">
        <v>152</v>
      </c>
      <c r="BK327" s="146">
        <f>SUM(BK328:BK329)</f>
        <v>0</v>
      </c>
    </row>
    <row r="328" spans="1:65" s="2" customFormat="1" ht="21.75" customHeight="1">
      <c r="A328" s="33"/>
      <c r="B328" s="149"/>
      <c r="C328" s="150" t="s">
        <v>466</v>
      </c>
      <c r="D328" s="150" t="s">
        <v>155</v>
      </c>
      <c r="E328" s="151" t="s">
        <v>467</v>
      </c>
      <c r="F328" s="152" t="s">
        <v>468</v>
      </c>
      <c r="G328" s="153" t="s">
        <v>332</v>
      </c>
      <c r="H328" s="154">
        <v>1345.295</v>
      </c>
      <c r="I328" s="155"/>
      <c r="J328" s="156">
        <f>ROUND(I328*H328,2)</f>
        <v>0</v>
      </c>
      <c r="K328" s="152" t="s">
        <v>159</v>
      </c>
      <c r="L328" s="34"/>
      <c r="M328" s="157" t="s">
        <v>1</v>
      </c>
      <c r="N328" s="158" t="s">
        <v>39</v>
      </c>
      <c r="O328" s="59"/>
      <c r="P328" s="159">
        <f>O328*H328</f>
        <v>0</v>
      </c>
      <c r="Q328" s="159">
        <v>0</v>
      </c>
      <c r="R328" s="159">
        <f>Q328*H328</f>
        <v>0</v>
      </c>
      <c r="S328" s="159">
        <v>0</v>
      </c>
      <c r="T328" s="160">
        <f>S328*H328</f>
        <v>0</v>
      </c>
      <c r="U328" s="33"/>
      <c r="V328" s="33"/>
      <c r="W328" s="33"/>
      <c r="X328" s="33"/>
      <c r="Y328" s="33"/>
      <c r="Z328" s="33"/>
      <c r="AA328" s="33"/>
      <c r="AB328" s="33"/>
      <c r="AC328" s="33"/>
      <c r="AD328" s="33"/>
      <c r="AE328" s="33"/>
      <c r="AR328" s="161" t="s">
        <v>160</v>
      </c>
      <c r="AT328" s="161" t="s">
        <v>155</v>
      </c>
      <c r="AU328" s="161" t="s">
        <v>82</v>
      </c>
      <c r="AY328" s="18" t="s">
        <v>152</v>
      </c>
      <c r="BE328" s="162">
        <f>IF(N328="základní",J328,0)</f>
        <v>0</v>
      </c>
      <c r="BF328" s="162">
        <f>IF(N328="snížená",J328,0)</f>
        <v>0</v>
      </c>
      <c r="BG328" s="162">
        <f>IF(N328="zákl. přenesená",J328,0)</f>
        <v>0</v>
      </c>
      <c r="BH328" s="162">
        <f>IF(N328="sníž. přenesená",J328,0)</f>
        <v>0</v>
      </c>
      <c r="BI328" s="162">
        <f>IF(N328="nulová",J328,0)</f>
        <v>0</v>
      </c>
      <c r="BJ328" s="18" t="s">
        <v>80</v>
      </c>
      <c r="BK328" s="162">
        <f>ROUND(I328*H328,2)</f>
        <v>0</v>
      </c>
      <c r="BL328" s="18" t="s">
        <v>160</v>
      </c>
      <c r="BM328" s="161" t="s">
        <v>469</v>
      </c>
    </row>
    <row r="329" spans="1:47" s="2" customFormat="1" ht="19.5">
      <c r="A329" s="33"/>
      <c r="B329" s="34"/>
      <c r="C329" s="33"/>
      <c r="D329" s="163" t="s">
        <v>162</v>
      </c>
      <c r="E329" s="33"/>
      <c r="F329" s="164" t="s">
        <v>470</v>
      </c>
      <c r="G329" s="33"/>
      <c r="H329" s="33"/>
      <c r="I329" s="165"/>
      <c r="J329" s="33"/>
      <c r="K329" s="33"/>
      <c r="L329" s="34"/>
      <c r="M329" s="202"/>
      <c r="N329" s="203"/>
      <c r="O329" s="204"/>
      <c r="P329" s="204"/>
      <c r="Q329" s="204"/>
      <c r="R329" s="204"/>
      <c r="S329" s="204"/>
      <c r="T329" s="205"/>
      <c r="U329" s="33"/>
      <c r="V329" s="33"/>
      <c r="W329" s="33"/>
      <c r="X329" s="33"/>
      <c r="Y329" s="33"/>
      <c r="Z329" s="33"/>
      <c r="AA329" s="33"/>
      <c r="AB329" s="33"/>
      <c r="AC329" s="33"/>
      <c r="AD329" s="33"/>
      <c r="AE329" s="33"/>
      <c r="AT329" s="18" t="s">
        <v>162</v>
      </c>
      <c r="AU329" s="18" t="s">
        <v>82</v>
      </c>
    </row>
    <row r="330" spans="1:31" s="2" customFormat="1" ht="6.95" customHeight="1">
      <c r="A330" s="33"/>
      <c r="B330" s="48"/>
      <c r="C330" s="49"/>
      <c r="D330" s="49"/>
      <c r="E330" s="49"/>
      <c r="F330" s="49"/>
      <c r="G330" s="49"/>
      <c r="H330" s="49"/>
      <c r="I330" s="49"/>
      <c r="J330" s="49"/>
      <c r="K330" s="49"/>
      <c r="L330" s="34"/>
      <c r="M330" s="33"/>
      <c r="O330" s="33"/>
      <c r="P330" s="33"/>
      <c r="Q330" s="33"/>
      <c r="R330" s="33"/>
      <c r="S330" s="33"/>
      <c r="T330" s="33"/>
      <c r="U330" s="33"/>
      <c r="V330" s="33"/>
      <c r="W330" s="33"/>
      <c r="X330" s="33"/>
      <c r="Y330" s="33"/>
      <c r="Z330" s="33"/>
      <c r="AA330" s="33"/>
      <c r="AB330" s="33"/>
      <c r="AC330" s="33"/>
      <c r="AD330" s="33"/>
      <c r="AE330" s="33"/>
    </row>
  </sheetData>
  <autoFilter ref="C130:K329"/>
  <mergeCells count="12">
    <mergeCell ref="E123:H123"/>
    <mergeCell ref="L2:V2"/>
    <mergeCell ref="E85:H85"/>
    <mergeCell ref="E87:H87"/>
    <mergeCell ref="E89:H89"/>
    <mergeCell ref="E119:H119"/>
    <mergeCell ref="E121:H12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4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25" t="s">
        <v>5</v>
      </c>
      <c r="M2" s="226"/>
      <c r="N2" s="226"/>
      <c r="O2" s="226"/>
      <c r="P2" s="226"/>
      <c r="Q2" s="226"/>
      <c r="R2" s="226"/>
      <c r="S2" s="226"/>
      <c r="T2" s="226"/>
      <c r="U2" s="226"/>
      <c r="V2" s="226"/>
      <c r="AT2" s="18" t="s">
        <v>90</v>
      </c>
    </row>
    <row r="3" spans="2:46" s="1" customFormat="1" ht="6.95" customHeight="1">
      <c r="B3" s="19"/>
      <c r="C3" s="20"/>
      <c r="D3" s="20"/>
      <c r="E3" s="20"/>
      <c r="F3" s="20"/>
      <c r="G3" s="20"/>
      <c r="H3" s="20"/>
      <c r="I3" s="20"/>
      <c r="J3" s="20"/>
      <c r="K3" s="20"/>
      <c r="L3" s="21"/>
      <c r="AT3" s="18" t="s">
        <v>82</v>
      </c>
    </row>
    <row r="4" spans="2:46" s="1" customFormat="1" ht="24.95" customHeight="1">
      <c r="B4" s="21"/>
      <c r="D4" s="22" t="s">
        <v>116</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3" t="str">
        <f>'Rekapitulace stavby'!K6</f>
        <v>Hráze v ústí Ropičanky a Sadového potoka, stavba č. 5753</v>
      </c>
      <c r="F7" s="264"/>
      <c r="G7" s="264"/>
      <c r="H7" s="264"/>
      <c r="L7" s="21"/>
    </row>
    <row r="8" spans="2:12" s="1" customFormat="1" ht="12" customHeight="1">
      <c r="B8" s="21"/>
      <c r="D8" s="28" t="s">
        <v>117</v>
      </c>
      <c r="L8" s="21"/>
    </row>
    <row r="9" spans="1:31" s="2" customFormat="1" ht="16.5" customHeight="1">
      <c r="A9" s="33"/>
      <c r="B9" s="34"/>
      <c r="C9" s="33"/>
      <c r="D9" s="33"/>
      <c r="E9" s="263" t="s">
        <v>118</v>
      </c>
      <c r="F9" s="262"/>
      <c r="G9" s="262"/>
      <c r="H9" s="262"/>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119</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56" t="s">
        <v>471</v>
      </c>
      <c r="F11" s="262"/>
      <c r="G11" s="262"/>
      <c r="H11" s="262"/>
      <c r="I11" s="33"/>
      <c r="J11" s="33"/>
      <c r="K11" s="33"/>
      <c r="L11" s="43"/>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f>'Rekapitulace stavby'!AN8</f>
        <v>44593</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23</v>
      </c>
      <c r="E16" s="33"/>
      <c r="F16" s="33"/>
      <c r="G16" s="33"/>
      <c r="H16" s="33"/>
      <c r="I16" s="28" t="s">
        <v>24</v>
      </c>
      <c r="J16" s="26" t="s">
        <v>1</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1</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27</v>
      </c>
      <c r="E19" s="33"/>
      <c r="F19" s="33"/>
      <c r="G19" s="33"/>
      <c r="H19" s="33"/>
      <c r="I19" s="28" t="s">
        <v>24</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65" t="str">
        <f>'Rekapitulace stavby'!E14</f>
        <v>Vyplň údaj</v>
      </c>
      <c r="F20" s="248"/>
      <c r="G20" s="248"/>
      <c r="H20" s="248"/>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29</v>
      </c>
      <c r="E22" s="33"/>
      <c r="F22" s="33"/>
      <c r="G22" s="33"/>
      <c r="H22" s="33"/>
      <c r="I22" s="28" t="s">
        <v>24</v>
      </c>
      <c r="J22" s="26" t="s">
        <v>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30</v>
      </c>
      <c r="F23" s="33"/>
      <c r="G23" s="33"/>
      <c r="H23" s="33"/>
      <c r="I23" s="28" t="s">
        <v>26</v>
      </c>
      <c r="J23" s="26" t="s">
        <v>1</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24</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2" t="s">
        <v>1</v>
      </c>
      <c r="F29" s="252"/>
      <c r="G29" s="252"/>
      <c r="H29" s="252"/>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34</v>
      </c>
      <c r="E32" s="33"/>
      <c r="F32" s="33"/>
      <c r="G32" s="33"/>
      <c r="H32" s="33"/>
      <c r="I32" s="33"/>
      <c r="J32" s="72">
        <f>ROUND(J132,2)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36</v>
      </c>
      <c r="G34" s="33"/>
      <c r="H34" s="33"/>
      <c r="I34" s="37" t="s">
        <v>35</v>
      </c>
      <c r="J34" s="37" t="s">
        <v>37</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38</v>
      </c>
      <c r="E35" s="28" t="s">
        <v>39</v>
      </c>
      <c r="F35" s="105">
        <f>ROUND((SUM(BE132:BE490)),2)</f>
        <v>0</v>
      </c>
      <c r="G35" s="33"/>
      <c r="H35" s="33"/>
      <c r="I35" s="106">
        <v>0.21</v>
      </c>
      <c r="J35" s="105">
        <f>ROUND(((SUM(BE132:BE490))*I35),2)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40</v>
      </c>
      <c r="F36" s="105">
        <f>ROUND((SUM(BF132:BF490)),2)</f>
        <v>0</v>
      </c>
      <c r="G36" s="33"/>
      <c r="H36" s="33"/>
      <c r="I36" s="106">
        <v>0.15</v>
      </c>
      <c r="J36" s="105">
        <f>ROUND(((SUM(BF132:BF490))*I36),2)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41</v>
      </c>
      <c r="F37" s="105">
        <f>ROUND((SUM(BG132:BG490)),2)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42</v>
      </c>
      <c r="F38" s="105">
        <f>ROUND((SUM(BH132:BH490)),2)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43</v>
      </c>
      <c r="F39" s="105">
        <f>ROUND((SUM(BI132:BI490)),2)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44</v>
      </c>
      <c r="E41" s="61"/>
      <c r="F41" s="61"/>
      <c r="G41" s="109" t="s">
        <v>45</v>
      </c>
      <c r="H41" s="110" t="s">
        <v>46</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47</v>
      </c>
      <c r="E50" s="45"/>
      <c r="F50" s="45"/>
      <c r="G50" s="44" t="s">
        <v>48</v>
      </c>
      <c r="H50" s="45"/>
      <c r="I50" s="45"/>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49</v>
      </c>
      <c r="E61" s="36"/>
      <c r="F61" s="113" t="s">
        <v>50</v>
      </c>
      <c r="G61" s="46" t="s">
        <v>49</v>
      </c>
      <c r="H61" s="36"/>
      <c r="I61" s="36"/>
      <c r="J61" s="114" t="s">
        <v>50</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51</v>
      </c>
      <c r="E65" s="47"/>
      <c r="F65" s="47"/>
      <c r="G65" s="44" t="s">
        <v>52</v>
      </c>
      <c r="H65" s="47"/>
      <c r="I65" s="47"/>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49</v>
      </c>
      <c r="E76" s="36"/>
      <c r="F76" s="113" t="s">
        <v>50</v>
      </c>
      <c r="G76" s="46" t="s">
        <v>49</v>
      </c>
      <c r="H76" s="36"/>
      <c r="I76" s="36"/>
      <c r="J76" s="114" t="s">
        <v>50</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121</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3" t="str">
        <f>E7</f>
        <v>Hráze v ústí Ropičanky a Sadového potoka, stavba č. 5753</v>
      </c>
      <c r="F85" s="264"/>
      <c r="G85" s="264"/>
      <c r="H85" s="264"/>
      <c r="I85" s="33"/>
      <c r="J85" s="33"/>
      <c r="K85" s="33"/>
      <c r="L85" s="43"/>
      <c r="S85" s="33"/>
      <c r="T85" s="33"/>
      <c r="U85" s="33"/>
      <c r="V85" s="33"/>
      <c r="W85" s="33"/>
      <c r="X85" s="33"/>
      <c r="Y85" s="33"/>
      <c r="Z85" s="33"/>
      <c r="AA85" s="33"/>
      <c r="AB85" s="33"/>
      <c r="AC85" s="33"/>
      <c r="AD85" s="33"/>
      <c r="AE85" s="33"/>
    </row>
    <row r="86" spans="2:12" s="1" customFormat="1" ht="12" customHeight="1">
      <c r="B86" s="21"/>
      <c r="C86" s="28" t="s">
        <v>117</v>
      </c>
      <c r="L86" s="21"/>
    </row>
    <row r="87" spans="1:31" s="2" customFormat="1" ht="16.5" customHeight="1">
      <c r="A87" s="33"/>
      <c r="B87" s="34"/>
      <c r="C87" s="33"/>
      <c r="D87" s="33"/>
      <c r="E87" s="263" t="s">
        <v>118</v>
      </c>
      <c r="F87" s="262"/>
      <c r="G87" s="262"/>
      <c r="H87" s="262"/>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119</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56" t="str">
        <f>E11</f>
        <v>002 - SO 02 Prodloužení zemní hráze</v>
      </c>
      <c r="F89" s="262"/>
      <c r="G89" s="262"/>
      <c r="H89" s="262"/>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 xml:space="preserve"> </v>
      </c>
      <c r="G91" s="33"/>
      <c r="H91" s="33"/>
      <c r="I91" s="28" t="s">
        <v>22</v>
      </c>
      <c r="J91" s="56">
        <f>IF(J14="","",J14)</f>
        <v>44593</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23</v>
      </c>
      <c r="D93" s="33"/>
      <c r="E93" s="33"/>
      <c r="F93" s="26" t="str">
        <f>E17</f>
        <v>Povodí Odry, s.p.</v>
      </c>
      <c r="G93" s="33"/>
      <c r="H93" s="33"/>
      <c r="I93" s="28" t="s">
        <v>29</v>
      </c>
      <c r="J93" s="31" t="str">
        <f>E23</f>
        <v>Sweco Hydroprojekt a.s., divize Morava</v>
      </c>
      <c r="K93" s="33"/>
      <c r="L93" s="43"/>
      <c r="S93" s="33"/>
      <c r="T93" s="33"/>
      <c r="U93" s="33"/>
      <c r="V93" s="33"/>
      <c r="W93" s="33"/>
      <c r="X93" s="33"/>
      <c r="Y93" s="33"/>
      <c r="Z93" s="33"/>
      <c r="AA93" s="33"/>
      <c r="AB93" s="33"/>
      <c r="AC93" s="33"/>
      <c r="AD93" s="33"/>
      <c r="AE93" s="33"/>
    </row>
    <row r="94" spans="1:31" s="2" customFormat="1" ht="15.2" customHeight="1">
      <c r="A94" s="33"/>
      <c r="B94" s="34"/>
      <c r="C94" s="28" t="s">
        <v>27</v>
      </c>
      <c r="D94" s="33"/>
      <c r="E94" s="33"/>
      <c r="F94" s="26" t="str">
        <f>IF(E20="","",E20)</f>
        <v>Vyplň údaj</v>
      </c>
      <c r="G94" s="33"/>
      <c r="H94" s="33"/>
      <c r="I94" s="28" t="s">
        <v>32</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122</v>
      </c>
      <c r="D96" s="107"/>
      <c r="E96" s="107"/>
      <c r="F96" s="107"/>
      <c r="G96" s="107"/>
      <c r="H96" s="107"/>
      <c r="I96" s="107"/>
      <c r="J96" s="116" t="s">
        <v>123</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124</v>
      </c>
      <c r="D98" s="33"/>
      <c r="E98" s="33"/>
      <c r="F98" s="33"/>
      <c r="G98" s="33"/>
      <c r="H98" s="33"/>
      <c r="I98" s="33"/>
      <c r="J98" s="72">
        <f>J132</f>
        <v>0</v>
      </c>
      <c r="K98" s="33"/>
      <c r="L98" s="43"/>
      <c r="S98" s="33"/>
      <c r="T98" s="33"/>
      <c r="U98" s="33"/>
      <c r="V98" s="33"/>
      <c r="W98" s="33"/>
      <c r="X98" s="33"/>
      <c r="Y98" s="33"/>
      <c r="Z98" s="33"/>
      <c r="AA98" s="33"/>
      <c r="AB98" s="33"/>
      <c r="AC98" s="33"/>
      <c r="AD98" s="33"/>
      <c r="AE98" s="33"/>
      <c r="AU98" s="18" t="s">
        <v>125</v>
      </c>
    </row>
    <row r="99" spans="2:12" s="9" customFormat="1" ht="24.95" customHeight="1">
      <c r="B99" s="118"/>
      <c r="D99" s="119" t="s">
        <v>126</v>
      </c>
      <c r="E99" s="120"/>
      <c r="F99" s="120"/>
      <c r="G99" s="120"/>
      <c r="H99" s="120"/>
      <c r="I99" s="120"/>
      <c r="J99" s="121">
        <f>J133</f>
        <v>0</v>
      </c>
      <c r="L99" s="118"/>
    </row>
    <row r="100" spans="2:12" s="10" customFormat="1" ht="19.9" customHeight="1">
      <c r="B100" s="122"/>
      <c r="D100" s="123" t="s">
        <v>127</v>
      </c>
      <c r="E100" s="124"/>
      <c r="F100" s="124"/>
      <c r="G100" s="124"/>
      <c r="H100" s="124"/>
      <c r="I100" s="124"/>
      <c r="J100" s="125">
        <f>J134</f>
        <v>0</v>
      </c>
      <c r="L100" s="122"/>
    </row>
    <row r="101" spans="2:12" s="10" customFormat="1" ht="19.9" customHeight="1">
      <c r="B101" s="122"/>
      <c r="D101" s="123" t="s">
        <v>129</v>
      </c>
      <c r="E101" s="124"/>
      <c r="F101" s="124"/>
      <c r="G101" s="124"/>
      <c r="H101" s="124"/>
      <c r="I101" s="124"/>
      <c r="J101" s="125">
        <f>J168</f>
        <v>0</v>
      </c>
      <c r="L101" s="122"/>
    </row>
    <row r="102" spans="2:12" s="10" customFormat="1" ht="19.9" customHeight="1">
      <c r="B102" s="122"/>
      <c r="D102" s="123" t="s">
        <v>130</v>
      </c>
      <c r="E102" s="124"/>
      <c r="F102" s="124"/>
      <c r="G102" s="124"/>
      <c r="H102" s="124"/>
      <c r="I102" s="124"/>
      <c r="J102" s="125">
        <f>J301</f>
        <v>0</v>
      </c>
      <c r="L102" s="122"/>
    </row>
    <row r="103" spans="2:12" s="10" customFormat="1" ht="19.9" customHeight="1">
      <c r="B103" s="122"/>
      <c r="D103" s="123" t="s">
        <v>131</v>
      </c>
      <c r="E103" s="124"/>
      <c r="F103" s="124"/>
      <c r="G103" s="124"/>
      <c r="H103" s="124"/>
      <c r="I103" s="124"/>
      <c r="J103" s="125">
        <f>J322</f>
        <v>0</v>
      </c>
      <c r="L103" s="122"/>
    </row>
    <row r="104" spans="2:12" s="10" customFormat="1" ht="19.9" customHeight="1">
      <c r="B104" s="122"/>
      <c r="D104" s="123" t="s">
        <v>132</v>
      </c>
      <c r="E104" s="124"/>
      <c r="F104" s="124"/>
      <c r="G104" s="124"/>
      <c r="H104" s="124"/>
      <c r="I104" s="124"/>
      <c r="J104" s="125">
        <f>J356</f>
        <v>0</v>
      </c>
      <c r="L104" s="122"/>
    </row>
    <row r="105" spans="2:12" s="10" customFormat="1" ht="19.9" customHeight="1">
      <c r="B105" s="122"/>
      <c r="D105" s="123" t="s">
        <v>133</v>
      </c>
      <c r="E105" s="124"/>
      <c r="F105" s="124"/>
      <c r="G105" s="124"/>
      <c r="H105" s="124"/>
      <c r="I105" s="124"/>
      <c r="J105" s="125">
        <f>J375</f>
        <v>0</v>
      </c>
      <c r="L105" s="122"/>
    </row>
    <row r="106" spans="2:12" s="10" customFormat="1" ht="19.9" customHeight="1">
      <c r="B106" s="122"/>
      <c r="D106" s="123" t="s">
        <v>472</v>
      </c>
      <c r="E106" s="124"/>
      <c r="F106" s="124"/>
      <c r="G106" s="124"/>
      <c r="H106" s="124"/>
      <c r="I106" s="124"/>
      <c r="J106" s="125">
        <f>J389</f>
        <v>0</v>
      </c>
      <c r="L106" s="122"/>
    </row>
    <row r="107" spans="2:12" s="10" customFormat="1" ht="19.9" customHeight="1">
      <c r="B107" s="122"/>
      <c r="D107" s="123" t="s">
        <v>134</v>
      </c>
      <c r="E107" s="124"/>
      <c r="F107" s="124"/>
      <c r="G107" s="124"/>
      <c r="H107" s="124"/>
      <c r="I107" s="124"/>
      <c r="J107" s="125">
        <f>J428</f>
        <v>0</v>
      </c>
      <c r="L107" s="122"/>
    </row>
    <row r="108" spans="2:12" s="10" customFormat="1" ht="19.9" customHeight="1">
      <c r="B108" s="122"/>
      <c r="D108" s="123" t="s">
        <v>136</v>
      </c>
      <c r="E108" s="124"/>
      <c r="F108" s="124"/>
      <c r="G108" s="124"/>
      <c r="H108" s="124"/>
      <c r="I108" s="124"/>
      <c r="J108" s="125">
        <f>J482</f>
        <v>0</v>
      </c>
      <c r="L108" s="122"/>
    </row>
    <row r="109" spans="2:12" s="9" customFormat="1" ht="24.95" customHeight="1">
      <c r="B109" s="118"/>
      <c r="D109" s="119" t="s">
        <v>473</v>
      </c>
      <c r="E109" s="120"/>
      <c r="F109" s="120"/>
      <c r="G109" s="120"/>
      <c r="H109" s="120"/>
      <c r="I109" s="120"/>
      <c r="J109" s="121">
        <f>J485</f>
        <v>0</v>
      </c>
      <c r="L109" s="118"/>
    </row>
    <row r="110" spans="2:12" s="10" customFormat="1" ht="19.9" customHeight="1">
      <c r="B110" s="122"/>
      <c r="D110" s="123" t="s">
        <v>474</v>
      </c>
      <c r="E110" s="124"/>
      <c r="F110" s="124"/>
      <c r="G110" s="124"/>
      <c r="H110" s="124"/>
      <c r="I110" s="124"/>
      <c r="J110" s="125">
        <f>J486</f>
        <v>0</v>
      </c>
      <c r="L110" s="122"/>
    </row>
    <row r="111" spans="1:31" s="2" customFormat="1" ht="21.75" customHeight="1">
      <c r="A111" s="33"/>
      <c r="B111" s="34"/>
      <c r="C111" s="33"/>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6.95" customHeight="1">
      <c r="A112" s="33"/>
      <c r="B112" s="48"/>
      <c r="C112" s="49"/>
      <c r="D112" s="49"/>
      <c r="E112" s="49"/>
      <c r="F112" s="49"/>
      <c r="G112" s="49"/>
      <c r="H112" s="49"/>
      <c r="I112" s="49"/>
      <c r="J112" s="49"/>
      <c r="K112" s="49"/>
      <c r="L112" s="43"/>
      <c r="S112" s="33"/>
      <c r="T112" s="33"/>
      <c r="U112" s="33"/>
      <c r="V112" s="33"/>
      <c r="W112" s="33"/>
      <c r="X112" s="33"/>
      <c r="Y112" s="33"/>
      <c r="Z112" s="33"/>
      <c r="AA112" s="33"/>
      <c r="AB112" s="33"/>
      <c r="AC112" s="33"/>
      <c r="AD112" s="33"/>
      <c r="AE112" s="33"/>
    </row>
    <row r="116" spans="1:31" s="2" customFormat="1" ht="6.95" customHeight="1">
      <c r="A116" s="33"/>
      <c r="B116" s="50"/>
      <c r="C116" s="51"/>
      <c r="D116" s="51"/>
      <c r="E116" s="51"/>
      <c r="F116" s="51"/>
      <c r="G116" s="51"/>
      <c r="H116" s="51"/>
      <c r="I116" s="51"/>
      <c r="J116" s="51"/>
      <c r="K116" s="51"/>
      <c r="L116" s="43"/>
      <c r="S116" s="33"/>
      <c r="T116" s="33"/>
      <c r="U116" s="33"/>
      <c r="V116" s="33"/>
      <c r="W116" s="33"/>
      <c r="X116" s="33"/>
      <c r="Y116" s="33"/>
      <c r="Z116" s="33"/>
      <c r="AA116" s="33"/>
      <c r="AB116" s="33"/>
      <c r="AC116" s="33"/>
      <c r="AD116" s="33"/>
      <c r="AE116" s="33"/>
    </row>
    <row r="117" spans="1:31" s="2" customFormat="1" ht="24.95" customHeight="1">
      <c r="A117" s="33"/>
      <c r="B117" s="34"/>
      <c r="C117" s="22" t="s">
        <v>137</v>
      </c>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16</v>
      </c>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16.5" customHeight="1">
      <c r="A120" s="33"/>
      <c r="B120" s="34"/>
      <c r="C120" s="33"/>
      <c r="D120" s="33"/>
      <c r="E120" s="263" t="str">
        <f>E7</f>
        <v>Hráze v ústí Ropičanky a Sadového potoka, stavba č. 5753</v>
      </c>
      <c r="F120" s="264"/>
      <c r="G120" s="264"/>
      <c r="H120" s="264"/>
      <c r="I120" s="33"/>
      <c r="J120" s="33"/>
      <c r="K120" s="33"/>
      <c r="L120" s="43"/>
      <c r="S120" s="33"/>
      <c r="T120" s="33"/>
      <c r="U120" s="33"/>
      <c r="V120" s="33"/>
      <c r="W120" s="33"/>
      <c r="X120" s="33"/>
      <c r="Y120" s="33"/>
      <c r="Z120" s="33"/>
      <c r="AA120" s="33"/>
      <c r="AB120" s="33"/>
      <c r="AC120" s="33"/>
      <c r="AD120" s="33"/>
      <c r="AE120" s="33"/>
    </row>
    <row r="121" spans="2:12" s="1" customFormat="1" ht="12" customHeight="1">
      <c r="B121" s="21"/>
      <c r="C121" s="28" t="s">
        <v>117</v>
      </c>
      <c r="L121" s="21"/>
    </row>
    <row r="122" spans="1:31" s="2" customFormat="1" ht="16.5" customHeight="1">
      <c r="A122" s="33"/>
      <c r="B122" s="34"/>
      <c r="C122" s="33"/>
      <c r="D122" s="33"/>
      <c r="E122" s="263" t="s">
        <v>118</v>
      </c>
      <c r="F122" s="262"/>
      <c r="G122" s="262"/>
      <c r="H122" s="262"/>
      <c r="I122" s="3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119</v>
      </c>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2" customFormat="1" ht="16.5" customHeight="1">
      <c r="A124" s="33"/>
      <c r="B124" s="34"/>
      <c r="C124" s="33"/>
      <c r="D124" s="33"/>
      <c r="E124" s="256" t="str">
        <f>E11</f>
        <v>002 - SO 02 Prodloužení zemní hráze</v>
      </c>
      <c r="F124" s="262"/>
      <c r="G124" s="262"/>
      <c r="H124" s="262"/>
      <c r="I124" s="33"/>
      <c r="J124" s="33"/>
      <c r="K124" s="33"/>
      <c r="L124" s="43"/>
      <c r="S124" s="33"/>
      <c r="T124" s="33"/>
      <c r="U124" s="33"/>
      <c r="V124" s="33"/>
      <c r="W124" s="33"/>
      <c r="X124" s="33"/>
      <c r="Y124" s="33"/>
      <c r="Z124" s="33"/>
      <c r="AA124" s="33"/>
      <c r="AB124" s="33"/>
      <c r="AC124" s="33"/>
      <c r="AD124" s="33"/>
      <c r="AE124" s="33"/>
    </row>
    <row r="125" spans="1:31" s="2" customFormat="1" ht="6.95" customHeight="1">
      <c r="A125" s="33"/>
      <c r="B125" s="34"/>
      <c r="C125" s="33"/>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20</v>
      </c>
      <c r="D126" s="33"/>
      <c r="E126" s="33"/>
      <c r="F126" s="26" t="str">
        <f>F14</f>
        <v xml:space="preserve"> </v>
      </c>
      <c r="G126" s="33"/>
      <c r="H126" s="33"/>
      <c r="I126" s="28" t="s">
        <v>22</v>
      </c>
      <c r="J126" s="56">
        <f>IF(J14="","",J14)</f>
        <v>44593</v>
      </c>
      <c r="K126" s="33"/>
      <c r="L126" s="43"/>
      <c r="S126" s="33"/>
      <c r="T126" s="33"/>
      <c r="U126" s="33"/>
      <c r="V126" s="33"/>
      <c r="W126" s="33"/>
      <c r="X126" s="33"/>
      <c r="Y126" s="33"/>
      <c r="Z126" s="33"/>
      <c r="AA126" s="33"/>
      <c r="AB126" s="33"/>
      <c r="AC126" s="33"/>
      <c r="AD126" s="33"/>
      <c r="AE126" s="33"/>
    </row>
    <row r="127" spans="1:31" s="2" customFormat="1" ht="6.95" customHeight="1">
      <c r="A127" s="33"/>
      <c r="B127" s="34"/>
      <c r="C127" s="33"/>
      <c r="D127" s="33"/>
      <c r="E127" s="33"/>
      <c r="F127" s="33"/>
      <c r="G127" s="33"/>
      <c r="H127" s="33"/>
      <c r="I127" s="33"/>
      <c r="J127" s="33"/>
      <c r="K127" s="33"/>
      <c r="L127" s="43"/>
      <c r="S127" s="33"/>
      <c r="T127" s="33"/>
      <c r="U127" s="33"/>
      <c r="V127" s="33"/>
      <c r="W127" s="33"/>
      <c r="X127" s="33"/>
      <c r="Y127" s="33"/>
      <c r="Z127" s="33"/>
      <c r="AA127" s="33"/>
      <c r="AB127" s="33"/>
      <c r="AC127" s="33"/>
      <c r="AD127" s="33"/>
      <c r="AE127" s="33"/>
    </row>
    <row r="128" spans="1:31" s="2" customFormat="1" ht="25.7" customHeight="1">
      <c r="A128" s="33"/>
      <c r="B128" s="34"/>
      <c r="C128" s="28" t="s">
        <v>23</v>
      </c>
      <c r="D128" s="33"/>
      <c r="E128" s="33"/>
      <c r="F128" s="26" t="str">
        <f>E17</f>
        <v>Povodí Odry, s.p.</v>
      </c>
      <c r="G128" s="33"/>
      <c r="H128" s="33"/>
      <c r="I128" s="28" t="s">
        <v>29</v>
      </c>
      <c r="J128" s="31" t="str">
        <f>E23</f>
        <v>Sweco Hydroprojekt a.s., divize Morava</v>
      </c>
      <c r="K128" s="33"/>
      <c r="L128" s="43"/>
      <c r="S128" s="33"/>
      <c r="T128" s="33"/>
      <c r="U128" s="33"/>
      <c r="V128" s="33"/>
      <c r="W128" s="33"/>
      <c r="X128" s="33"/>
      <c r="Y128" s="33"/>
      <c r="Z128" s="33"/>
      <c r="AA128" s="33"/>
      <c r="AB128" s="33"/>
      <c r="AC128" s="33"/>
      <c r="AD128" s="33"/>
      <c r="AE128" s="33"/>
    </row>
    <row r="129" spans="1:31" s="2" customFormat="1" ht="15.2" customHeight="1">
      <c r="A129" s="33"/>
      <c r="B129" s="34"/>
      <c r="C129" s="28" t="s">
        <v>27</v>
      </c>
      <c r="D129" s="33"/>
      <c r="E129" s="33"/>
      <c r="F129" s="26" t="str">
        <f>IF(E20="","",E20)</f>
        <v>Vyplň údaj</v>
      </c>
      <c r="G129" s="33"/>
      <c r="H129" s="33"/>
      <c r="I129" s="28" t="s">
        <v>32</v>
      </c>
      <c r="J129" s="31" t="str">
        <f>E26</f>
        <v xml:space="preserve"> </v>
      </c>
      <c r="K129" s="33"/>
      <c r="L129" s="43"/>
      <c r="S129" s="33"/>
      <c r="T129" s="33"/>
      <c r="U129" s="33"/>
      <c r="V129" s="33"/>
      <c r="W129" s="33"/>
      <c r="X129" s="33"/>
      <c r="Y129" s="33"/>
      <c r="Z129" s="33"/>
      <c r="AA129" s="33"/>
      <c r="AB129" s="33"/>
      <c r="AC129" s="33"/>
      <c r="AD129" s="33"/>
      <c r="AE129" s="33"/>
    </row>
    <row r="130" spans="1:31" s="2" customFormat="1" ht="10.35" customHeight="1">
      <c r="A130" s="33"/>
      <c r="B130" s="34"/>
      <c r="C130" s="33"/>
      <c r="D130" s="33"/>
      <c r="E130" s="33"/>
      <c r="F130" s="33"/>
      <c r="G130" s="33"/>
      <c r="H130" s="33"/>
      <c r="I130" s="33"/>
      <c r="J130" s="33"/>
      <c r="K130" s="33"/>
      <c r="L130" s="43"/>
      <c r="S130" s="33"/>
      <c r="T130" s="33"/>
      <c r="U130" s="33"/>
      <c r="V130" s="33"/>
      <c r="W130" s="33"/>
      <c r="X130" s="33"/>
      <c r="Y130" s="33"/>
      <c r="Z130" s="33"/>
      <c r="AA130" s="33"/>
      <c r="AB130" s="33"/>
      <c r="AC130" s="33"/>
      <c r="AD130" s="33"/>
      <c r="AE130" s="33"/>
    </row>
    <row r="131" spans="1:31" s="11" customFormat="1" ht="29.25" customHeight="1">
      <c r="A131" s="126"/>
      <c r="B131" s="127"/>
      <c r="C131" s="128" t="s">
        <v>138</v>
      </c>
      <c r="D131" s="129" t="s">
        <v>59</v>
      </c>
      <c r="E131" s="129" t="s">
        <v>55</v>
      </c>
      <c r="F131" s="129" t="s">
        <v>56</v>
      </c>
      <c r="G131" s="129" t="s">
        <v>139</v>
      </c>
      <c r="H131" s="129" t="s">
        <v>140</v>
      </c>
      <c r="I131" s="129" t="s">
        <v>141</v>
      </c>
      <c r="J131" s="129" t="s">
        <v>123</v>
      </c>
      <c r="K131" s="130" t="s">
        <v>142</v>
      </c>
      <c r="L131" s="131"/>
      <c r="M131" s="63" t="s">
        <v>1</v>
      </c>
      <c r="N131" s="64" t="s">
        <v>38</v>
      </c>
      <c r="O131" s="64" t="s">
        <v>143</v>
      </c>
      <c r="P131" s="64" t="s">
        <v>144</v>
      </c>
      <c r="Q131" s="64" t="s">
        <v>145</v>
      </c>
      <c r="R131" s="64" t="s">
        <v>146</v>
      </c>
      <c r="S131" s="64" t="s">
        <v>147</v>
      </c>
      <c r="T131" s="65" t="s">
        <v>148</v>
      </c>
      <c r="U131" s="126"/>
      <c r="V131" s="126"/>
      <c r="W131" s="126"/>
      <c r="X131" s="126"/>
      <c r="Y131" s="126"/>
      <c r="Z131" s="126"/>
      <c r="AA131" s="126"/>
      <c r="AB131" s="126"/>
      <c r="AC131" s="126"/>
      <c r="AD131" s="126"/>
      <c r="AE131" s="126"/>
    </row>
    <row r="132" spans="1:63" s="2" customFormat="1" ht="22.9" customHeight="1">
      <c r="A132" s="33"/>
      <c r="B132" s="34"/>
      <c r="C132" s="70" t="s">
        <v>149</v>
      </c>
      <c r="D132" s="33"/>
      <c r="E132" s="33"/>
      <c r="F132" s="33"/>
      <c r="G132" s="33"/>
      <c r="H132" s="33"/>
      <c r="I132" s="33"/>
      <c r="J132" s="132">
        <f>BK132</f>
        <v>0</v>
      </c>
      <c r="K132" s="33"/>
      <c r="L132" s="34"/>
      <c r="M132" s="66"/>
      <c r="N132" s="57"/>
      <c r="O132" s="67"/>
      <c r="P132" s="133">
        <f>P133+P485</f>
        <v>0</v>
      </c>
      <c r="Q132" s="67"/>
      <c r="R132" s="133">
        <f>R133+R485</f>
        <v>190.94592193</v>
      </c>
      <c r="S132" s="67"/>
      <c r="T132" s="134">
        <f>T133+T485</f>
        <v>0</v>
      </c>
      <c r="U132" s="33"/>
      <c r="V132" s="33"/>
      <c r="W132" s="33"/>
      <c r="X132" s="33"/>
      <c r="Y132" s="33"/>
      <c r="Z132" s="33"/>
      <c r="AA132" s="33"/>
      <c r="AB132" s="33"/>
      <c r="AC132" s="33"/>
      <c r="AD132" s="33"/>
      <c r="AE132" s="33"/>
      <c r="AT132" s="18" t="s">
        <v>73</v>
      </c>
      <c r="AU132" s="18" t="s">
        <v>125</v>
      </c>
      <c r="BK132" s="135">
        <f>BK133+BK485</f>
        <v>0</v>
      </c>
    </row>
    <row r="133" spans="2:63" s="12" customFormat="1" ht="25.9" customHeight="1">
      <c r="B133" s="136"/>
      <c r="D133" s="137" t="s">
        <v>73</v>
      </c>
      <c r="E133" s="138" t="s">
        <v>150</v>
      </c>
      <c r="F133" s="138" t="s">
        <v>151</v>
      </c>
      <c r="I133" s="139"/>
      <c r="J133" s="140">
        <f>BK133</f>
        <v>0</v>
      </c>
      <c r="L133" s="136"/>
      <c r="M133" s="141"/>
      <c r="N133" s="142"/>
      <c r="O133" s="142"/>
      <c r="P133" s="143">
        <f>P134+P168+P301+P322+P356+P375+P389+P428+P482</f>
        <v>0</v>
      </c>
      <c r="Q133" s="142"/>
      <c r="R133" s="143">
        <f>R134+R168+R301+R322+R356+R375+R389+R428+R482</f>
        <v>190.94592193</v>
      </c>
      <c r="S133" s="142"/>
      <c r="T133" s="144">
        <f>T134+T168+T301+T322+T356+T375+T389+T428+T482</f>
        <v>0</v>
      </c>
      <c r="AR133" s="137" t="s">
        <v>80</v>
      </c>
      <c r="AT133" s="145" t="s">
        <v>73</v>
      </c>
      <c r="AU133" s="145" t="s">
        <v>74</v>
      </c>
      <c r="AY133" s="137" t="s">
        <v>152</v>
      </c>
      <c r="BK133" s="146">
        <f>BK134+BK168+BK301+BK322+BK356+BK375+BK389+BK428+BK482</f>
        <v>0</v>
      </c>
    </row>
    <row r="134" spans="2:63" s="12" customFormat="1" ht="22.9" customHeight="1">
      <c r="B134" s="136"/>
      <c r="D134" s="137" t="s">
        <v>73</v>
      </c>
      <c r="E134" s="147" t="s">
        <v>153</v>
      </c>
      <c r="F134" s="147" t="s">
        <v>154</v>
      </c>
      <c r="I134" s="139"/>
      <c r="J134" s="148">
        <f>BK134</f>
        <v>0</v>
      </c>
      <c r="L134" s="136"/>
      <c r="M134" s="141"/>
      <c r="N134" s="142"/>
      <c r="O134" s="142"/>
      <c r="P134" s="143">
        <f>SUM(P135:P167)</f>
        <v>0</v>
      </c>
      <c r="Q134" s="142"/>
      <c r="R134" s="143">
        <f>SUM(R135:R167)</f>
        <v>0.03923</v>
      </c>
      <c r="S134" s="142"/>
      <c r="T134" s="144">
        <f>SUM(T135:T167)</f>
        <v>0</v>
      </c>
      <c r="AR134" s="137" t="s">
        <v>80</v>
      </c>
      <c r="AT134" s="145" t="s">
        <v>73</v>
      </c>
      <c r="AU134" s="145" t="s">
        <v>80</v>
      </c>
      <c r="AY134" s="137" t="s">
        <v>152</v>
      </c>
      <c r="BK134" s="146">
        <f>SUM(BK135:BK167)</f>
        <v>0</v>
      </c>
    </row>
    <row r="135" spans="1:65" s="2" customFormat="1" ht="37.9" customHeight="1">
      <c r="A135" s="33"/>
      <c r="B135" s="149"/>
      <c r="C135" s="150" t="s">
        <v>80</v>
      </c>
      <c r="D135" s="150" t="s">
        <v>155</v>
      </c>
      <c r="E135" s="151" t="s">
        <v>156</v>
      </c>
      <c r="F135" s="152" t="s">
        <v>157</v>
      </c>
      <c r="G135" s="153" t="s">
        <v>158</v>
      </c>
      <c r="H135" s="154">
        <v>35</v>
      </c>
      <c r="I135" s="155"/>
      <c r="J135" s="156">
        <f>ROUND(I135*H135,2)</f>
        <v>0</v>
      </c>
      <c r="K135" s="152" t="s">
        <v>159</v>
      </c>
      <c r="L135" s="34"/>
      <c r="M135" s="157" t="s">
        <v>1</v>
      </c>
      <c r="N135" s="158" t="s">
        <v>39</v>
      </c>
      <c r="O135" s="59"/>
      <c r="P135" s="159">
        <f>O135*H135</f>
        <v>0</v>
      </c>
      <c r="Q135" s="159">
        <v>0</v>
      </c>
      <c r="R135" s="159">
        <f>Q135*H135</f>
        <v>0</v>
      </c>
      <c r="S135" s="159">
        <v>0</v>
      </c>
      <c r="T135" s="160">
        <f>S135*H135</f>
        <v>0</v>
      </c>
      <c r="U135" s="33"/>
      <c r="V135" s="33"/>
      <c r="W135" s="33"/>
      <c r="X135" s="33"/>
      <c r="Y135" s="33"/>
      <c r="Z135" s="33"/>
      <c r="AA135" s="33"/>
      <c r="AB135" s="33"/>
      <c r="AC135" s="33"/>
      <c r="AD135" s="33"/>
      <c r="AE135" s="33"/>
      <c r="AR135" s="161" t="s">
        <v>160</v>
      </c>
      <c r="AT135" s="161" t="s">
        <v>155</v>
      </c>
      <c r="AU135" s="161" t="s">
        <v>82</v>
      </c>
      <c r="AY135" s="18" t="s">
        <v>152</v>
      </c>
      <c r="BE135" s="162">
        <f>IF(N135="základní",J135,0)</f>
        <v>0</v>
      </c>
      <c r="BF135" s="162">
        <f>IF(N135="snížená",J135,0)</f>
        <v>0</v>
      </c>
      <c r="BG135" s="162">
        <f>IF(N135="zákl. přenesená",J135,0)</f>
        <v>0</v>
      </c>
      <c r="BH135" s="162">
        <f>IF(N135="sníž. přenesená",J135,0)</f>
        <v>0</v>
      </c>
      <c r="BI135" s="162">
        <f>IF(N135="nulová",J135,0)</f>
        <v>0</v>
      </c>
      <c r="BJ135" s="18" t="s">
        <v>80</v>
      </c>
      <c r="BK135" s="162">
        <f>ROUND(I135*H135,2)</f>
        <v>0</v>
      </c>
      <c r="BL135" s="18" t="s">
        <v>160</v>
      </c>
      <c r="BM135" s="161" t="s">
        <v>475</v>
      </c>
    </row>
    <row r="136" spans="1:47" s="2" customFormat="1" ht="29.25">
      <c r="A136" s="33"/>
      <c r="B136" s="34"/>
      <c r="C136" s="33"/>
      <c r="D136" s="163" t="s">
        <v>162</v>
      </c>
      <c r="E136" s="33"/>
      <c r="F136" s="164" t="s">
        <v>163</v>
      </c>
      <c r="G136" s="33"/>
      <c r="H136" s="33"/>
      <c r="I136" s="165"/>
      <c r="J136" s="33"/>
      <c r="K136" s="33"/>
      <c r="L136" s="34"/>
      <c r="M136" s="166"/>
      <c r="N136" s="167"/>
      <c r="O136" s="59"/>
      <c r="P136" s="59"/>
      <c r="Q136" s="59"/>
      <c r="R136" s="59"/>
      <c r="S136" s="59"/>
      <c r="T136" s="60"/>
      <c r="U136" s="33"/>
      <c r="V136" s="33"/>
      <c r="W136" s="33"/>
      <c r="X136" s="33"/>
      <c r="Y136" s="33"/>
      <c r="Z136" s="33"/>
      <c r="AA136" s="33"/>
      <c r="AB136" s="33"/>
      <c r="AC136" s="33"/>
      <c r="AD136" s="33"/>
      <c r="AE136" s="33"/>
      <c r="AT136" s="18" t="s">
        <v>162</v>
      </c>
      <c r="AU136" s="18" t="s">
        <v>82</v>
      </c>
    </row>
    <row r="137" spans="1:47" s="2" customFormat="1" ht="19.5">
      <c r="A137" s="33"/>
      <c r="B137" s="34"/>
      <c r="C137" s="33"/>
      <c r="D137" s="163" t="s">
        <v>164</v>
      </c>
      <c r="E137" s="33"/>
      <c r="F137" s="168" t="s">
        <v>476</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164</v>
      </c>
      <c r="AU137" s="18" t="s">
        <v>82</v>
      </c>
    </row>
    <row r="138" spans="2:51" s="13" customFormat="1" ht="12">
      <c r="B138" s="169"/>
      <c r="D138" s="163" t="s">
        <v>166</v>
      </c>
      <c r="E138" s="170" t="s">
        <v>1</v>
      </c>
      <c r="F138" s="171" t="s">
        <v>167</v>
      </c>
      <c r="H138" s="172">
        <v>35</v>
      </c>
      <c r="I138" s="173"/>
      <c r="L138" s="169"/>
      <c r="M138" s="174"/>
      <c r="N138" s="175"/>
      <c r="O138" s="175"/>
      <c r="P138" s="175"/>
      <c r="Q138" s="175"/>
      <c r="R138" s="175"/>
      <c r="S138" s="175"/>
      <c r="T138" s="176"/>
      <c r="AT138" s="170" t="s">
        <v>166</v>
      </c>
      <c r="AU138" s="170" t="s">
        <v>82</v>
      </c>
      <c r="AV138" s="13" t="s">
        <v>82</v>
      </c>
      <c r="AW138" s="13" t="s">
        <v>31</v>
      </c>
      <c r="AX138" s="13" t="s">
        <v>80</v>
      </c>
      <c r="AY138" s="170" t="s">
        <v>152</v>
      </c>
    </row>
    <row r="139" spans="1:65" s="2" customFormat="1" ht="24.2" customHeight="1">
      <c r="A139" s="33"/>
      <c r="B139" s="149"/>
      <c r="C139" s="150" t="s">
        <v>82</v>
      </c>
      <c r="D139" s="150" t="s">
        <v>155</v>
      </c>
      <c r="E139" s="151" t="s">
        <v>168</v>
      </c>
      <c r="F139" s="152" t="s">
        <v>169</v>
      </c>
      <c r="G139" s="153" t="s">
        <v>170</v>
      </c>
      <c r="H139" s="154">
        <v>16</v>
      </c>
      <c r="I139" s="155"/>
      <c r="J139" s="156">
        <f>ROUND(I139*H139,2)</f>
        <v>0</v>
      </c>
      <c r="K139" s="152" t="s">
        <v>159</v>
      </c>
      <c r="L139" s="34"/>
      <c r="M139" s="157" t="s">
        <v>1</v>
      </c>
      <c r="N139" s="158" t="s">
        <v>39</v>
      </c>
      <c r="O139" s="59"/>
      <c r="P139" s="159">
        <f>O139*H139</f>
        <v>0</v>
      </c>
      <c r="Q139" s="159">
        <v>0</v>
      </c>
      <c r="R139" s="159">
        <f>Q139*H139</f>
        <v>0</v>
      </c>
      <c r="S139" s="159">
        <v>0</v>
      </c>
      <c r="T139" s="160">
        <f>S139*H139</f>
        <v>0</v>
      </c>
      <c r="U139" s="33"/>
      <c r="V139" s="33"/>
      <c r="W139" s="33"/>
      <c r="X139" s="33"/>
      <c r="Y139" s="33"/>
      <c r="Z139" s="33"/>
      <c r="AA139" s="33"/>
      <c r="AB139" s="33"/>
      <c r="AC139" s="33"/>
      <c r="AD139" s="33"/>
      <c r="AE139" s="33"/>
      <c r="AR139" s="161" t="s">
        <v>160</v>
      </c>
      <c r="AT139" s="161" t="s">
        <v>155</v>
      </c>
      <c r="AU139" s="161" t="s">
        <v>82</v>
      </c>
      <c r="AY139" s="18" t="s">
        <v>152</v>
      </c>
      <c r="BE139" s="162">
        <f>IF(N139="základní",J139,0)</f>
        <v>0</v>
      </c>
      <c r="BF139" s="162">
        <f>IF(N139="snížená",J139,0)</f>
        <v>0</v>
      </c>
      <c r="BG139" s="162">
        <f>IF(N139="zákl. přenesená",J139,0)</f>
        <v>0</v>
      </c>
      <c r="BH139" s="162">
        <f>IF(N139="sníž. přenesená",J139,0)</f>
        <v>0</v>
      </c>
      <c r="BI139" s="162">
        <f>IF(N139="nulová",J139,0)</f>
        <v>0</v>
      </c>
      <c r="BJ139" s="18" t="s">
        <v>80</v>
      </c>
      <c r="BK139" s="162">
        <f>ROUND(I139*H139,2)</f>
        <v>0</v>
      </c>
      <c r="BL139" s="18" t="s">
        <v>160</v>
      </c>
      <c r="BM139" s="161" t="s">
        <v>171</v>
      </c>
    </row>
    <row r="140" spans="1:47" s="2" customFormat="1" ht="19.5">
      <c r="A140" s="33"/>
      <c r="B140" s="34"/>
      <c r="C140" s="33"/>
      <c r="D140" s="163" t="s">
        <v>162</v>
      </c>
      <c r="E140" s="33"/>
      <c r="F140" s="164" t="s">
        <v>172</v>
      </c>
      <c r="G140" s="33"/>
      <c r="H140" s="33"/>
      <c r="I140" s="165"/>
      <c r="J140" s="33"/>
      <c r="K140" s="33"/>
      <c r="L140" s="34"/>
      <c r="M140" s="166"/>
      <c r="N140" s="167"/>
      <c r="O140" s="59"/>
      <c r="P140" s="59"/>
      <c r="Q140" s="59"/>
      <c r="R140" s="59"/>
      <c r="S140" s="59"/>
      <c r="T140" s="60"/>
      <c r="U140" s="33"/>
      <c r="V140" s="33"/>
      <c r="W140" s="33"/>
      <c r="X140" s="33"/>
      <c r="Y140" s="33"/>
      <c r="Z140" s="33"/>
      <c r="AA140" s="33"/>
      <c r="AB140" s="33"/>
      <c r="AC140" s="33"/>
      <c r="AD140" s="33"/>
      <c r="AE140" s="33"/>
      <c r="AT140" s="18" t="s">
        <v>162</v>
      </c>
      <c r="AU140" s="18" t="s">
        <v>82</v>
      </c>
    </row>
    <row r="141" spans="1:47" s="2" customFormat="1" ht="19.5">
      <c r="A141" s="33"/>
      <c r="B141" s="34"/>
      <c r="C141" s="33"/>
      <c r="D141" s="163" t="s">
        <v>164</v>
      </c>
      <c r="E141" s="33"/>
      <c r="F141" s="168" t="s">
        <v>476</v>
      </c>
      <c r="G141" s="33"/>
      <c r="H141" s="33"/>
      <c r="I141" s="165"/>
      <c r="J141" s="33"/>
      <c r="K141" s="33"/>
      <c r="L141" s="34"/>
      <c r="M141" s="166"/>
      <c r="N141" s="167"/>
      <c r="O141" s="59"/>
      <c r="P141" s="59"/>
      <c r="Q141" s="59"/>
      <c r="R141" s="59"/>
      <c r="S141" s="59"/>
      <c r="T141" s="60"/>
      <c r="U141" s="33"/>
      <c r="V141" s="33"/>
      <c r="W141" s="33"/>
      <c r="X141" s="33"/>
      <c r="Y141" s="33"/>
      <c r="Z141" s="33"/>
      <c r="AA141" s="33"/>
      <c r="AB141" s="33"/>
      <c r="AC141" s="33"/>
      <c r="AD141" s="33"/>
      <c r="AE141" s="33"/>
      <c r="AT141" s="18" t="s">
        <v>164</v>
      </c>
      <c r="AU141" s="18" t="s">
        <v>82</v>
      </c>
    </row>
    <row r="142" spans="2:51" s="13" customFormat="1" ht="12">
      <c r="B142" s="169"/>
      <c r="D142" s="163" t="s">
        <v>166</v>
      </c>
      <c r="E142" s="170" t="s">
        <v>1</v>
      </c>
      <c r="F142" s="171" t="s">
        <v>245</v>
      </c>
      <c r="H142" s="172">
        <v>16</v>
      </c>
      <c r="I142" s="173"/>
      <c r="L142" s="169"/>
      <c r="M142" s="174"/>
      <c r="N142" s="175"/>
      <c r="O142" s="175"/>
      <c r="P142" s="175"/>
      <c r="Q142" s="175"/>
      <c r="R142" s="175"/>
      <c r="S142" s="175"/>
      <c r="T142" s="176"/>
      <c r="AT142" s="170" t="s">
        <v>166</v>
      </c>
      <c r="AU142" s="170" t="s">
        <v>82</v>
      </c>
      <c r="AV142" s="13" t="s">
        <v>82</v>
      </c>
      <c r="AW142" s="13" t="s">
        <v>31</v>
      </c>
      <c r="AX142" s="13" t="s">
        <v>80</v>
      </c>
      <c r="AY142" s="170" t="s">
        <v>152</v>
      </c>
    </row>
    <row r="143" spans="1:65" s="2" customFormat="1" ht="16.5" customHeight="1">
      <c r="A143" s="33"/>
      <c r="B143" s="149"/>
      <c r="C143" s="150" t="s">
        <v>102</v>
      </c>
      <c r="D143" s="150" t="s">
        <v>155</v>
      </c>
      <c r="E143" s="151" t="s">
        <v>174</v>
      </c>
      <c r="F143" s="152" t="s">
        <v>175</v>
      </c>
      <c r="G143" s="153" t="s">
        <v>170</v>
      </c>
      <c r="H143" s="154">
        <v>16</v>
      </c>
      <c r="I143" s="155"/>
      <c r="J143" s="156">
        <f>ROUND(I143*H143,2)</f>
        <v>0</v>
      </c>
      <c r="K143" s="152" t="s">
        <v>159</v>
      </c>
      <c r="L143" s="34"/>
      <c r="M143" s="157" t="s">
        <v>1</v>
      </c>
      <c r="N143" s="158" t="s">
        <v>39</v>
      </c>
      <c r="O143" s="59"/>
      <c r="P143" s="159">
        <f>O143*H143</f>
        <v>0</v>
      </c>
      <c r="Q143" s="159">
        <v>5E-05</v>
      </c>
      <c r="R143" s="159">
        <f>Q143*H143</f>
        <v>0.0008</v>
      </c>
      <c r="S143" s="159">
        <v>0</v>
      </c>
      <c r="T143" s="160">
        <f>S143*H143</f>
        <v>0</v>
      </c>
      <c r="U143" s="33"/>
      <c r="V143" s="33"/>
      <c r="W143" s="33"/>
      <c r="X143" s="33"/>
      <c r="Y143" s="33"/>
      <c r="Z143" s="33"/>
      <c r="AA143" s="33"/>
      <c r="AB143" s="33"/>
      <c r="AC143" s="33"/>
      <c r="AD143" s="33"/>
      <c r="AE143" s="33"/>
      <c r="AR143" s="161" t="s">
        <v>160</v>
      </c>
      <c r="AT143" s="161" t="s">
        <v>155</v>
      </c>
      <c r="AU143" s="161" t="s">
        <v>82</v>
      </c>
      <c r="AY143" s="18" t="s">
        <v>152</v>
      </c>
      <c r="BE143" s="162">
        <f>IF(N143="základní",J143,0)</f>
        <v>0</v>
      </c>
      <c r="BF143" s="162">
        <f>IF(N143="snížená",J143,0)</f>
        <v>0</v>
      </c>
      <c r="BG143" s="162">
        <f>IF(N143="zákl. přenesená",J143,0)</f>
        <v>0</v>
      </c>
      <c r="BH143" s="162">
        <f>IF(N143="sníž. přenesená",J143,0)</f>
        <v>0</v>
      </c>
      <c r="BI143" s="162">
        <f>IF(N143="nulová",J143,0)</f>
        <v>0</v>
      </c>
      <c r="BJ143" s="18" t="s">
        <v>80</v>
      </c>
      <c r="BK143" s="162">
        <f>ROUND(I143*H143,2)</f>
        <v>0</v>
      </c>
      <c r="BL143" s="18" t="s">
        <v>160</v>
      </c>
      <c r="BM143" s="161" t="s">
        <v>176</v>
      </c>
    </row>
    <row r="144" spans="1:47" s="2" customFormat="1" ht="19.5">
      <c r="A144" s="33"/>
      <c r="B144" s="34"/>
      <c r="C144" s="33"/>
      <c r="D144" s="163" t="s">
        <v>162</v>
      </c>
      <c r="E144" s="33"/>
      <c r="F144" s="164" t="s">
        <v>177</v>
      </c>
      <c r="G144" s="33"/>
      <c r="H144" s="33"/>
      <c r="I144" s="165"/>
      <c r="J144" s="33"/>
      <c r="K144" s="33"/>
      <c r="L144" s="34"/>
      <c r="M144" s="166"/>
      <c r="N144" s="167"/>
      <c r="O144" s="59"/>
      <c r="P144" s="59"/>
      <c r="Q144" s="59"/>
      <c r="R144" s="59"/>
      <c r="S144" s="59"/>
      <c r="T144" s="60"/>
      <c r="U144" s="33"/>
      <c r="V144" s="33"/>
      <c r="W144" s="33"/>
      <c r="X144" s="33"/>
      <c r="Y144" s="33"/>
      <c r="Z144" s="33"/>
      <c r="AA144" s="33"/>
      <c r="AB144" s="33"/>
      <c r="AC144" s="33"/>
      <c r="AD144" s="33"/>
      <c r="AE144" s="33"/>
      <c r="AT144" s="18" t="s">
        <v>162</v>
      </c>
      <c r="AU144" s="18" t="s">
        <v>82</v>
      </c>
    </row>
    <row r="145" spans="1:65" s="2" customFormat="1" ht="24.2" customHeight="1">
      <c r="A145" s="33"/>
      <c r="B145" s="149"/>
      <c r="C145" s="150" t="s">
        <v>160</v>
      </c>
      <c r="D145" s="150" t="s">
        <v>155</v>
      </c>
      <c r="E145" s="151" t="s">
        <v>178</v>
      </c>
      <c r="F145" s="152" t="s">
        <v>179</v>
      </c>
      <c r="G145" s="153" t="s">
        <v>170</v>
      </c>
      <c r="H145" s="154">
        <v>16</v>
      </c>
      <c r="I145" s="155"/>
      <c r="J145" s="156">
        <f>ROUND(I145*H145,2)</f>
        <v>0</v>
      </c>
      <c r="K145" s="152" t="s">
        <v>159</v>
      </c>
      <c r="L145" s="34"/>
      <c r="M145" s="157" t="s">
        <v>1</v>
      </c>
      <c r="N145" s="158" t="s">
        <v>39</v>
      </c>
      <c r="O145" s="59"/>
      <c r="P145" s="159">
        <f>O145*H145</f>
        <v>0</v>
      </c>
      <c r="Q145" s="159">
        <v>0</v>
      </c>
      <c r="R145" s="159">
        <f>Q145*H145</f>
        <v>0</v>
      </c>
      <c r="S145" s="159">
        <v>0</v>
      </c>
      <c r="T145" s="160">
        <f>S145*H145</f>
        <v>0</v>
      </c>
      <c r="U145" s="33"/>
      <c r="V145" s="33"/>
      <c r="W145" s="33"/>
      <c r="X145" s="33"/>
      <c r="Y145" s="33"/>
      <c r="Z145" s="33"/>
      <c r="AA145" s="33"/>
      <c r="AB145" s="33"/>
      <c r="AC145" s="33"/>
      <c r="AD145" s="33"/>
      <c r="AE145" s="33"/>
      <c r="AR145" s="161" t="s">
        <v>160</v>
      </c>
      <c r="AT145" s="161" t="s">
        <v>155</v>
      </c>
      <c r="AU145" s="161" t="s">
        <v>82</v>
      </c>
      <c r="AY145" s="18" t="s">
        <v>152</v>
      </c>
      <c r="BE145" s="162">
        <f>IF(N145="základní",J145,0)</f>
        <v>0</v>
      </c>
      <c r="BF145" s="162">
        <f>IF(N145="snížená",J145,0)</f>
        <v>0</v>
      </c>
      <c r="BG145" s="162">
        <f>IF(N145="zákl. přenesená",J145,0)</f>
        <v>0</v>
      </c>
      <c r="BH145" s="162">
        <f>IF(N145="sníž. přenesená",J145,0)</f>
        <v>0</v>
      </c>
      <c r="BI145" s="162">
        <f>IF(N145="nulová",J145,0)</f>
        <v>0</v>
      </c>
      <c r="BJ145" s="18" t="s">
        <v>80</v>
      </c>
      <c r="BK145" s="162">
        <f>ROUND(I145*H145,2)</f>
        <v>0</v>
      </c>
      <c r="BL145" s="18" t="s">
        <v>160</v>
      </c>
      <c r="BM145" s="161" t="s">
        <v>477</v>
      </c>
    </row>
    <row r="146" spans="1:47" s="2" customFormat="1" ht="29.25">
      <c r="A146" s="33"/>
      <c r="B146" s="34"/>
      <c r="C146" s="33"/>
      <c r="D146" s="163" t="s">
        <v>162</v>
      </c>
      <c r="E146" s="33"/>
      <c r="F146" s="164" t="s">
        <v>181</v>
      </c>
      <c r="G146" s="33"/>
      <c r="H146" s="33"/>
      <c r="I146" s="165"/>
      <c r="J146" s="33"/>
      <c r="K146" s="33"/>
      <c r="L146" s="34"/>
      <c r="M146" s="166"/>
      <c r="N146" s="167"/>
      <c r="O146" s="59"/>
      <c r="P146" s="59"/>
      <c r="Q146" s="59"/>
      <c r="R146" s="59"/>
      <c r="S146" s="59"/>
      <c r="T146" s="60"/>
      <c r="U146" s="33"/>
      <c r="V146" s="33"/>
      <c r="W146" s="33"/>
      <c r="X146" s="33"/>
      <c r="Y146" s="33"/>
      <c r="Z146" s="33"/>
      <c r="AA146" s="33"/>
      <c r="AB146" s="33"/>
      <c r="AC146" s="33"/>
      <c r="AD146" s="33"/>
      <c r="AE146" s="33"/>
      <c r="AT146" s="18" t="s">
        <v>162</v>
      </c>
      <c r="AU146" s="18" t="s">
        <v>82</v>
      </c>
    </row>
    <row r="147" spans="1:65" s="2" customFormat="1" ht="24.2" customHeight="1">
      <c r="A147" s="33"/>
      <c r="B147" s="149"/>
      <c r="C147" s="150" t="s">
        <v>182</v>
      </c>
      <c r="D147" s="150" t="s">
        <v>155</v>
      </c>
      <c r="E147" s="151" t="s">
        <v>183</v>
      </c>
      <c r="F147" s="152" t="s">
        <v>184</v>
      </c>
      <c r="G147" s="153" t="s">
        <v>170</v>
      </c>
      <c r="H147" s="154">
        <v>16</v>
      </c>
      <c r="I147" s="155"/>
      <c r="J147" s="156">
        <f>ROUND(I147*H147,2)</f>
        <v>0</v>
      </c>
      <c r="K147" s="152" t="s">
        <v>159</v>
      </c>
      <c r="L147" s="34"/>
      <c r="M147" s="157" t="s">
        <v>1</v>
      </c>
      <c r="N147" s="158" t="s">
        <v>39</v>
      </c>
      <c r="O147" s="59"/>
      <c r="P147" s="159">
        <f>O147*H147</f>
        <v>0</v>
      </c>
      <c r="Q147" s="159">
        <v>0</v>
      </c>
      <c r="R147" s="159">
        <f>Q147*H147</f>
        <v>0</v>
      </c>
      <c r="S147" s="159">
        <v>0</v>
      </c>
      <c r="T147" s="160">
        <f>S147*H147</f>
        <v>0</v>
      </c>
      <c r="U147" s="33"/>
      <c r="V147" s="33"/>
      <c r="W147" s="33"/>
      <c r="X147" s="33"/>
      <c r="Y147" s="33"/>
      <c r="Z147" s="33"/>
      <c r="AA147" s="33"/>
      <c r="AB147" s="33"/>
      <c r="AC147" s="33"/>
      <c r="AD147" s="33"/>
      <c r="AE147" s="33"/>
      <c r="AR147" s="161" t="s">
        <v>160</v>
      </c>
      <c r="AT147" s="161" t="s">
        <v>155</v>
      </c>
      <c r="AU147" s="161" t="s">
        <v>82</v>
      </c>
      <c r="AY147" s="18" t="s">
        <v>152</v>
      </c>
      <c r="BE147" s="162">
        <f>IF(N147="základní",J147,0)</f>
        <v>0</v>
      </c>
      <c r="BF147" s="162">
        <f>IF(N147="snížená",J147,0)</f>
        <v>0</v>
      </c>
      <c r="BG147" s="162">
        <f>IF(N147="zákl. přenesená",J147,0)</f>
        <v>0</v>
      </c>
      <c r="BH147" s="162">
        <f>IF(N147="sníž. přenesená",J147,0)</f>
        <v>0</v>
      </c>
      <c r="BI147" s="162">
        <f>IF(N147="nulová",J147,0)</f>
        <v>0</v>
      </c>
      <c r="BJ147" s="18" t="s">
        <v>80</v>
      </c>
      <c r="BK147" s="162">
        <f>ROUND(I147*H147,2)</f>
        <v>0</v>
      </c>
      <c r="BL147" s="18" t="s">
        <v>160</v>
      </c>
      <c r="BM147" s="161" t="s">
        <v>478</v>
      </c>
    </row>
    <row r="148" spans="1:47" s="2" customFormat="1" ht="29.25">
      <c r="A148" s="33"/>
      <c r="B148" s="34"/>
      <c r="C148" s="33"/>
      <c r="D148" s="163" t="s">
        <v>162</v>
      </c>
      <c r="E148" s="33"/>
      <c r="F148" s="164" t="s">
        <v>186</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162</v>
      </c>
      <c r="AU148" s="18" t="s">
        <v>82</v>
      </c>
    </row>
    <row r="149" spans="1:65" s="2" customFormat="1" ht="24.2" customHeight="1">
      <c r="A149" s="33"/>
      <c r="B149" s="149"/>
      <c r="C149" s="150" t="s">
        <v>187</v>
      </c>
      <c r="D149" s="150" t="s">
        <v>155</v>
      </c>
      <c r="E149" s="151" t="s">
        <v>188</v>
      </c>
      <c r="F149" s="152" t="s">
        <v>189</v>
      </c>
      <c r="G149" s="153" t="s">
        <v>170</v>
      </c>
      <c r="H149" s="154">
        <v>16</v>
      </c>
      <c r="I149" s="155"/>
      <c r="J149" s="156">
        <f>ROUND(I149*H149,2)</f>
        <v>0</v>
      </c>
      <c r="K149" s="152" t="s">
        <v>159</v>
      </c>
      <c r="L149" s="34"/>
      <c r="M149" s="157" t="s">
        <v>1</v>
      </c>
      <c r="N149" s="158" t="s">
        <v>39</v>
      </c>
      <c r="O149" s="59"/>
      <c r="P149" s="159">
        <f>O149*H149</f>
        <v>0</v>
      </c>
      <c r="Q149" s="159">
        <v>0</v>
      </c>
      <c r="R149" s="159">
        <f>Q149*H149</f>
        <v>0</v>
      </c>
      <c r="S149" s="159">
        <v>0</v>
      </c>
      <c r="T149" s="160">
        <f>S149*H149</f>
        <v>0</v>
      </c>
      <c r="U149" s="33"/>
      <c r="V149" s="33"/>
      <c r="W149" s="33"/>
      <c r="X149" s="33"/>
      <c r="Y149" s="33"/>
      <c r="Z149" s="33"/>
      <c r="AA149" s="33"/>
      <c r="AB149" s="33"/>
      <c r="AC149" s="33"/>
      <c r="AD149" s="33"/>
      <c r="AE149" s="33"/>
      <c r="AR149" s="161" t="s">
        <v>160</v>
      </c>
      <c r="AT149" s="161" t="s">
        <v>155</v>
      </c>
      <c r="AU149" s="161" t="s">
        <v>82</v>
      </c>
      <c r="AY149" s="18" t="s">
        <v>152</v>
      </c>
      <c r="BE149" s="162">
        <f>IF(N149="základní",J149,0)</f>
        <v>0</v>
      </c>
      <c r="BF149" s="162">
        <f>IF(N149="snížená",J149,0)</f>
        <v>0</v>
      </c>
      <c r="BG149" s="162">
        <f>IF(N149="zákl. přenesená",J149,0)</f>
        <v>0</v>
      </c>
      <c r="BH149" s="162">
        <f>IF(N149="sníž. přenesená",J149,0)</f>
        <v>0</v>
      </c>
      <c r="BI149" s="162">
        <f>IF(N149="nulová",J149,0)</f>
        <v>0</v>
      </c>
      <c r="BJ149" s="18" t="s">
        <v>80</v>
      </c>
      <c r="BK149" s="162">
        <f>ROUND(I149*H149,2)</f>
        <v>0</v>
      </c>
      <c r="BL149" s="18" t="s">
        <v>160</v>
      </c>
      <c r="BM149" s="161" t="s">
        <v>479</v>
      </c>
    </row>
    <row r="150" spans="1:47" s="2" customFormat="1" ht="29.25">
      <c r="A150" s="33"/>
      <c r="B150" s="34"/>
      <c r="C150" s="33"/>
      <c r="D150" s="163" t="s">
        <v>162</v>
      </c>
      <c r="E150" s="33"/>
      <c r="F150" s="164" t="s">
        <v>191</v>
      </c>
      <c r="G150" s="33"/>
      <c r="H150" s="33"/>
      <c r="I150" s="165"/>
      <c r="J150" s="33"/>
      <c r="K150" s="33"/>
      <c r="L150" s="34"/>
      <c r="M150" s="166"/>
      <c r="N150" s="167"/>
      <c r="O150" s="59"/>
      <c r="P150" s="59"/>
      <c r="Q150" s="59"/>
      <c r="R150" s="59"/>
      <c r="S150" s="59"/>
      <c r="T150" s="60"/>
      <c r="U150" s="33"/>
      <c r="V150" s="33"/>
      <c r="W150" s="33"/>
      <c r="X150" s="33"/>
      <c r="Y150" s="33"/>
      <c r="Z150" s="33"/>
      <c r="AA150" s="33"/>
      <c r="AB150" s="33"/>
      <c r="AC150" s="33"/>
      <c r="AD150" s="33"/>
      <c r="AE150" s="33"/>
      <c r="AT150" s="18" t="s">
        <v>162</v>
      </c>
      <c r="AU150" s="18" t="s">
        <v>82</v>
      </c>
    </row>
    <row r="151" spans="1:65" s="2" customFormat="1" ht="24.2" customHeight="1">
      <c r="A151" s="33"/>
      <c r="B151" s="149"/>
      <c r="C151" s="150" t="s">
        <v>192</v>
      </c>
      <c r="D151" s="150" t="s">
        <v>155</v>
      </c>
      <c r="E151" s="151" t="s">
        <v>193</v>
      </c>
      <c r="F151" s="152" t="s">
        <v>194</v>
      </c>
      <c r="G151" s="153" t="s">
        <v>158</v>
      </c>
      <c r="H151" s="154">
        <v>35</v>
      </c>
      <c r="I151" s="155"/>
      <c r="J151" s="156">
        <f>ROUND(I151*H151,2)</f>
        <v>0</v>
      </c>
      <c r="K151" s="152" t="s">
        <v>159</v>
      </c>
      <c r="L151" s="34"/>
      <c r="M151" s="157" t="s">
        <v>1</v>
      </c>
      <c r="N151" s="158" t="s">
        <v>39</v>
      </c>
      <c r="O151" s="59"/>
      <c r="P151" s="159">
        <f>O151*H151</f>
        <v>0</v>
      </c>
      <c r="Q151" s="159">
        <v>0</v>
      </c>
      <c r="R151" s="159">
        <f>Q151*H151</f>
        <v>0</v>
      </c>
      <c r="S151" s="159">
        <v>0</v>
      </c>
      <c r="T151" s="160">
        <f>S151*H151</f>
        <v>0</v>
      </c>
      <c r="U151" s="33"/>
      <c r="V151" s="33"/>
      <c r="W151" s="33"/>
      <c r="X151" s="33"/>
      <c r="Y151" s="33"/>
      <c r="Z151" s="33"/>
      <c r="AA151" s="33"/>
      <c r="AB151" s="33"/>
      <c r="AC151" s="33"/>
      <c r="AD151" s="33"/>
      <c r="AE151" s="33"/>
      <c r="AR151" s="161" t="s">
        <v>160</v>
      </c>
      <c r="AT151" s="161" t="s">
        <v>155</v>
      </c>
      <c r="AU151" s="161" t="s">
        <v>82</v>
      </c>
      <c r="AY151" s="18" t="s">
        <v>152</v>
      </c>
      <c r="BE151" s="162">
        <f>IF(N151="základní",J151,0)</f>
        <v>0</v>
      </c>
      <c r="BF151" s="162">
        <f>IF(N151="snížená",J151,0)</f>
        <v>0</v>
      </c>
      <c r="BG151" s="162">
        <f>IF(N151="zákl. přenesená",J151,0)</f>
        <v>0</v>
      </c>
      <c r="BH151" s="162">
        <f>IF(N151="sníž. přenesená",J151,0)</f>
        <v>0</v>
      </c>
      <c r="BI151" s="162">
        <f>IF(N151="nulová",J151,0)</f>
        <v>0</v>
      </c>
      <c r="BJ151" s="18" t="s">
        <v>80</v>
      </c>
      <c r="BK151" s="162">
        <f>ROUND(I151*H151,2)</f>
        <v>0</v>
      </c>
      <c r="BL151" s="18" t="s">
        <v>160</v>
      </c>
      <c r="BM151" s="161" t="s">
        <v>480</v>
      </c>
    </row>
    <row r="152" spans="1:47" s="2" customFormat="1" ht="19.5">
      <c r="A152" s="33"/>
      <c r="B152" s="34"/>
      <c r="C152" s="33"/>
      <c r="D152" s="163" t="s">
        <v>162</v>
      </c>
      <c r="E152" s="33"/>
      <c r="F152" s="164" t="s">
        <v>196</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162</v>
      </c>
      <c r="AU152" s="18" t="s">
        <v>82</v>
      </c>
    </row>
    <row r="153" spans="2:51" s="13" customFormat="1" ht="12">
      <c r="B153" s="169"/>
      <c r="D153" s="163" t="s">
        <v>166</v>
      </c>
      <c r="F153" s="171" t="s">
        <v>197</v>
      </c>
      <c r="H153" s="172">
        <v>35</v>
      </c>
      <c r="I153" s="173"/>
      <c r="L153" s="169"/>
      <c r="M153" s="174"/>
      <c r="N153" s="175"/>
      <c r="O153" s="175"/>
      <c r="P153" s="175"/>
      <c r="Q153" s="175"/>
      <c r="R153" s="175"/>
      <c r="S153" s="175"/>
      <c r="T153" s="176"/>
      <c r="AT153" s="170" t="s">
        <v>166</v>
      </c>
      <c r="AU153" s="170" t="s">
        <v>82</v>
      </c>
      <c r="AV153" s="13" t="s">
        <v>82</v>
      </c>
      <c r="AW153" s="13" t="s">
        <v>3</v>
      </c>
      <c r="AX153" s="13" t="s">
        <v>80</v>
      </c>
      <c r="AY153" s="170" t="s">
        <v>152</v>
      </c>
    </row>
    <row r="154" spans="1:65" s="2" customFormat="1" ht="24.2" customHeight="1">
      <c r="A154" s="33"/>
      <c r="B154" s="149"/>
      <c r="C154" s="150" t="s">
        <v>198</v>
      </c>
      <c r="D154" s="150" t="s">
        <v>155</v>
      </c>
      <c r="E154" s="151" t="s">
        <v>199</v>
      </c>
      <c r="F154" s="152" t="s">
        <v>200</v>
      </c>
      <c r="G154" s="153" t="s">
        <v>170</v>
      </c>
      <c r="H154" s="154">
        <v>144</v>
      </c>
      <c r="I154" s="155"/>
      <c r="J154" s="156">
        <f>ROUND(I154*H154,2)</f>
        <v>0</v>
      </c>
      <c r="K154" s="152" t="s">
        <v>159</v>
      </c>
      <c r="L154" s="34"/>
      <c r="M154" s="157" t="s">
        <v>1</v>
      </c>
      <c r="N154" s="158" t="s">
        <v>39</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160</v>
      </c>
      <c r="AT154" s="161" t="s">
        <v>155</v>
      </c>
      <c r="AU154" s="161" t="s">
        <v>82</v>
      </c>
      <c r="AY154" s="18" t="s">
        <v>152</v>
      </c>
      <c r="BE154" s="162">
        <f>IF(N154="základní",J154,0)</f>
        <v>0</v>
      </c>
      <c r="BF154" s="162">
        <f>IF(N154="snížená",J154,0)</f>
        <v>0</v>
      </c>
      <c r="BG154" s="162">
        <f>IF(N154="zákl. přenesená",J154,0)</f>
        <v>0</v>
      </c>
      <c r="BH154" s="162">
        <f>IF(N154="sníž. přenesená",J154,0)</f>
        <v>0</v>
      </c>
      <c r="BI154" s="162">
        <f>IF(N154="nulová",J154,0)</f>
        <v>0</v>
      </c>
      <c r="BJ154" s="18" t="s">
        <v>80</v>
      </c>
      <c r="BK154" s="162">
        <f>ROUND(I154*H154,2)</f>
        <v>0</v>
      </c>
      <c r="BL154" s="18" t="s">
        <v>160</v>
      </c>
      <c r="BM154" s="161" t="s">
        <v>481</v>
      </c>
    </row>
    <row r="155" spans="1:47" s="2" customFormat="1" ht="39">
      <c r="A155" s="33"/>
      <c r="B155" s="34"/>
      <c r="C155" s="33"/>
      <c r="D155" s="163" t="s">
        <v>162</v>
      </c>
      <c r="E155" s="33"/>
      <c r="F155" s="164" t="s">
        <v>202</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162</v>
      </c>
      <c r="AU155" s="18" t="s">
        <v>82</v>
      </c>
    </row>
    <row r="156" spans="2:51" s="13" customFormat="1" ht="12">
      <c r="B156" s="169"/>
      <c r="D156" s="163" t="s">
        <v>166</v>
      </c>
      <c r="F156" s="171" t="s">
        <v>482</v>
      </c>
      <c r="H156" s="172">
        <v>144</v>
      </c>
      <c r="I156" s="173"/>
      <c r="L156" s="169"/>
      <c r="M156" s="174"/>
      <c r="N156" s="175"/>
      <c r="O156" s="175"/>
      <c r="P156" s="175"/>
      <c r="Q156" s="175"/>
      <c r="R156" s="175"/>
      <c r="S156" s="175"/>
      <c r="T156" s="176"/>
      <c r="AT156" s="170" t="s">
        <v>166</v>
      </c>
      <c r="AU156" s="170" t="s">
        <v>82</v>
      </c>
      <c r="AV156" s="13" t="s">
        <v>82</v>
      </c>
      <c r="AW156" s="13" t="s">
        <v>3</v>
      </c>
      <c r="AX156" s="13" t="s">
        <v>80</v>
      </c>
      <c r="AY156" s="170" t="s">
        <v>152</v>
      </c>
    </row>
    <row r="157" spans="1:65" s="2" customFormat="1" ht="33" customHeight="1">
      <c r="A157" s="33"/>
      <c r="B157" s="149"/>
      <c r="C157" s="150" t="s">
        <v>204</v>
      </c>
      <c r="D157" s="150" t="s">
        <v>155</v>
      </c>
      <c r="E157" s="151" t="s">
        <v>205</v>
      </c>
      <c r="F157" s="152" t="s">
        <v>206</v>
      </c>
      <c r="G157" s="153" t="s">
        <v>170</v>
      </c>
      <c r="H157" s="154">
        <v>144</v>
      </c>
      <c r="I157" s="155"/>
      <c r="J157" s="156">
        <f>ROUND(I157*H157,2)</f>
        <v>0</v>
      </c>
      <c r="K157" s="152" t="s">
        <v>159</v>
      </c>
      <c r="L157" s="34"/>
      <c r="M157" s="157" t="s">
        <v>1</v>
      </c>
      <c r="N157" s="158" t="s">
        <v>39</v>
      </c>
      <c r="O157" s="59"/>
      <c r="P157" s="159">
        <f>O157*H157</f>
        <v>0</v>
      </c>
      <c r="Q157" s="159">
        <v>0</v>
      </c>
      <c r="R157" s="159">
        <f>Q157*H157</f>
        <v>0</v>
      </c>
      <c r="S157" s="159">
        <v>0</v>
      </c>
      <c r="T157" s="160">
        <f>S157*H157</f>
        <v>0</v>
      </c>
      <c r="U157" s="33"/>
      <c r="V157" s="33"/>
      <c r="W157" s="33"/>
      <c r="X157" s="33"/>
      <c r="Y157" s="33"/>
      <c r="Z157" s="33"/>
      <c r="AA157" s="33"/>
      <c r="AB157" s="33"/>
      <c r="AC157" s="33"/>
      <c r="AD157" s="33"/>
      <c r="AE157" s="33"/>
      <c r="AR157" s="161" t="s">
        <v>160</v>
      </c>
      <c r="AT157" s="161" t="s">
        <v>155</v>
      </c>
      <c r="AU157" s="161" t="s">
        <v>82</v>
      </c>
      <c r="AY157" s="18" t="s">
        <v>152</v>
      </c>
      <c r="BE157" s="162">
        <f>IF(N157="základní",J157,0)</f>
        <v>0</v>
      </c>
      <c r="BF157" s="162">
        <f>IF(N157="snížená",J157,0)</f>
        <v>0</v>
      </c>
      <c r="BG157" s="162">
        <f>IF(N157="zákl. přenesená",J157,0)</f>
        <v>0</v>
      </c>
      <c r="BH157" s="162">
        <f>IF(N157="sníž. přenesená",J157,0)</f>
        <v>0</v>
      </c>
      <c r="BI157" s="162">
        <f>IF(N157="nulová",J157,0)</f>
        <v>0</v>
      </c>
      <c r="BJ157" s="18" t="s">
        <v>80</v>
      </c>
      <c r="BK157" s="162">
        <f>ROUND(I157*H157,2)</f>
        <v>0</v>
      </c>
      <c r="BL157" s="18" t="s">
        <v>160</v>
      </c>
      <c r="BM157" s="161" t="s">
        <v>483</v>
      </c>
    </row>
    <row r="158" spans="1:47" s="2" customFormat="1" ht="39">
      <c r="A158" s="33"/>
      <c r="B158" s="34"/>
      <c r="C158" s="33"/>
      <c r="D158" s="163" t="s">
        <v>162</v>
      </c>
      <c r="E158" s="33"/>
      <c r="F158" s="164" t="s">
        <v>208</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162</v>
      </c>
      <c r="AU158" s="18" t="s">
        <v>82</v>
      </c>
    </row>
    <row r="159" spans="2:51" s="13" customFormat="1" ht="12">
      <c r="B159" s="169"/>
      <c r="D159" s="163" t="s">
        <v>166</v>
      </c>
      <c r="F159" s="171" t="s">
        <v>482</v>
      </c>
      <c r="H159" s="172">
        <v>144</v>
      </c>
      <c r="I159" s="173"/>
      <c r="L159" s="169"/>
      <c r="M159" s="174"/>
      <c r="N159" s="175"/>
      <c r="O159" s="175"/>
      <c r="P159" s="175"/>
      <c r="Q159" s="175"/>
      <c r="R159" s="175"/>
      <c r="S159" s="175"/>
      <c r="T159" s="176"/>
      <c r="AT159" s="170" t="s">
        <v>166</v>
      </c>
      <c r="AU159" s="170" t="s">
        <v>82</v>
      </c>
      <c r="AV159" s="13" t="s">
        <v>82</v>
      </c>
      <c r="AW159" s="13" t="s">
        <v>3</v>
      </c>
      <c r="AX159" s="13" t="s">
        <v>80</v>
      </c>
      <c r="AY159" s="170" t="s">
        <v>152</v>
      </c>
    </row>
    <row r="160" spans="1:65" s="2" customFormat="1" ht="24.2" customHeight="1">
      <c r="A160" s="33"/>
      <c r="B160" s="149"/>
      <c r="C160" s="150" t="s">
        <v>209</v>
      </c>
      <c r="D160" s="150" t="s">
        <v>155</v>
      </c>
      <c r="E160" s="151" t="s">
        <v>210</v>
      </c>
      <c r="F160" s="152" t="s">
        <v>211</v>
      </c>
      <c r="G160" s="153" t="s">
        <v>170</v>
      </c>
      <c r="H160" s="154">
        <v>144</v>
      </c>
      <c r="I160" s="155"/>
      <c r="J160" s="156">
        <f>ROUND(I160*H160,2)</f>
        <v>0</v>
      </c>
      <c r="K160" s="152" t="s">
        <v>159</v>
      </c>
      <c r="L160" s="34"/>
      <c r="M160" s="157" t="s">
        <v>1</v>
      </c>
      <c r="N160" s="158" t="s">
        <v>39</v>
      </c>
      <c r="O160" s="59"/>
      <c r="P160" s="159">
        <f>O160*H160</f>
        <v>0</v>
      </c>
      <c r="Q160" s="159">
        <v>0</v>
      </c>
      <c r="R160" s="159">
        <f>Q160*H160</f>
        <v>0</v>
      </c>
      <c r="S160" s="159">
        <v>0</v>
      </c>
      <c r="T160" s="160">
        <f>S160*H160</f>
        <v>0</v>
      </c>
      <c r="U160" s="33"/>
      <c r="V160" s="33"/>
      <c r="W160" s="33"/>
      <c r="X160" s="33"/>
      <c r="Y160" s="33"/>
      <c r="Z160" s="33"/>
      <c r="AA160" s="33"/>
      <c r="AB160" s="33"/>
      <c r="AC160" s="33"/>
      <c r="AD160" s="33"/>
      <c r="AE160" s="33"/>
      <c r="AR160" s="161" t="s">
        <v>160</v>
      </c>
      <c r="AT160" s="161" t="s">
        <v>155</v>
      </c>
      <c r="AU160" s="161" t="s">
        <v>82</v>
      </c>
      <c r="AY160" s="18" t="s">
        <v>152</v>
      </c>
      <c r="BE160" s="162">
        <f>IF(N160="základní",J160,0)</f>
        <v>0</v>
      </c>
      <c r="BF160" s="162">
        <f>IF(N160="snížená",J160,0)</f>
        <v>0</v>
      </c>
      <c r="BG160" s="162">
        <f>IF(N160="zákl. přenesená",J160,0)</f>
        <v>0</v>
      </c>
      <c r="BH160" s="162">
        <f>IF(N160="sníž. přenesená",J160,0)</f>
        <v>0</v>
      </c>
      <c r="BI160" s="162">
        <f>IF(N160="nulová",J160,0)</f>
        <v>0</v>
      </c>
      <c r="BJ160" s="18" t="s">
        <v>80</v>
      </c>
      <c r="BK160" s="162">
        <f>ROUND(I160*H160,2)</f>
        <v>0</v>
      </c>
      <c r="BL160" s="18" t="s">
        <v>160</v>
      </c>
      <c r="BM160" s="161" t="s">
        <v>484</v>
      </c>
    </row>
    <row r="161" spans="1:47" s="2" customFormat="1" ht="39">
      <c r="A161" s="33"/>
      <c r="B161" s="34"/>
      <c r="C161" s="33"/>
      <c r="D161" s="163" t="s">
        <v>162</v>
      </c>
      <c r="E161" s="33"/>
      <c r="F161" s="164" t="s">
        <v>213</v>
      </c>
      <c r="G161" s="33"/>
      <c r="H161" s="33"/>
      <c r="I161" s="165"/>
      <c r="J161" s="33"/>
      <c r="K161" s="33"/>
      <c r="L161" s="34"/>
      <c r="M161" s="166"/>
      <c r="N161" s="167"/>
      <c r="O161" s="59"/>
      <c r="P161" s="59"/>
      <c r="Q161" s="59"/>
      <c r="R161" s="59"/>
      <c r="S161" s="59"/>
      <c r="T161" s="60"/>
      <c r="U161" s="33"/>
      <c r="V161" s="33"/>
      <c r="W161" s="33"/>
      <c r="X161" s="33"/>
      <c r="Y161" s="33"/>
      <c r="Z161" s="33"/>
      <c r="AA161" s="33"/>
      <c r="AB161" s="33"/>
      <c r="AC161" s="33"/>
      <c r="AD161" s="33"/>
      <c r="AE161" s="33"/>
      <c r="AT161" s="18" t="s">
        <v>162</v>
      </c>
      <c r="AU161" s="18" t="s">
        <v>82</v>
      </c>
    </row>
    <row r="162" spans="2:51" s="13" customFormat="1" ht="12">
      <c r="B162" s="169"/>
      <c r="D162" s="163" t="s">
        <v>166</v>
      </c>
      <c r="F162" s="171" t="s">
        <v>482</v>
      </c>
      <c r="H162" s="172">
        <v>144</v>
      </c>
      <c r="I162" s="173"/>
      <c r="L162" s="169"/>
      <c r="M162" s="174"/>
      <c r="N162" s="175"/>
      <c r="O162" s="175"/>
      <c r="P162" s="175"/>
      <c r="Q162" s="175"/>
      <c r="R162" s="175"/>
      <c r="S162" s="175"/>
      <c r="T162" s="176"/>
      <c r="AT162" s="170" t="s">
        <v>166</v>
      </c>
      <c r="AU162" s="170" t="s">
        <v>82</v>
      </c>
      <c r="AV162" s="13" t="s">
        <v>82</v>
      </c>
      <c r="AW162" s="13" t="s">
        <v>3</v>
      </c>
      <c r="AX162" s="13" t="s">
        <v>80</v>
      </c>
      <c r="AY162" s="170" t="s">
        <v>152</v>
      </c>
    </row>
    <row r="163" spans="1:65" s="2" customFormat="1" ht="24.2" customHeight="1">
      <c r="A163" s="33"/>
      <c r="B163" s="149"/>
      <c r="C163" s="150" t="s">
        <v>214</v>
      </c>
      <c r="D163" s="150" t="s">
        <v>155</v>
      </c>
      <c r="E163" s="151" t="s">
        <v>215</v>
      </c>
      <c r="F163" s="152" t="s">
        <v>216</v>
      </c>
      <c r="G163" s="153" t="s">
        <v>158</v>
      </c>
      <c r="H163" s="154">
        <v>175</v>
      </c>
      <c r="I163" s="155"/>
      <c r="J163" s="156">
        <f>ROUND(I163*H163,2)</f>
        <v>0</v>
      </c>
      <c r="K163" s="152" t="s">
        <v>159</v>
      </c>
      <c r="L163" s="34"/>
      <c r="M163" s="157" t="s">
        <v>1</v>
      </c>
      <c r="N163" s="158" t="s">
        <v>39</v>
      </c>
      <c r="O163" s="59"/>
      <c r="P163" s="159">
        <f>O163*H163</f>
        <v>0</v>
      </c>
      <c r="Q163" s="159">
        <v>0</v>
      </c>
      <c r="R163" s="159">
        <f>Q163*H163</f>
        <v>0</v>
      </c>
      <c r="S163" s="159">
        <v>0</v>
      </c>
      <c r="T163" s="160">
        <f>S163*H163</f>
        <v>0</v>
      </c>
      <c r="U163" s="33"/>
      <c r="V163" s="33"/>
      <c r="W163" s="33"/>
      <c r="X163" s="33"/>
      <c r="Y163" s="33"/>
      <c r="Z163" s="33"/>
      <c r="AA163" s="33"/>
      <c r="AB163" s="33"/>
      <c r="AC163" s="33"/>
      <c r="AD163" s="33"/>
      <c r="AE163" s="33"/>
      <c r="AR163" s="161" t="s">
        <v>160</v>
      </c>
      <c r="AT163" s="161" t="s">
        <v>155</v>
      </c>
      <c r="AU163" s="161" t="s">
        <v>82</v>
      </c>
      <c r="AY163" s="18" t="s">
        <v>152</v>
      </c>
      <c r="BE163" s="162">
        <f>IF(N163="základní",J163,0)</f>
        <v>0</v>
      </c>
      <c r="BF163" s="162">
        <f>IF(N163="snížená",J163,0)</f>
        <v>0</v>
      </c>
      <c r="BG163" s="162">
        <f>IF(N163="zákl. přenesená",J163,0)</f>
        <v>0</v>
      </c>
      <c r="BH163" s="162">
        <f>IF(N163="sníž. přenesená",J163,0)</f>
        <v>0</v>
      </c>
      <c r="BI163" s="162">
        <f>IF(N163="nulová",J163,0)</f>
        <v>0</v>
      </c>
      <c r="BJ163" s="18" t="s">
        <v>80</v>
      </c>
      <c r="BK163" s="162">
        <f>ROUND(I163*H163,2)</f>
        <v>0</v>
      </c>
      <c r="BL163" s="18" t="s">
        <v>160</v>
      </c>
      <c r="BM163" s="161" t="s">
        <v>485</v>
      </c>
    </row>
    <row r="164" spans="1:47" s="2" customFormat="1" ht="19.5">
      <c r="A164" s="33"/>
      <c r="B164" s="34"/>
      <c r="C164" s="33"/>
      <c r="D164" s="163" t="s">
        <v>162</v>
      </c>
      <c r="E164" s="33"/>
      <c r="F164" s="164" t="s">
        <v>218</v>
      </c>
      <c r="G164" s="33"/>
      <c r="H164" s="33"/>
      <c r="I164" s="165"/>
      <c r="J164" s="33"/>
      <c r="K164" s="33"/>
      <c r="L164" s="34"/>
      <c r="M164" s="166"/>
      <c r="N164" s="167"/>
      <c r="O164" s="59"/>
      <c r="P164" s="59"/>
      <c r="Q164" s="59"/>
      <c r="R164" s="59"/>
      <c r="S164" s="59"/>
      <c r="T164" s="60"/>
      <c r="U164" s="33"/>
      <c r="V164" s="33"/>
      <c r="W164" s="33"/>
      <c r="X164" s="33"/>
      <c r="Y164" s="33"/>
      <c r="Z164" s="33"/>
      <c r="AA164" s="33"/>
      <c r="AB164" s="33"/>
      <c r="AC164" s="33"/>
      <c r="AD164" s="33"/>
      <c r="AE164" s="33"/>
      <c r="AT164" s="18" t="s">
        <v>162</v>
      </c>
      <c r="AU164" s="18" t="s">
        <v>82</v>
      </c>
    </row>
    <row r="165" spans="2:51" s="13" customFormat="1" ht="12">
      <c r="B165" s="169"/>
      <c r="D165" s="163" t="s">
        <v>166</v>
      </c>
      <c r="F165" s="171" t="s">
        <v>219</v>
      </c>
      <c r="H165" s="172">
        <v>175</v>
      </c>
      <c r="I165" s="173"/>
      <c r="L165" s="169"/>
      <c r="M165" s="174"/>
      <c r="N165" s="175"/>
      <c r="O165" s="175"/>
      <c r="P165" s="175"/>
      <c r="Q165" s="175"/>
      <c r="R165" s="175"/>
      <c r="S165" s="175"/>
      <c r="T165" s="176"/>
      <c r="AT165" s="170" t="s">
        <v>166</v>
      </c>
      <c r="AU165" s="170" t="s">
        <v>82</v>
      </c>
      <c r="AV165" s="13" t="s">
        <v>82</v>
      </c>
      <c r="AW165" s="13" t="s">
        <v>3</v>
      </c>
      <c r="AX165" s="13" t="s">
        <v>80</v>
      </c>
      <c r="AY165" s="170" t="s">
        <v>152</v>
      </c>
    </row>
    <row r="166" spans="1:65" s="2" customFormat="1" ht="21.75" customHeight="1">
      <c r="A166" s="33"/>
      <c r="B166" s="149"/>
      <c r="C166" s="150" t="s">
        <v>220</v>
      </c>
      <c r="D166" s="150" t="s">
        <v>155</v>
      </c>
      <c r="E166" s="151" t="s">
        <v>221</v>
      </c>
      <c r="F166" s="152" t="s">
        <v>222</v>
      </c>
      <c r="G166" s="153" t="s">
        <v>170</v>
      </c>
      <c r="H166" s="154">
        <v>1</v>
      </c>
      <c r="I166" s="155"/>
      <c r="J166" s="156">
        <f>ROUND(I166*H166,2)</f>
        <v>0</v>
      </c>
      <c r="K166" s="152" t="s">
        <v>1</v>
      </c>
      <c r="L166" s="34"/>
      <c r="M166" s="157" t="s">
        <v>1</v>
      </c>
      <c r="N166" s="158" t="s">
        <v>39</v>
      </c>
      <c r="O166" s="59"/>
      <c r="P166" s="159">
        <f>O166*H166</f>
        <v>0</v>
      </c>
      <c r="Q166" s="159">
        <v>0.03843</v>
      </c>
      <c r="R166" s="159">
        <f>Q166*H166</f>
        <v>0.03843</v>
      </c>
      <c r="S166" s="159">
        <v>0</v>
      </c>
      <c r="T166" s="160">
        <f>S166*H166</f>
        <v>0</v>
      </c>
      <c r="U166" s="33"/>
      <c r="V166" s="33"/>
      <c r="W166" s="33"/>
      <c r="X166" s="33"/>
      <c r="Y166" s="33"/>
      <c r="Z166" s="33"/>
      <c r="AA166" s="33"/>
      <c r="AB166" s="33"/>
      <c r="AC166" s="33"/>
      <c r="AD166" s="33"/>
      <c r="AE166" s="33"/>
      <c r="AR166" s="161" t="s">
        <v>160</v>
      </c>
      <c r="AT166" s="161" t="s">
        <v>155</v>
      </c>
      <c r="AU166" s="161" t="s">
        <v>82</v>
      </c>
      <c r="AY166" s="18" t="s">
        <v>152</v>
      </c>
      <c r="BE166" s="162">
        <f>IF(N166="základní",J166,0)</f>
        <v>0</v>
      </c>
      <c r="BF166" s="162">
        <f>IF(N166="snížená",J166,0)</f>
        <v>0</v>
      </c>
      <c r="BG166" s="162">
        <f>IF(N166="zákl. přenesená",J166,0)</f>
        <v>0</v>
      </c>
      <c r="BH166" s="162">
        <f>IF(N166="sníž. přenesená",J166,0)</f>
        <v>0</v>
      </c>
      <c r="BI166" s="162">
        <f>IF(N166="nulová",J166,0)</f>
        <v>0</v>
      </c>
      <c r="BJ166" s="18" t="s">
        <v>80</v>
      </c>
      <c r="BK166" s="162">
        <f>ROUND(I166*H166,2)</f>
        <v>0</v>
      </c>
      <c r="BL166" s="18" t="s">
        <v>160</v>
      </c>
      <c r="BM166" s="161" t="s">
        <v>223</v>
      </c>
    </row>
    <row r="167" spans="1:47" s="2" customFormat="1" ht="19.5">
      <c r="A167" s="33"/>
      <c r="B167" s="34"/>
      <c r="C167" s="33"/>
      <c r="D167" s="163" t="s">
        <v>162</v>
      </c>
      <c r="E167" s="33"/>
      <c r="F167" s="164" t="s">
        <v>224</v>
      </c>
      <c r="G167" s="33"/>
      <c r="H167" s="33"/>
      <c r="I167" s="165"/>
      <c r="J167" s="33"/>
      <c r="K167" s="33"/>
      <c r="L167" s="34"/>
      <c r="M167" s="166"/>
      <c r="N167" s="167"/>
      <c r="O167" s="59"/>
      <c r="P167" s="59"/>
      <c r="Q167" s="59"/>
      <c r="R167" s="59"/>
      <c r="S167" s="59"/>
      <c r="T167" s="60"/>
      <c r="U167" s="33"/>
      <c r="V167" s="33"/>
      <c r="W167" s="33"/>
      <c r="X167" s="33"/>
      <c r="Y167" s="33"/>
      <c r="Z167" s="33"/>
      <c r="AA167" s="33"/>
      <c r="AB167" s="33"/>
      <c r="AC167" s="33"/>
      <c r="AD167" s="33"/>
      <c r="AE167" s="33"/>
      <c r="AT167" s="18" t="s">
        <v>162</v>
      </c>
      <c r="AU167" s="18" t="s">
        <v>82</v>
      </c>
    </row>
    <row r="168" spans="2:63" s="12" customFormat="1" ht="22.9" customHeight="1">
      <c r="B168" s="136"/>
      <c r="D168" s="137" t="s">
        <v>73</v>
      </c>
      <c r="E168" s="147" t="s">
        <v>80</v>
      </c>
      <c r="F168" s="147" t="s">
        <v>240</v>
      </c>
      <c r="I168" s="139"/>
      <c r="J168" s="148">
        <f>BK168</f>
        <v>0</v>
      </c>
      <c r="L168" s="136"/>
      <c r="M168" s="141"/>
      <c r="N168" s="142"/>
      <c r="O168" s="142"/>
      <c r="P168" s="143">
        <f>SUM(P169:P300)</f>
        <v>0</v>
      </c>
      <c r="Q168" s="142"/>
      <c r="R168" s="143">
        <f>SUM(R169:R300)</f>
        <v>0</v>
      </c>
      <c r="S168" s="142"/>
      <c r="T168" s="144">
        <f>SUM(T169:T300)</f>
        <v>0</v>
      </c>
      <c r="AR168" s="137" t="s">
        <v>80</v>
      </c>
      <c r="AT168" s="145" t="s">
        <v>73</v>
      </c>
      <c r="AU168" s="145" t="s">
        <v>80</v>
      </c>
      <c r="AY168" s="137" t="s">
        <v>152</v>
      </c>
      <c r="BK168" s="146">
        <f>SUM(BK169:BK300)</f>
        <v>0</v>
      </c>
    </row>
    <row r="169" spans="1:65" s="2" customFormat="1" ht="24.2" customHeight="1">
      <c r="A169" s="33"/>
      <c r="B169" s="149"/>
      <c r="C169" s="150" t="s">
        <v>227</v>
      </c>
      <c r="D169" s="150" t="s">
        <v>155</v>
      </c>
      <c r="E169" s="151" t="s">
        <v>253</v>
      </c>
      <c r="F169" s="152" t="s">
        <v>254</v>
      </c>
      <c r="G169" s="153" t="s">
        <v>158</v>
      </c>
      <c r="H169" s="154">
        <v>1281</v>
      </c>
      <c r="I169" s="155"/>
      <c r="J169" s="156">
        <f>ROUND(I169*H169,2)</f>
        <v>0</v>
      </c>
      <c r="K169" s="152" t="s">
        <v>159</v>
      </c>
      <c r="L169" s="34"/>
      <c r="M169" s="157" t="s">
        <v>1</v>
      </c>
      <c r="N169" s="158" t="s">
        <v>39</v>
      </c>
      <c r="O169" s="59"/>
      <c r="P169" s="159">
        <f>O169*H169</f>
        <v>0</v>
      </c>
      <c r="Q169" s="159">
        <v>0</v>
      </c>
      <c r="R169" s="159">
        <f>Q169*H169</f>
        <v>0</v>
      </c>
      <c r="S169" s="159">
        <v>0</v>
      </c>
      <c r="T169" s="160">
        <f>S169*H169</f>
        <v>0</v>
      </c>
      <c r="U169" s="33"/>
      <c r="V169" s="33"/>
      <c r="W169" s="33"/>
      <c r="X169" s="33"/>
      <c r="Y169" s="33"/>
      <c r="Z169" s="33"/>
      <c r="AA169" s="33"/>
      <c r="AB169" s="33"/>
      <c r="AC169" s="33"/>
      <c r="AD169" s="33"/>
      <c r="AE169" s="33"/>
      <c r="AR169" s="161" t="s">
        <v>160</v>
      </c>
      <c r="AT169" s="161" t="s">
        <v>155</v>
      </c>
      <c r="AU169" s="161" t="s">
        <v>82</v>
      </c>
      <c r="AY169" s="18" t="s">
        <v>152</v>
      </c>
      <c r="BE169" s="162">
        <f>IF(N169="základní",J169,0)</f>
        <v>0</v>
      </c>
      <c r="BF169" s="162">
        <f>IF(N169="snížená",J169,0)</f>
        <v>0</v>
      </c>
      <c r="BG169" s="162">
        <f>IF(N169="zákl. přenesená",J169,0)</f>
        <v>0</v>
      </c>
      <c r="BH169" s="162">
        <f>IF(N169="sníž. přenesená",J169,0)</f>
        <v>0</v>
      </c>
      <c r="BI169" s="162">
        <f>IF(N169="nulová",J169,0)</f>
        <v>0</v>
      </c>
      <c r="BJ169" s="18" t="s">
        <v>80</v>
      </c>
      <c r="BK169" s="162">
        <f>ROUND(I169*H169,2)</f>
        <v>0</v>
      </c>
      <c r="BL169" s="18" t="s">
        <v>160</v>
      </c>
      <c r="BM169" s="161" t="s">
        <v>486</v>
      </c>
    </row>
    <row r="170" spans="1:47" s="2" customFormat="1" ht="19.5">
      <c r="A170" s="33"/>
      <c r="B170" s="34"/>
      <c r="C170" s="33"/>
      <c r="D170" s="163" t="s">
        <v>162</v>
      </c>
      <c r="E170" s="33"/>
      <c r="F170" s="164" t="s">
        <v>256</v>
      </c>
      <c r="G170" s="33"/>
      <c r="H170" s="33"/>
      <c r="I170" s="165"/>
      <c r="J170" s="33"/>
      <c r="K170" s="33"/>
      <c r="L170" s="34"/>
      <c r="M170" s="166"/>
      <c r="N170" s="167"/>
      <c r="O170" s="59"/>
      <c r="P170" s="59"/>
      <c r="Q170" s="59"/>
      <c r="R170" s="59"/>
      <c r="S170" s="59"/>
      <c r="T170" s="60"/>
      <c r="U170" s="33"/>
      <c r="V170" s="33"/>
      <c r="W170" s="33"/>
      <c r="X170" s="33"/>
      <c r="Y170" s="33"/>
      <c r="Z170" s="33"/>
      <c r="AA170" s="33"/>
      <c r="AB170" s="33"/>
      <c r="AC170" s="33"/>
      <c r="AD170" s="33"/>
      <c r="AE170" s="33"/>
      <c r="AT170" s="18" t="s">
        <v>162</v>
      </c>
      <c r="AU170" s="18" t="s">
        <v>82</v>
      </c>
    </row>
    <row r="171" spans="1:47" s="2" customFormat="1" ht="19.5">
      <c r="A171" s="33"/>
      <c r="B171" s="34"/>
      <c r="C171" s="33"/>
      <c r="D171" s="163" t="s">
        <v>164</v>
      </c>
      <c r="E171" s="33"/>
      <c r="F171" s="168" t="s">
        <v>165</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164</v>
      </c>
      <c r="AU171" s="18" t="s">
        <v>82</v>
      </c>
    </row>
    <row r="172" spans="2:51" s="14" customFormat="1" ht="12">
      <c r="B172" s="177"/>
      <c r="D172" s="163" t="s">
        <v>166</v>
      </c>
      <c r="E172" s="178" t="s">
        <v>1</v>
      </c>
      <c r="F172" s="179" t="s">
        <v>257</v>
      </c>
      <c r="H172" s="178" t="s">
        <v>1</v>
      </c>
      <c r="I172" s="180"/>
      <c r="L172" s="177"/>
      <c r="M172" s="181"/>
      <c r="N172" s="182"/>
      <c r="O172" s="182"/>
      <c r="P172" s="182"/>
      <c r="Q172" s="182"/>
      <c r="R172" s="182"/>
      <c r="S172" s="182"/>
      <c r="T172" s="183"/>
      <c r="AT172" s="178" t="s">
        <v>166</v>
      </c>
      <c r="AU172" s="178" t="s">
        <v>82</v>
      </c>
      <c r="AV172" s="14" t="s">
        <v>80</v>
      </c>
      <c r="AW172" s="14" t="s">
        <v>31</v>
      </c>
      <c r="AX172" s="14" t="s">
        <v>74</v>
      </c>
      <c r="AY172" s="178" t="s">
        <v>152</v>
      </c>
    </row>
    <row r="173" spans="2:51" s="13" customFormat="1" ht="12">
      <c r="B173" s="169"/>
      <c r="D173" s="163" t="s">
        <v>166</v>
      </c>
      <c r="E173" s="170" t="s">
        <v>1</v>
      </c>
      <c r="F173" s="171" t="s">
        <v>487</v>
      </c>
      <c r="H173" s="172">
        <v>1257</v>
      </c>
      <c r="I173" s="173"/>
      <c r="L173" s="169"/>
      <c r="M173" s="174"/>
      <c r="N173" s="175"/>
      <c r="O173" s="175"/>
      <c r="P173" s="175"/>
      <c r="Q173" s="175"/>
      <c r="R173" s="175"/>
      <c r="S173" s="175"/>
      <c r="T173" s="176"/>
      <c r="AT173" s="170" t="s">
        <v>166</v>
      </c>
      <c r="AU173" s="170" t="s">
        <v>82</v>
      </c>
      <c r="AV173" s="13" t="s">
        <v>82</v>
      </c>
      <c r="AW173" s="13" t="s">
        <v>31</v>
      </c>
      <c r="AX173" s="13" t="s">
        <v>74</v>
      </c>
      <c r="AY173" s="170" t="s">
        <v>152</v>
      </c>
    </row>
    <row r="174" spans="2:51" s="14" customFormat="1" ht="12">
      <c r="B174" s="177"/>
      <c r="D174" s="163" t="s">
        <v>166</v>
      </c>
      <c r="E174" s="178" t="s">
        <v>1</v>
      </c>
      <c r="F174" s="179" t="s">
        <v>488</v>
      </c>
      <c r="H174" s="178" t="s">
        <v>1</v>
      </c>
      <c r="I174" s="180"/>
      <c r="L174" s="177"/>
      <c r="M174" s="181"/>
      <c r="N174" s="182"/>
      <c r="O174" s="182"/>
      <c r="P174" s="182"/>
      <c r="Q174" s="182"/>
      <c r="R174" s="182"/>
      <c r="S174" s="182"/>
      <c r="T174" s="183"/>
      <c r="AT174" s="178" t="s">
        <v>166</v>
      </c>
      <c r="AU174" s="178" t="s">
        <v>82</v>
      </c>
      <c r="AV174" s="14" t="s">
        <v>80</v>
      </c>
      <c r="AW174" s="14" t="s">
        <v>31</v>
      </c>
      <c r="AX174" s="14" t="s">
        <v>74</v>
      </c>
      <c r="AY174" s="178" t="s">
        <v>152</v>
      </c>
    </row>
    <row r="175" spans="2:51" s="13" customFormat="1" ht="12">
      <c r="B175" s="169"/>
      <c r="D175" s="163" t="s">
        <v>166</v>
      </c>
      <c r="E175" s="170" t="s">
        <v>1</v>
      </c>
      <c r="F175" s="171" t="s">
        <v>489</v>
      </c>
      <c r="H175" s="172">
        <v>24</v>
      </c>
      <c r="I175" s="173"/>
      <c r="L175" s="169"/>
      <c r="M175" s="174"/>
      <c r="N175" s="175"/>
      <c r="O175" s="175"/>
      <c r="P175" s="175"/>
      <c r="Q175" s="175"/>
      <c r="R175" s="175"/>
      <c r="S175" s="175"/>
      <c r="T175" s="176"/>
      <c r="AT175" s="170" t="s">
        <v>166</v>
      </c>
      <c r="AU175" s="170" t="s">
        <v>82</v>
      </c>
      <c r="AV175" s="13" t="s">
        <v>82</v>
      </c>
      <c r="AW175" s="13" t="s">
        <v>31</v>
      </c>
      <c r="AX175" s="13" t="s">
        <v>74</v>
      </c>
      <c r="AY175" s="170" t="s">
        <v>152</v>
      </c>
    </row>
    <row r="176" spans="2:51" s="15" customFormat="1" ht="12">
      <c r="B176" s="184"/>
      <c r="D176" s="163" t="s">
        <v>166</v>
      </c>
      <c r="E176" s="185" t="s">
        <v>1</v>
      </c>
      <c r="F176" s="186" t="s">
        <v>300</v>
      </c>
      <c r="H176" s="187">
        <v>1281</v>
      </c>
      <c r="I176" s="188"/>
      <c r="L176" s="184"/>
      <c r="M176" s="189"/>
      <c r="N176" s="190"/>
      <c r="O176" s="190"/>
      <c r="P176" s="190"/>
      <c r="Q176" s="190"/>
      <c r="R176" s="190"/>
      <c r="S176" s="190"/>
      <c r="T176" s="191"/>
      <c r="AT176" s="185" t="s">
        <v>166</v>
      </c>
      <c r="AU176" s="185" t="s">
        <v>82</v>
      </c>
      <c r="AV176" s="15" t="s">
        <v>160</v>
      </c>
      <c r="AW176" s="15" t="s">
        <v>31</v>
      </c>
      <c r="AX176" s="15" t="s">
        <v>80</v>
      </c>
      <c r="AY176" s="185" t="s">
        <v>152</v>
      </c>
    </row>
    <row r="177" spans="1:65" s="2" customFormat="1" ht="37.9" customHeight="1">
      <c r="A177" s="33"/>
      <c r="B177" s="149"/>
      <c r="C177" s="150" t="s">
        <v>234</v>
      </c>
      <c r="D177" s="150" t="s">
        <v>155</v>
      </c>
      <c r="E177" s="151" t="s">
        <v>272</v>
      </c>
      <c r="F177" s="152" t="s">
        <v>273</v>
      </c>
      <c r="G177" s="153" t="s">
        <v>230</v>
      </c>
      <c r="H177" s="154">
        <v>145.848</v>
      </c>
      <c r="I177" s="155"/>
      <c r="J177" s="156">
        <f>ROUND(I177*H177,2)</f>
        <v>0</v>
      </c>
      <c r="K177" s="152" t="s">
        <v>159</v>
      </c>
      <c r="L177" s="34"/>
      <c r="M177" s="157" t="s">
        <v>1</v>
      </c>
      <c r="N177" s="158" t="s">
        <v>39</v>
      </c>
      <c r="O177" s="59"/>
      <c r="P177" s="159">
        <f>O177*H177</f>
        <v>0</v>
      </c>
      <c r="Q177" s="159">
        <v>0</v>
      </c>
      <c r="R177" s="159">
        <f>Q177*H177</f>
        <v>0</v>
      </c>
      <c r="S177" s="159">
        <v>0</v>
      </c>
      <c r="T177" s="160">
        <f>S177*H177</f>
        <v>0</v>
      </c>
      <c r="U177" s="33"/>
      <c r="V177" s="33"/>
      <c r="W177" s="33"/>
      <c r="X177" s="33"/>
      <c r="Y177" s="33"/>
      <c r="Z177" s="33"/>
      <c r="AA177" s="33"/>
      <c r="AB177" s="33"/>
      <c r="AC177" s="33"/>
      <c r="AD177" s="33"/>
      <c r="AE177" s="33"/>
      <c r="AR177" s="161" t="s">
        <v>160</v>
      </c>
      <c r="AT177" s="161" t="s">
        <v>155</v>
      </c>
      <c r="AU177" s="161" t="s">
        <v>82</v>
      </c>
      <c r="AY177" s="18" t="s">
        <v>152</v>
      </c>
      <c r="BE177" s="162">
        <f>IF(N177="základní",J177,0)</f>
        <v>0</v>
      </c>
      <c r="BF177" s="162">
        <f>IF(N177="snížená",J177,0)</f>
        <v>0</v>
      </c>
      <c r="BG177" s="162">
        <f>IF(N177="zákl. přenesená",J177,0)</f>
        <v>0</v>
      </c>
      <c r="BH177" s="162">
        <f>IF(N177="sníž. přenesená",J177,0)</f>
        <v>0</v>
      </c>
      <c r="BI177" s="162">
        <f>IF(N177="nulová",J177,0)</f>
        <v>0</v>
      </c>
      <c r="BJ177" s="18" t="s">
        <v>80</v>
      </c>
      <c r="BK177" s="162">
        <f>ROUND(I177*H177,2)</f>
        <v>0</v>
      </c>
      <c r="BL177" s="18" t="s">
        <v>160</v>
      </c>
      <c r="BM177" s="161" t="s">
        <v>490</v>
      </c>
    </row>
    <row r="178" spans="1:47" s="2" customFormat="1" ht="29.25">
      <c r="A178" s="33"/>
      <c r="B178" s="34"/>
      <c r="C178" s="33"/>
      <c r="D178" s="163" t="s">
        <v>162</v>
      </c>
      <c r="E178" s="33"/>
      <c r="F178" s="164" t="s">
        <v>275</v>
      </c>
      <c r="G178" s="33"/>
      <c r="H178" s="33"/>
      <c r="I178" s="165"/>
      <c r="J178" s="33"/>
      <c r="K178" s="33"/>
      <c r="L178" s="34"/>
      <c r="M178" s="166"/>
      <c r="N178" s="167"/>
      <c r="O178" s="59"/>
      <c r="P178" s="59"/>
      <c r="Q178" s="59"/>
      <c r="R178" s="59"/>
      <c r="S178" s="59"/>
      <c r="T178" s="60"/>
      <c r="U178" s="33"/>
      <c r="V178" s="33"/>
      <c r="W178" s="33"/>
      <c r="X178" s="33"/>
      <c r="Y178" s="33"/>
      <c r="Z178" s="33"/>
      <c r="AA178" s="33"/>
      <c r="AB178" s="33"/>
      <c r="AC178" s="33"/>
      <c r="AD178" s="33"/>
      <c r="AE178" s="33"/>
      <c r="AT178" s="18" t="s">
        <v>162</v>
      </c>
      <c r="AU178" s="18" t="s">
        <v>82</v>
      </c>
    </row>
    <row r="179" spans="1:47" s="2" customFormat="1" ht="29.25">
      <c r="A179" s="33"/>
      <c r="B179" s="34"/>
      <c r="C179" s="33"/>
      <c r="D179" s="163" t="s">
        <v>164</v>
      </c>
      <c r="E179" s="33"/>
      <c r="F179" s="168" t="s">
        <v>491</v>
      </c>
      <c r="G179" s="33"/>
      <c r="H179" s="33"/>
      <c r="I179" s="165"/>
      <c r="J179" s="33"/>
      <c r="K179" s="33"/>
      <c r="L179" s="34"/>
      <c r="M179" s="166"/>
      <c r="N179" s="167"/>
      <c r="O179" s="59"/>
      <c r="P179" s="59"/>
      <c r="Q179" s="59"/>
      <c r="R179" s="59"/>
      <c r="S179" s="59"/>
      <c r="T179" s="60"/>
      <c r="U179" s="33"/>
      <c r="V179" s="33"/>
      <c r="W179" s="33"/>
      <c r="X179" s="33"/>
      <c r="Y179" s="33"/>
      <c r="Z179" s="33"/>
      <c r="AA179" s="33"/>
      <c r="AB179" s="33"/>
      <c r="AC179" s="33"/>
      <c r="AD179" s="33"/>
      <c r="AE179" s="33"/>
      <c r="AT179" s="18" t="s">
        <v>164</v>
      </c>
      <c r="AU179" s="18" t="s">
        <v>82</v>
      </c>
    </row>
    <row r="180" spans="2:51" s="14" customFormat="1" ht="22.5">
      <c r="B180" s="177"/>
      <c r="D180" s="163" t="s">
        <v>166</v>
      </c>
      <c r="E180" s="178" t="s">
        <v>1</v>
      </c>
      <c r="F180" s="179" t="s">
        <v>492</v>
      </c>
      <c r="H180" s="178" t="s">
        <v>1</v>
      </c>
      <c r="I180" s="180"/>
      <c r="L180" s="177"/>
      <c r="M180" s="181"/>
      <c r="N180" s="182"/>
      <c r="O180" s="182"/>
      <c r="P180" s="182"/>
      <c r="Q180" s="182"/>
      <c r="R180" s="182"/>
      <c r="S180" s="182"/>
      <c r="T180" s="183"/>
      <c r="AT180" s="178" t="s">
        <v>166</v>
      </c>
      <c r="AU180" s="178" t="s">
        <v>82</v>
      </c>
      <c r="AV180" s="14" t="s">
        <v>80</v>
      </c>
      <c r="AW180" s="14" t="s">
        <v>31</v>
      </c>
      <c r="AX180" s="14" t="s">
        <v>74</v>
      </c>
      <c r="AY180" s="178" t="s">
        <v>152</v>
      </c>
    </row>
    <row r="181" spans="2:51" s="13" customFormat="1" ht="12">
      <c r="B181" s="169"/>
      <c r="D181" s="163" t="s">
        <v>166</v>
      </c>
      <c r="E181" s="170" t="s">
        <v>1</v>
      </c>
      <c r="F181" s="171" t="s">
        <v>493</v>
      </c>
      <c r="H181" s="172">
        <v>6.75</v>
      </c>
      <c r="I181" s="173"/>
      <c r="L181" s="169"/>
      <c r="M181" s="174"/>
      <c r="N181" s="175"/>
      <c r="O181" s="175"/>
      <c r="P181" s="175"/>
      <c r="Q181" s="175"/>
      <c r="R181" s="175"/>
      <c r="S181" s="175"/>
      <c r="T181" s="176"/>
      <c r="AT181" s="170" t="s">
        <v>166</v>
      </c>
      <c r="AU181" s="170" t="s">
        <v>82</v>
      </c>
      <c r="AV181" s="13" t="s">
        <v>82</v>
      </c>
      <c r="AW181" s="13" t="s">
        <v>31</v>
      </c>
      <c r="AX181" s="13" t="s">
        <v>74</v>
      </c>
      <c r="AY181" s="170" t="s">
        <v>152</v>
      </c>
    </row>
    <row r="182" spans="2:51" s="14" customFormat="1" ht="12">
      <c r="B182" s="177"/>
      <c r="D182" s="163" t="s">
        <v>166</v>
      </c>
      <c r="E182" s="178" t="s">
        <v>1</v>
      </c>
      <c r="F182" s="179" t="s">
        <v>494</v>
      </c>
      <c r="H182" s="178" t="s">
        <v>1</v>
      </c>
      <c r="I182" s="180"/>
      <c r="L182" s="177"/>
      <c r="M182" s="181"/>
      <c r="N182" s="182"/>
      <c r="O182" s="182"/>
      <c r="P182" s="182"/>
      <c r="Q182" s="182"/>
      <c r="R182" s="182"/>
      <c r="S182" s="182"/>
      <c r="T182" s="183"/>
      <c r="AT182" s="178" t="s">
        <v>166</v>
      </c>
      <c r="AU182" s="178" t="s">
        <v>82</v>
      </c>
      <c r="AV182" s="14" t="s">
        <v>80</v>
      </c>
      <c r="AW182" s="14" t="s">
        <v>31</v>
      </c>
      <c r="AX182" s="14" t="s">
        <v>74</v>
      </c>
      <c r="AY182" s="178" t="s">
        <v>152</v>
      </c>
    </row>
    <row r="183" spans="2:51" s="13" customFormat="1" ht="12">
      <c r="B183" s="169"/>
      <c r="D183" s="163" t="s">
        <v>166</v>
      </c>
      <c r="E183" s="170" t="s">
        <v>1</v>
      </c>
      <c r="F183" s="171" t="s">
        <v>495</v>
      </c>
      <c r="H183" s="172">
        <v>48.94</v>
      </c>
      <c r="I183" s="173"/>
      <c r="L183" s="169"/>
      <c r="M183" s="174"/>
      <c r="N183" s="175"/>
      <c r="O183" s="175"/>
      <c r="P183" s="175"/>
      <c r="Q183" s="175"/>
      <c r="R183" s="175"/>
      <c r="S183" s="175"/>
      <c r="T183" s="176"/>
      <c r="AT183" s="170" t="s">
        <v>166</v>
      </c>
      <c r="AU183" s="170" t="s">
        <v>82</v>
      </c>
      <c r="AV183" s="13" t="s">
        <v>82</v>
      </c>
      <c r="AW183" s="13" t="s">
        <v>31</v>
      </c>
      <c r="AX183" s="13" t="s">
        <v>74</v>
      </c>
      <c r="AY183" s="170" t="s">
        <v>152</v>
      </c>
    </row>
    <row r="184" spans="2:51" s="14" customFormat="1" ht="12">
      <c r="B184" s="177"/>
      <c r="D184" s="163" t="s">
        <v>166</v>
      </c>
      <c r="E184" s="178" t="s">
        <v>1</v>
      </c>
      <c r="F184" s="179" t="s">
        <v>276</v>
      </c>
      <c r="H184" s="178" t="s">
        <v>1</v>
      </c>
      <c r="I184" s="180"/>
      <c r="L184" s="177"/>
      <c r="M184" s="181"/>
      <c r="N184" s="182"/>
      <c r="O184" s="182"/>
      <c r="P184" s="182"/>
      <c r="Q184" s="182"/>
      <c r="R184" s="182"/>
      <c r="S184" s="182"/>
      <c r="T184" s="183"/>
      <c r="AT184" s="178" t="s">
        <v>166</v>
      </c>
      <c r="AU184" s="178" t="s">
        <v>82</v>
      </c>
      <c r="AV184" s="14" t="s">
        <v>80</v>
      </c>
      <c r="AW184" s="14" t="s">
        <v>31</v>
      </c>
      <c r="AX184" s="14" t="s">
        <v>74</v>
      </c>
      <c r="AY184" s="178" t="s">
        <v>152</v>
      </c>
    </row>
    <row r="185" spans="2:51" s="13" customFormat="1" ht="12">
      <c r="B185" s="169"/>
      <c r="D185" s="163" t="s">
        <v>166</v>
      </c>
      <c r="E185" s="170" t="s">
        <v>1</v>
      </c>
      <c r="F185" s="171" t="s">
        <v>496</v>
      </c>
      <c r="H185" s="172">
        <v>82.7</v>
      </c>
      <c r="I185" s="173"/>
      <c r="L185" s="169"/>
      <c r="M185" s="174"/>
      <c r="N185" s="175"/>
      <c r="O185" s="175"/>
      <c r="P185" s="175"/>
      <c r="Q185" s="175"/>
      <c r="R185" s="175"/>
      <c r="S185" s="175"/>
      <c r="T185" s="176"/>
      <c r="AT185" s="170" t="s">
        <v>166</v>
      </c>
      <c r="AU185" s="170" t="s">
        <v>82</v>
      </c>
      <c r="AV185" s="13" t="s">
        <v>82</v>
      </c>
      <c r="AW185" s="13" t="s">
        <v>31</v>
      </c>
      <c r="AX185" s="13" t="s">
        <v>74</v>
      </c>
      <c r="AY185" s="170" t="s">
        <v>152</v>
      </c>
    </row>
    <row r="186" spans="2:51" s="14" customFormat="1" ht="12">
      <c r="B186" s="177"/>
      <c r="D186" s="163" t="s">
        <v>166</v>
      </c>
      <c r="E186" s="178" t="s">
        <v>1</v>
      </c>
      <c r="F186" s="179" t="s">
        <v>497</v>
      </c>
      <c r="H186" s="178" t="s">
        <v>1</v>
      </c>
      <c r="I186" s="180"/>
      <c r="L186" s="177"/>
      <c r="M186" s="181"/>
      <c r="N186" s="182"/>
      <c r="O186" s="182"/>
      <c r="P186" s="182"/>
      <c r="Q186" s="182"/>
      <c r="R186" s="182"/>
      <c r="S186" s="182"/>
      <c r="T186" s="183"/>
      <c r="AT186" s="178" t="s">
        <v>166</v>
      </c>
      <c r="AU186" s="178" t="s">
        <v>82</v>
      </c>
      <c r="AV186" s="14" t="s">
        <v>80</v>
      </c>
      <c r="AW186" s="14" t="s">
        <v>31</v>
      </c>
      <c r="AX186" s="14" t="s">
        <v>74</v>
      </c>
      <c r="AY186" s="178" t="s">
        <v>152</v>
      </c>
    </row>
    <row r="187" spans="2:51" s="13" customFormat="1" ht="12">
      <c r="B187" s="169"/>
      <c r="D187" s="163" t="s">
        <v>166</v>
      </c>
      <c r="E187" s="170" t="s">
        <v>1</v>
      </c>
      <c r="F187" s="171" t="s">
        <v>498</v>
      </c>
      <c r="H187" s="172">
        <v>1.725</v>
      </c>
      <c r="I187" s="173"/>
      <c r="L187" s="169"/>
      <c r="M187" s="174"/>
      <c r="N187" s="175"/>
      <c r="O187" s="175"/>
      <c r="P187" s="175"/>
      <c r="Q187" s="175"/>
      <c r="R187" s="175"/>
      <c r="S187" s="175"/>
      <c r="T187" s="176"/>
      <c r="AT187" s="170" t="s">
        <v>166</v>
      </c>
      <c r="AU187" s="170" t="s">
        <v>82</v>
      </c>
      <c r="AV187" s="13" t="s">
        <v>82</v>
      </c>
      <c r="AW187" s="13" t="s">
        <v>31</v>
      </c>
      <c r="AX187" s="13" t="s">
        <v>74</v>
      </c>
      <c r="AY187" s="170" t="s">
        <v>152</v>
      </c>
    </row>
    <row r="188" spans="2:51" s="14" customFormat="1" ht="12">
      <c r="B188" s="177"/>
      <c r="D188" s="163" t="s">
        <v>166</v>
      </c>
      <c r="E188" s="178" t="s">
        <v>1</v>
      </c>
      <c r="F188" s="179" t="s">
        <v>499</v>
      </c>
      <c r="H188" s="178" t="s">
        <v>1</v>
      </c>
      <c r="I188" s="180"/>
      <c r="L188" s="177"/>
      <c r="M188" s="181"/>
      <c r="N188" s="182"/>
      <c r="O188" s="182"/>
      <c r="P188" s="182"/>
      <c r="Q188" s="182"/>
      <c r="R188" s="182"/>
      <c r="S188" s="182"/>
      <c r="T188" s="183"/>
      <c r="AT188" s="178" t="s">
        <v>166</v>
      </c>
      <c r="AU188" s="178" t="s">
        <v>82</v>
      </c>
      <c r="AV188" s="14" t="s">
        <v>80</v>
      </c>
      <c r="AW188" s="14" t="s">
        <v>31</v>
      </c>
      <c r="AX188" s="14" t="s">
        <v>74</v>
      </c>
      <c r="AY188" s="178" t="s">
        <v>152</v>
      </c>
    </row>
    <row r="189" spans="2:51" s="13" customFormat="1" ht="12">
      <c r="B189" s="169"/>
      <c r="D189" s="163" t="s">
        <v>166</v>
      </c>
      <c r="E189" s="170" t="s">
        <v>1</v>
      </c>
      <c r="F189" s="171" t="s">
        <v>500</v>
      </c>
      <c r="H189" s="172">
        <v>5.733</v>
      </c>
      <c r="I189" s="173"/>
      <c r="L189" s="169"/>
      <c r="M189" s="174"/>
      <c r="N189" s="175"/>
      <c r="O189" s="175"/>
      <c r="P189" s="175"/>
      <c r="Q189" s="175"/>
      <c r="R189" s="175"/>
      <c r="S189" s="175"/>
      <c r="T189" s="176"/>
      <c r="AT189" s="170" t="s">
        <v>166</v>
      </c>
      <c r="AU189" s="170" t="s">
        <v>82</v>
      </c>
      <c r="AV189" s="13" t="s">
        <v>82</v>
      </c>
      <c r="AW189" s="13" t="s">
        <v>31</v>
      </c>
      <c r="AX189" s="13" t="s">
        <v>74</v>
      </c>
      <c r="AY189" s="170" t="s">
        <v>152</v>
      </c>
    </row>
    <row r="190" spans="2:51" s="15" customFormat="1" ht="12">
      <c r="B190" s="184"/>
      <c r="D190" s="163" t="s">
        <v>166</v>
      </c>
      <c r="E190" s="185" t="s">
        <v>1</v>
      </c>
      <c r="F190" s="186" t="s">
        <v>300</v>
      </c>
      <c r="H190" s="187">
        <v>145.84799999999998</v>
      </c>
      <c r="I190" s="188"/>
      <c r="L190" s="184"/>
      <c r="M190" s="189"/>
      <c r="N190" s="190"/>
      <c r="O190" s="190"/>
      <c r="P190" s="190"/>
      <c r="Q190" s="190"/>
      <c r="R190" s="190"/>
      <c r="S190" s="190"/>
      <c r="T190" s="191"/>
      <c r="AT190" s="185" t="s">
        <v>166</v>
      </c>
      <c r="AU190" s="185" t="s">
        <v>82</v>
      </c>
      <c r="AV190" s="15" t="s">
        <v>160</v>
      </c>
      <c r="AW190" s="15" t="s">
        <v>31</v>
      </c>
      <c r="AX190" s="15" t="s">
        <v>80</v>
      </c>
      <c r="AY190" s="185" t="s">
        <v>152</v>
      </c>
    </row>
    <row r="191" spans="1:65" s="2" customFormat="1" ht="33" customHeight="1">
      <c r="A191" s="33"/>
      <c r="B191" s="149"/>
      <c r="C191" s="150" t="s">
        <v>8</v>
      </c>
      <c r="D191" s="150" t="s">
        <v>155</v>
      </c>
      <c r="E191" s="151" t="s">
        <v>278</v>
      </c>
      <c r="F191" s="152" t="s">
        <v>279</v>
      </c>
      <c r="G191" s="153" t="s">
        <v>230</v>
      </c>
      <c r="H191" s="154">
        <v>145.848</v>
      </c>
      <c r="I191" s="155"/>
      <c r="J191" s="156">
        <f>ROUND(I191*H191,2)</f>
        <v>0</v>
      </c>
      <c r="K191" s="152" t="s">
        <v>159</v>
      </c>
      <c r="L191" s="34"/>
      <c r="M191" s="157" t="s">
        <v>1</v>
      </c>
      <c r="N191" s="158" t="s">
        <v>39</v>
      </c>
      <c r="O191" s="59"/>
      <c r="P191" s="159">
        <f>O191*H191</f>
        <v>0</v>
      </c>
      <c r="Q191" s="159">
        <v>0</v>
      </c>
      <c r="R191" s="159">
        <f>Q191*H191</f>
        <v>0</v>
      </c>
      <c r="S191" s="159">
        <v>0</v>
      </c>
      <c r="T191" s="160">
        <f>S191*H191</f>
        <v>0</v>
      </c>
      <c r="U191" s="33"/>
      <c r="V191" s="33"/>
      <c r="W191" s="33"/>
      <c r="X191" s="33"/>
      <c r="Y191" s="33"/>
      <c r="Z191" s="33"/>
      <c r="AA191" s="33"/>
      <c r="AB191" s="33"/>
      <c r="AC191" s="33"/>
      <c r="AD191" s="33"/>
      <c r="AE191" s="33"/>
      <c r="AR191" s="161" t="s">
        <v>160</v>
      </c>
      <c r="AT191" s="161" t="s">
        <v>155</v>
      </c>
      <c r="AU191" s="161" t="s">
        <v>82</v>
      </c>
      <c r="AY191" s="18" t="s">
        <v>152</v>
      </c>
      <c r="BE191" s="162">
        <f>IF(N191="základní",J191,0)</f>
        <v>0</v>
      </c>
      <c r="BF191" s="162">
        <f>IF(N191="snížená",J191,0)</f>
        <v>0</v>
      </c>
      <c r="BG191" s="162">
        <f>IF(N191="zákl. přenesená",J191,0)</f>
        <v>0</v>
      </c>
      <c r="BH191" s="162">
        <f>IF(N191="sníž. přenesená",J191,0)</f>
        <v>0</v>
      </c>
      <c r="BI191" s="162">
        <f>IF(N191="nulová",J191,0)</f>
        <v>0</v>
      </c>
      <c r="BJ191" s="18" t="s">
        <v>80</v>
      </c>
      <c r="BK191" s="162">
        <f>ROUND(I191*H191,2)</f>
        <v>0</v>
      </c>
      <c r="BL191" s="18" t="s">
        <v>160</v>
      </c>
      <c r="BM191" s="161" t="s">
        <v>501</v>
      </c>
    </row>
    <row r="192" spans="1:47" s="2" customFormat="1" ht="29.25">
      <c r="A192" s="33"/>
      <c r="B192" s="34"/>
      <c r="C192" s="33"/>
      <c r="D192" s="163" t="s">
        <v>162</v>
      </c>
      <c r="E192" s="33"/>
      <c r="F192" s="164" t="s">
        <v>281</v>
      </c>
      <c r="G192" s="33"/>
      <c r="H192" s="33"/>
      <c r="I192" s="165"/>
      <c r="J192" s="33"/>
      <c r="K192" s="33"/>
      <c r="L192" s="34"/>
      <c r="M192" s="166"/>
      <c r="N192" s="167"/>
      <c r="O192" s="59"/>
      <c r="P192" s="59"/>
      <c r="Q192" s="59"/>
      <c r="R192" s="59"/>
      <c r="S192" s="59"/>
      <c r="T192" s="60"/>
      <c r="U192" s="33"/>
      <c r="V192" s="33"/>
      <c r="W192" s="33"/>
      <c r="X192" s="33"/>
      <c r="Y192" s="33"/>
      <c r="Z192" s="33"/>
      <c r="AA192" s="33"/>
      <c r="AB192" s="33"/>
      <c r="AC192" s="33"/>
      <c r="AD192" s="33"/>
      <c r="AE192" s="33"/>
      <c r="AT192" s="18" t="s">
        <v>162</v>
      </c>
      <c r="AU192" s="18" t="s">
        <v>82</v>
      </c>
    </row>
    <row r="193" spans="1:47" s="2" customFormat="1" ht="29.25">
      <c r="A193" s="33"/>
      <c r="B193" s="34"/>
      <c r="C193" s="33"/>
      <c r="D193" s="163" t="s">
        <v>164</v>
      </c>
      <c r="E193" s="33"/>
      <c r="F193" s="168" t="s">
        <v>491</v>
      </c>
      <c r="G193" s="33"/>
      <c r="H193" s="33"/>
      <c r="I193" s="165"/>
      <c r="J193" s="33"/>
      <c r="K193" s="33"/>
      <c r="L193" s="34"/>
      <c r="M193" s="166"/>
      <c r="N193" s="167"/>
      <c r="O193" s="59"/>
      <c r="P193" s="59"/>
      <c r="Q193" s="59"/>
      <c r="R193" s="59"/>
      <c r="S193" s="59"/>
      <c r="T193" s="60"/>
      <c r="U193" s="33"/>
      <c r="V193" s="33"/>
      <c r="W193" s="33"/>
      <c r="X193" s="33"/>
      <c r="Y193" s="33"/>
      <c r="Z193" s="33"/>
      <c r="AA193" s="33"/>
      <c r="AB193" s="33"/>
      <c r="AC193" s="33"/>
      <c r="AD193" s="33"/>
      <c r="AE193" s="33"/>
      <c r="AT193" s="18" t="s">
        <v>164</v>
      </c>
      <c r="AU193" s="18" t="s">
        <v>82</v>
      </c>
    </row>
    <row r="194" spans="1:65" s="2" customFormat="1" ht="37.9" customHeight="1">
      <c r="A194" s="33"/>
      <c r="B194" s="149"/>
      <c r="C194" s="150" t="s">
        <v>245</v>
      </c>
      <c r="D194" s="150" t="s">
        <v>155</v>
      </c>
      <c r="E194" s="151" t="s">
        <v>283</v>
      </c>
      <c r="F194" s="152" t="s">
        <v>284</v>
      </c>
      <c r="G194" s="153" t="s">
        <v>230</v>
      </c>
      <c r="H194" s="154">
        <v>384.3</v>
      </c>
      <c r="I194" s="155"/>
      <c r="J194" s="156">
        <f>ROUND(I194*H194,2)</f>
        <v>0</v>
      </c>
      <c r="K194" s="152" t="s">
        <v>159</v>
      </c>
      <c r="L194" s="34"/>
      <c r="M194" s="157" t="s">
        <v>1</v>
      </c>
      <c r="N194" s="158" t="s">
        <v>39</v>
      </c>
      <c r="O194" s="59"/>
      <c r="P194" s="159">
        <f>O194*H194</f>
        <v>0</v>
      </c>
      <c r="Q194" s="159">
        <v>0</v>
      </c>
      <c r="R194" s="159">
        <f>Q194*H194</f>
        <v>0</v>
      </c>
      <c r="S194" s="159">
        <v>0</v>
      </c>
      <c r="T194" s="160">
        <f>S194*H194</f>
        <v>0</v>
      </c>
      <c r="U194" s="33"/>
      <c r="V194" s="33"/>
      <c r="W194" s="33"/>
      <c r="X194" s="33"/>
      <c r="Y194" s="33"/>
      <c r="Z194" s="33"/>
      <c r="AA194" s="33"/>
      <c r="AB194" s="33"/>
      <c r="AC194" s="33"/>
      <c r="AD194" s="33"/>
      <c r="AE194" s="33"/>
      <c r="AR194" s="161" t="s">
        <v>160</v>
      </c>
      <c r="AT194" s="161" t="s">
        <v>155</v>
      </c>
      <c r="AU194" s="161" t="s">
        <v>82</v>
      </c>
      <c r="AY194" s="18" t="s">
        <v>152</v>
      </c>
      <c r="BE194" s="162">
        <f>IF(N194="základní",J194,0)</f>
        <v>0</v>
      </c>
      <c r="BF194" s="162">
        <f>IF(N194="snížená",J194,0)</f>
        <v>0</v>
      </c>
      <c r="BG194" s="162">
        <f>IF(N194="zákl. přenesená",J194,0)</f>
        <v>0</v>
      </c>
      <c r="BH194" s="162">
        <f>IF(N194="sníž. přenesená",J194,0)</f>
        <v>0</v>
      </c>
      <c r="BI194" s="162">
        <f>IF(N194="nulová",J194,0)</f>
        <v>0</v>
      </c>
      <c r="BJ194" s="18" t="s">
        <v>80</v>
      </c>
      <c r="BK194" s="162">
        <f>ROUND(I194*H194,2)</f>
        <v>0</v>
      </c>
      <c r="BL194" s="18" t="s">
        <v>160</v>
      </c>
      <c r="BM194" s="161" t="s">
        <v>502</v>
      </c>
    </row>
    <row r="195" spans="1:47" s="2" customFormat="1" ht="39">
      <c r="A195" s="33"/>
      <c r="B195" s="34"/>
      <c r="C195" s="33"/>
      <c r="D195" s="163" t="s">
        <v>162</v>
      </c>
      <c r="E195" s="33"/>
      <c r="F195" s="164" t="s">
        <v>286</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162</v>
      </c>
      <c r="AU195" s="18" t="s">
        <v>82</v>
      </c>
    </row>
    <row r="196" spans="1:47" s="2" customFormat="1" ht="19.5">
      <c r="A196" s="33"/>
      <c r="B196" s="34"/>
      <c r="C196" s="33"/>
      <c r="D196" s="163" t="s">
        <v>164</v>
      </c>
      <c r="E196" s="33"/>
      <c r="F196" s="168" t="s">
        <v>476</v>
      </c>
      <c r="G196" s="33"/>
      <c r="H196" s="33"/>
      <c r="I196" s="165"/>
      <c r="J196" s="33"/>
      <c r="K196" s="33"/>
      <c r="L196" s="34"/>
      <c r="M196" s="166"/>
      <c r="N196" s="167"/>
      <c r="O196" s="59"/>
      <c r="P196" s="59"/>
      <c r="Q196" s="59"/>
      <c r="R196" s="59"/>
      <c r="S196" s="59"/>
      <c r="T196" s="60"/>
      <c r="U196" s="33"/>
      <c r="V196" s="33"/>
      <c r="W196" s="33"/>
      <c r="X196" s="33"/>
      <c r="Y196" s="33"/>
      <c r="Z196" s="33"/>
      <c r="AA196" s="33"/>
      <c r="AB196" s="33"/>
      <c r="AC196" s="33"/>
      <c r="AD196" s="33"/>
      <c r="AE196" s="33"/>
      <c r="AT196" s="18" t="s">
        <v>164</v>
      </c>
      <c r="AU196" s="18" t="s">
        <v>82</v>
      </c>
    </row>
    <row r="197" spans="2:51" s="14" customFormat="1" ht="12">
      <c r="B197" s="177"/>
      <c r="D197" s="163" t="s">
        <v>166</v>
      </c>
      <c r="E197" s="178" t="s">
        <v>1</v>
      </c>
      <c r="F197" s="179" t="s">
        <v>276</v>
      </c>
      <c r="H197" s="178" t="s">
        <v>1</v>
      </c>
      <c r="I197" s="180"/>
      <c r="L197" s="177"/>
      <c r="M197" s="181"/>
      <c r="N197" s="182"/>
      <c r="O197" s="182"/>
      <c r="P197" s="182"/>
      <c r="Q197" s="182"/>
      <c r="R197" s="182"/>
      <c r="S197" s="182"/>
      <c r="T197" s="183"/>
      <c r="AT197" s="178" t="s">
        <v>166</v>
      </c>
      <c r="AU197" s="178" t="s">
        <v>82</v>
      </c>
      <c r="AV197" s="14" t="s">
        <v>80</v>
      </c>
      <c r="AW197" s="14" t="s">
        <v>31</v>
      </c>
      <c r="AX197" s="14" t="s">
        <v>74</v>
      </c>
      <c r="AY197" s="178" t="s">
        <v>152</v>
      </c>
    </row>
    <row r="198" spans="2:51" s="13" customFormat="1" ht="12">
      <c r="B198" s="169"/>
      <c r="D198" s="163" t="s">
        <v>166</v>
      </c>
      <c r="E198" s="170" t="s">
        <v>1</v>
      </c>
      <c r="F198" s="171" t="s">
        <v>503</v>
      </c>
      <c r="H198" s="172">
        <v>384.3</v>
      </c>
      <c r="I198" s="173"/>
      <c r="L198" s="169"/>
      <c r="M198" s="174"/>
      <c r="N198" s="175"/>
      <c r="O198" s="175"/>
      <c r="P198" s="175"/>
      <c r="Q198" s="175"/>
      <c r="R198" s="175"/>
      <c r="S198" s="175"/>
      <c r="T198" s="176"/>
      <c r="AT198" s="170" t="s">
        <v>166</v>
      </c>
      <c r="AU198" s="170" t="s">
        <v>82</v>
      </c>
      <c r="AV198" s="13" t="s">
        <v>82</v>
      </c>
      <c r="AW198" s="13" t="s">
        <v>31</v>
      </c>
      <c r="AX198" s="13" t="s">
        <v>80</v>
      </c>
      <c r="AY198" s="170" t="s">
        <v>152</v>
      </c>
    </row>
    <row r="199" spans="1:65" s="2" customFormat="1" ht="37.9" customHeight="1">
      <c r="A199" s="33"/>
      <c r="B199" s="149"/>
      <c r="C199" s="150" t="s">
        <v>252</v>
      </c>
      <c r="D199" s="150" t="s">
        <v>155</v>
      </c>
      <c r="E199" s="151" t="s">
        <v>289</v>
      </c>
      <c r="F199" s="152" t="s">
        <v>290</v>
      </c>
      <c r="G199" s="153" t="s">
        <v>230</v>
      </c>
      <c r="H199" s="154">
        <v>98.975</v>
      </c>
      <c r="I199" s="155"/>
      <c r="J199" s="156">
        <f>ROUND(I199*H199,2)</f>
        <v>0</v>
      </c>
      <c r="K199" s="152" t="s">
        <v>1</v>
      </c>
      <c r="L199" s="34"/>
      <c r="M199" s="157" t="s">
        <v>1</v>
      </c>
      <c r="N199" s="158" t="s">
        <v>39</v>
      </c>
      <c r="O199" s="59"/>
      <c r="P199" s="159">
        <f>O199*H199</f>
        <v>0</v>
      </c>
      <c r="Q199" s="159">
        <v>0</v>
      </c>
      <c r="R199" s="159">
        <f>Q199*H199</f>
        <v>0</v>
      </c>
      <c r="S199" s="159">
        <v>0</v>
      </c>
      <c r="T199" s="160">
        <f>S199*H199</f>
        <v>0</v>
      </c>
      <c r="U199" s="33"/>
      <c r="V199" s="33"/>
      <c r="W199" s="33"/>
      <c r="X199" s="33"/>
      <c r="Y199" s="33"/>
      <c r="Z199" s="33"/>
      <c r="AA199" s="33"/>
      <c r="AB199" s="33"/>
      <c r="AC199" s="33"/>
      <c r="AD199" s="33"/>
      <c r="AE199" s="33"/>
      <c r="AR199" s="161" t="s">
        <v>160</v>
      </c>
      <c r="AT199" s="161" t="s">
        <v>155</v>
      </c>
      <c r="AU199" s="161" t="s">
        <v>82</v>
      </c>
      <c r="AY199" s="18" t="s">
        <v>152</v>
      </c>
      <c r="BE199" s="162">
        <f>IF(N199="základní",J199,0)</f>
        <v>0</v>
      </c>
      <c r="BF199" s="162">
        <f>IF(N199="snížená",J199,0)</f>
        <v>0</v>
      </c>
      <c r="BG199" s="162">
        <f>IF(N199="zákl. přenesená",J199,0)</f>
        <v>0</v>
      </c>
      <c r="BH199" s="162">
        <f>IF(N199="sníž. přenesená",J199,0)</f>
        <v>0</v>
      </c>
      <c r="BI199" s="162">
        <f>IF(N199="nulová",J199,0)</f>
        <v>0</v>
      </c>
      <c r="BJ199" s="18" t="s">
        <v>80</v>
      </c>
      <c r="BK199" s="162">
        <f>ROUND(I199*H199,2)</f>
        <v>0</v>
      </c>
      <c r="BL199" s="18" t="s">
        <v>160</v>
      </c>
      <c r="BM199" s="161" t="s">
        <v>504</v>
      </c>
    </row>
    <row r="200" spans="1:47" s="2" customFormat="1" ht="39">
      <c r="A200" s="33"/>
      <c r="B200" s="34"/>
      <c r="C200" s="33"/>
      <c r="D200" s="163" t="s">
        <v>162</v>
      </c>
      <c r="E200" s="33"/>
      <c r="F200" s="164" t="s">
        <v>286</v>
      </c>
      <c r="G200" s="33"/>
      <c r="H200" s="33"/>
      <c r="I200" s="165"/>
      <c r="J200" s="33"/>
      <c r="K200" s="33"/>
      <c r="L200" s="34"/>
      <c r="M200" s="166"/>
      <c r="N200" s="167"/>
      <c r="O200" s="59"/>
      <c r="P200" s="59"/>
      <c r="Q200" s="59"/>
      <c r="R200" s="59"/>
      <c r="S200" s="59"/>
      <c r="T200" s="60"/>
      <c r="U200" s="33"/>
      <c r="V200" s="33"/>
      <c r="W200" s="33"/>
      <c r="X200" s="33"/>
      <c r="Y200" s="33"/>
      <c r="Z200" s="33"/>
      <c r="AA200" s="33"/>
      <c r="AB200" s="33"/>
      <c r="AC200" s="33"/>
      <c r="AD200" s="33"/>
      <c r="AE200" s="33"/>
      <c r="AT200" s="18" t="s">
        <v>162</v>
      </c>
      <c r="AU200" s="18" t="s">
        <v>82</v>
      </c>
    </row>
    <row r="201" spans="1:65" s="2" customFormat="1" ht="44.25" customHeight="1">
      <c r="A201" s="33"/>
      <c r="B201" s="149"/>
      <c r="C201" s="150" t="s">
        <v>259</v>
      </c>
      <c r="D201" s="150" t="s">
        <v>155</v>
      </c>
      <c r="E201" s="151" t="s">
        <v>293</v>
      </c>
      <c r="F201" s="152" t="s">
        <v>294</v>
      </c>
      <c r="G201" s="153" t="s">
        <v>230</v>
      </c>
      <c r="H201" s="154">
        <v>291.696</v>
      </c>
      <c r="I201" s="155"/>
      <c r="J201" s="156">
        <f>ROUND(I201*H201,2)</f>
        <v>0</v>
      </c>
      <c r="K201" s="152" t="s">
        <v>1</v>
      </c>
      <c r="L201" s="34"/>
      <c r="M201" s="157" t="s">
        <v>1</v>
      </c>
      <c r="N201" s="158" t="s">
        <v>39</v>
      </c>
      <c r="O201" s="59"/>
      <c r="P201" s="159">
        <f>O201*H201</f>
        <v>0</v>
      </c>
      <c r="Q201" s="159">
        <v>0</v>
      </c>
      <c r="R201" s="159">
        <f>Q201*H201</f>
        <v>0</v>
      </c>
      <c r="S201" s="159">
        <v>0</v>
      </c>
      <c r="T201" s="160">
        <f>S201*H201</f>
        <v>0</v>
      </c>
      <c r="U201" s="33"/>
      <c r="V201" s="33"/>
      <c r="W201" s="33"/>
      <c r="X201" s="33"/>
      <c r="Y201" s="33"/>
      <c r="Z201" s="33"/>
      <c r="AA201" s="33"/>
      <c r="AB201" s="33"/>
      <c r="AC201" s="33"/>
      <c r="AD201" s="33"/>
      <c r="AE201" s="33"/>
      <c r="AR201" s="161" t="s">
        <v>160</v>
      </c>
      <c r="AT201" s="161" t="s">
        <v>155</v>
      </c>
      <c r="AU201" s="161" t="s">
        <v>82</v>
      </c>
      <c r="AY201" s="18" t="s">
        <v>152</v>
      </c>
      <c r="BE201" s="162">
        <f>IF(N201="základní",J201,0)</f>
        <v>0</v>
      </c>
      <c r="BF201" s="162">
        <f>IF(N201="snížená",J201,0)</f>
        <v>0</v>
      </c>
      <c r="BG201" s="162">
        <f>IF(N201="zákl. přenesená",J201,0)</f>
        <v>0</v>
      </c>
      <c r="BH201" s="162">
        <f>IF(N201="sníž. přenesená",J201,0)</f>
        <v>0</v>
      </c>
      <c r="BI201" s="162">
        <f>IF(N201="nulová",J201,0)</f>
        <v>0</v>
      </c>
      <c r="BJ201" s="18" t="s">
        <v>80</v>
      </c>
      <c r="BK201" s="162">
        <f>ROUND(I201*H201,2)</f>
        <v>0</v>
      </c>
      <c r="BL201" s="18" t="s">
        <v>160</v>
      </c>
      <c r="BM201" s="161" t="s">
        <v>505</v>
      </c>
    </row>
    <row r="202" spans="1:47" s="2" customFormat="1" ht="39">
      <c r="A202" s="33"/>
      <c r="B202" s="34"/>
      <c r="C202" s="33"/>
      <c r="D202" s="163" t="s">
        <v>162</v>
      </c>
      <c r="E202" s="33"/>
      <c r="F202" s="164" t="s">
        <v>286</v>
      </c>
      <c r="G202" s="33"/>
      <c r="H202" s="33"/>
      <c r="I202" s="165"/>
      <c r="J202" s="33"/>
      <c r="K202" s="33"/>
      <c r="L202" s="34"/>
      <c r="M202" s="166"/>
      <c r="N202" s="167"/>
      <c r="O202" s="59"/>
      <c r="P202" s="59"/>
      <c r="Q202" s="59"/>
      <c r="R202" s="59"/>
      <c r="S202" s="59"/>
      <c r="T202" s="60"/>
      <c r="U202" s="33"/>
      <c r="V202" s="33"/>
      <c r="W202" s="33"/>
      <c r="X202" s="33"/>
      <c r="Y202" s="33"/>
      <c r="Z202" s="33"/>
      <c r="AA202" s="33"/>
      <c r="AB202" s="33"/>
      <c r="AC202" s="33"/>
      <c r="AD202" s="33"/>
      <c r="AE202" s="33"/>
      <c r="AT202" s="18" t="s">
        <v>162</v>
      </c>
      <c r="AU202" s="18" t="s">
        <v>82</v>
      </c>
    </row>
    <row r="203" spans="2:51" s="14" customFormat="1" ht="12">
      <c r="B203" s="177"/>
      <c r="D203" s="163" t="s">
        <v>166</v>
      </c>
      <c r="E203" s="178" t="s">
        <v>1</v>
      </c>
      <c r="F203" s="179" t="s">
        <v>296</v>
      </c>
      <c r="H203" s="178" t="s">
        <v>1</v>
      </c>
      <c r="I203" s="180"/>
      <c r="L203" s="177"/>
      <c r="M203" s="181"/>
      <c r="N203" s="182"/>
      <c r="O203" s="182"/>
      <c r="P203" s="182"/>
      <c r="Q203" s="182"/>
      <c r="R203" s="182"/>
      <c r="S203" s="182"/>
      <c r="T203" s="183"/>
      <c r="AT203" s="178" t="s">
        <v>166</v>
      </c>
      <c r="AU203" s="178" t="s">
        <v>82</v>
      </c>
      <c r="AV203" s="14" t="s">
        <v>80</v>
      </c>
      <c r="AW203" s="14" t="s">
        <v>31</v>
      </c>
      <c r="AX203" s="14" t="s">
        <v>74</v>
      </c>
      <c r="AY203" s="178" t="s">
        <v>152</v>
      </c>
    </row>
    <row r="204" spans="2:51" s="13" customFormat="1" ht="12">
      <c r="B204" s="169"/>
      <c r="D204" s="163" t="s">
        <v>166</v>
      </c>
      <c r="E204" s="170" t="s">
        <v>1</v>
      </c>
      <c r="F204" s="171" t="s">
        <v>506</v>
      </c>
      <c r="H204" s="172">
        <v>291.696</v>
      </c>
      <c r="I204" s="173"/>
      <c r="L204" s="169"/>
      <c r="M204" s="174"/>
      <c r="N204" s="175"/>
      <c r="O204" s="175"/>
      <c r="P204" s="175"/>
      <c r="Q204" s="175"/>
      <c r="R204" s="175"/>
      <c r="S204" s="175"/>
      <c r="T204" s="176"/>
      <c r="AT204" s="170" t="s">
        <v>166</v>
      </c>
      <c r="AU204" s="170" t="s">
        <v>82</v>
      </c>
      <c r="AV204" s="13" t="s">
        <v>82</v>
      </c>
      <c r="AW204" s="13" t="s">
        <v>31</v>
      </c>
      <c r="AX204" s="13" t="s">
        <v>74</v>
      </c>
      <c r="AY204" s="170" t="s">
        <v>152</v>
      </c>
    </row>
    <row r="205" spans="2:51" s="15" customFormat="1" ht="12">
      <c r="B205" s="184"/>
      <c r="D205" s="163" t="s">
        <v>166</v>
      </c>
      <c r="E205" s="185" t="s">
        <v>1</v>
      </c>
      <c r="F205" s="186" t="s">
        <v>300</v>
      </c>
      <c r="H205" s="187">
        <v>291.696</v>
      </c>
      <c r="I205" s="188"/>
      <c r="L205" s="184"/>
      <c r="M205" s="189"/>
      <c r="N205" s="190"/>
      <c r="O205" s="190"/>
      <c r="P205" s="190"/>
      <c r="Q205" s="190"/>
      <c r="R205" s="190"/>
      <c r="S205" s="190"/>
      <c r="T205" s="191"/>
      <c r="AT205" s="185" t="s">
        <v>166</v>
      </c>
      <c r="AU205" s="185" t="s">
        <v>82</v>
      </c>
      <c r="AV205" s="15" t="s">
        <v>160</v>
      </c>
      <c r="AW205" s="15" t="s">
        <v>31</v>
      </c>
      <c r="AX205" s="15" t="s">
        <v>80</v>
      </c>
      <c r="AY205" s="185" t="s">
        <v>152</v>
      </c>
    </row>
    <row r="206" spans="1:65" s="2" customFormat="1" ht="37.9" customHeight="1">
      <c r="A206" s="33"/>
      <c r="B206" s="149"/>
      <c r="C206" s="150" t="s">
        <v>173</v>
      </c>
      <c r="D206" s="150" t="s">
        <v>155</v>
      </c>
      <c r="E206" s="151" t="s">
        <v>507</v>
      </c>
      <c r="F206" s="152" t="s">
        <v>508</v>
      </c>
      <c r="G206" s="153" t="s">
        <v>230</v>
      </c>
      <c r="H206" s="154">
        <v>99.402</v>
      </c>
      <c r="I206" s="155"/>
      <c r="J206" s="156">
        <f>ROUND(I206*H206,2)</f>
        <v>0</v>
      </c>
      <c r="K206" s="152" t="s">
        <v>1</v>
      </c>
      <c r="L206" s="34"/>
      <c r="M206" s="157" t="s">
        <v>1</v>
      </c>
      <c r="N206" s="158" t="s">
        <v>39</v>
      </c>
      <c r="O206" s="59"/>
      <c r="P206" s="159">
        <f>O206*H206</f>
        <v>0</v>
      </c>
      <c r="Q206" s="159">
        <v>0</v>
      </c>
      <c r="R206" s="159">
        <f>Q206*H206</f>
        <v>0</v>
      </c>
      <c r="S206" s="159">
        <v>0</v>
      </c>
      <c r="T206" s="160">
        <f>S206*H206</f>
        <v>0</v>
      </c>
      <c r="U206" s="33"/>
      <c r="V206" s="33"/>
      <c r="W206" s="33"/>
      <c r="X206" s="33"/>
      <c r="Y206" s="33"/>
      <c r="Z206" s="33"/>
      <c r="AA206" s="33"/>
      <c r="AB206" s="33"/>
      <c r="AC206" s="33"/>
      <c r="AD206" s="33"/>
      <c r="AE206" s="33"/>
      <c r="AR206" s="161" t="s">
        <v>160</v>
      </c>
      <c r="AT206" s="161" t="s">
        <v>155</v>
      </c>
      <c r="AU206" s="161" t="s">
        <v>82</v>
      </c>
      <c r="AY206" s="18" t="s">
        <v>152</v>
      </c>
      <c r="BE206" s="162">
        <f>IF(N206="základní",J206,0)</f>
        <v>0</v>
      </c>
      <c r="BF206" s="162">
        <f>IF(N206="snížená",J206,0)</f>
        <v>0</v>
      </c>
      <c r="BG206" s="162">
        <f>IF(N206="zákl. přenesená",J206,0)</f>
        <v>0</v>
      </c>
      <c r="BH206" s="162">
        <f>IF(N206="sníž. přenesená",J206,0)</f>
        <v>0</v>
      </c>
      <c r="BI206" s="162">
        <f>IF(N206="nulová",J206,0)</f>
        <v>0</v>
      </c>
      <c r="BJ206" s="18" t="s">
        <v>80</v>
      </c>
      <c r="BK206" s="162">
        <f>ROUND(I206*H206,2)</f>
        <v>0</v>
      </c>
      <c r="BL206" s="18" t="s">
        <v>160</v>
      </c>
      <c r="BM206" s="161" t="s">
        <v>509</v>
      </c>
    </row>
    <row r="207" spans="1:47" s="2" customFormat="1" ht="39">
      <c r="A207" s="33"/>
      <c r="B207" s="34"/>
      <c r="C207" s="33"/>
      <c r="D207" s="163" t="s">
        <v>162</v>
      </c>
      <c r="E207" s="33"/>
      <c r="F207" s="164" t="s">
        <v>286</v>
      </c>
      <c r="G207" s="33"/>
      <c r="H207" s="33"/>
      <c r="I207" s="165"/>
      <c r="J207" s="33"/>
      <c r="K207" s="33"/>
      <c r="L207" s="34"/>
      <c r="M207" s="166"/>
      <c r="N207" s="167"/>
      <c r="O207" s="59"/>
      <c r="P207" s="59"/>
      <c r="Q207" s="59"/>
      <c r="R207" s="59"/>
      <c r="S207" s="59"/>
      <c r="T207" s="60"/>
      <c r="U207" s="33"/>
      <c r="V207" s="33"/>
      <c r="W207" s="33"/>
      <c r="X207" s="33"/>
      <c r="Y207" s="33"/>
      <c r="Z207" s="33"/>
      <c r="AA207" s="33"/>
      <c r="AB207" s="33"/>
      <c r="AC207" s="33"/>
      <c r="AD207" s="33"/>
      <c r="AE207" s="33"/>
      <c r="AT207" s="18" t="s">
        <v>162</v>
      </c>
      <c r="AU207" s="18" t="s">
        <v>82</v>
      </c>
    </row>
    <row r="208" spans="1:65" s="2" customFormat="1" ht="44.25" customHeight="1">
      <c r="A208" s="33"/>
      <c r="B208" s="149"/>
      <c r="C208" s="150" t="s">
        <v>271</v>
      </c>
      <c r="D208" s="150" t="s">
        <v>155</v>
      </c>
      <c r="E208" s="151" t="s">
        <v>302</v>
      </c>
      <c r="F208" s="152" t="s">
        <v>303</v>
      </c>
      <c r="G208" s="153" t="s">
        <v>230</v>
      </c>
      <c r="H208" s="154">
        <v>3843</v>
      </c>
      <c r="I208" s="155"/>
      <c r="J208" s="156">
        <f>ROUND(I208*H208,2)</f>
        <v>0</v>
      </c>
      <c r="K208" s="152" t="s">
        <v>159</v>
      </c>
      <c r="L208" s="34"/>
      <c r="M208" s="157" t="s">
        <v>1</v>
      </c>
      <c r="N208" s="158" t="s">
        <v>39</v>
      </c>
      <c r="O208" s="59"/>
      <c r="P208" s="159">
        <f>O208*H208</f>
        <v>0</v>
      </c>
      <c r="Q208" s="159">
        <v>0</v>
      </c>
      <c r="R208" s="159">
        <f>Q208*H208</f>
        <v>0</v>
      </c>
      <c r="S208" s="159">
        <v>0</v>
      </c>
      <c r="T208" s="160">
        <f>S208*H208</f>
        <v>0</v>
      </c>
      <c r="U208" s="33"/>
      <c r="V208" s="33"/>
      <c r="W208" s="33"/>
      <c r="X208" s="33"/>
      <c r="Y208" s="33"/>
      <c r="Z208" s="33"/>
      <c r="AA208" s="33"/>
      <c r="AB208" s="33"/>
      <c r="AC208" s="33"/>
      <c r="AD208" s="33"/>
      <c r="AE208" s="33"/>
      <c r="AR208" s="161" t="s">
        <v>160</v>
      </c>
      <c r="AT208" s="161" t="s">
        <v>155</v>
      </c>
      <c r="AU208" s="161" t="s">
        <v>82</v>
      </c>
      <c r="AY208" s="18" t="s">
        <v>152</v>
      </c>
      <c r="BE208" s="162">
        <f>IF(N208="základní",J208,0)</f>
        <v>0</v>
      </c>
      <c r="BF208" s="162">
        <f>IF(N208="snížená",J208,0)</f>
        <v>0</v>
      </c>
      <c r="BG208" s="162">
        <f>IF(N208="zákl. přenesená",J208,0)</f>
        <v>0</v>
      </c>
      <c r="BH208" s="162">
        <f>IF(N208="sníž. přenesená",J208,0)</f>
        <v>0</v>
      </c>
      <c r="BI208" s="162">
        <f>IF(N208="nulová",J208,0)</f>
        <v>0</v>
      </c>
      <c r="BJ208" s="18" t="s">
        <v>80</v>
      </c>
      <c r="BK208" s="162">
        <f>ROUND(I208*H208,2)</f>
        <v>0</v>
      </c>
      <c r="BL208" s="18" t="s">
        <v>160</v>
      </c>
      <c r="BM208" s="161" t="s">
        <v>510</v>
      </c>
    </row>
    <row r="209" spans="1:47" s="2" customFormat="1" ht="48.75">
      <c r="A209" s="33"/>
      <c r="B209" s="34"/>
      <c r="C209" s="33"/>
      <c r="D209" s="163" t="s">
        <v>162</v>
      </c>
      <c r="E209" s="33"/>
      <c r="F209" s="164" t="s">
        <v>305</v>
      </c>
      <c r="G209" s="33"/>
      <c r="H209" s="33"/>
      <c r="I209" s="165"/>
      <c r="J209" s="33"/>
      <c r="K209" s="33"/>
      <c r="L209" s="34"/>
      <c r="M209" s="166"/>
      <c r="N209" s="167"/>
      <c r="O209" s="59"/>
      <c r="P209" s="59"/>
      <c r="Q209" s="59"/>
      <c r="R209" s="59"/>
      <c r="S209" s="59"/>
      <c r="T209" s="60"/>
      <c r="U209" s="33"/>
      <c r="V209" s="33"/>
      <c r="W209" s="33"/>
      <c r="X209" s="33"/>
      <c r="Y209" s="33"/>
      <c r="Z209" s="33"/>
      <c r="AA209" s="33"/>
      <c r="AB209" s="33"/>
      <c r="AC209" s="33"/>
      <c r="AD209" s="33"/>
      <c r="AE209" s="33"/>
      <c r="AT209" s="18" t="s">
        <v>162</v>
      </c>
      <c r="AU209" s="18" t="s">
        <v>82</v>
      </c>
    </row>
    <row r="210" spans="2:51" s="13" customFormat="1" ht="12">
      <c r="B210" s="169"/>
      <c r="D210" s="163" t="s">
        <v>166</v>
      </c>
      <c r="F210" s="171" t="s">
        <v>511</v>
      </c>
      <c r="H210" s="172">
        <v>3843</v>
      </c>
      <c r="I210" s="173"/>
      <c r="L210" s="169"/>
      <c r="M210" s="174"/>
      <c r="N210" s="175"/>
      <c r="O210" s="175"/>
      <c r="P210" s="175"/>
      <c r="Q210" s="175"/>
      <c r="R210" s="175"/>
      <c r="S210" s="175"/>
      <c r="T210" s="176"/>
      <c r="AT210" s="170" t="s">
        <v>166</v>
      </c>
      <c r="AU210" s="170" t="s">
        <v>82</v>
      </c>
      <c r="AV210" s="13" t="s">
        <v>82</v>
      </c>
      <c r="AW210" s="13" t="s">
        <v>3</v>
      </c>
      <c r="AX210" s="13" t="s">
        <v>80</v>
      </c>
      <c r="AY210" s="170" t="s">
        <v>152</v>
      </c>
    </row>
    <row r="211" spans="1:65" s="2" customFormat="1" ht="44.25" customHeight="1">
      <c r="A211" s="33"/>
      <c r="B211" s="149"/>
      <c r="C211" s="150" t="s">
        <v>7</v>
      </c>
      <c r="D211" s="150" t="s">
        <v>155</v>
      </c>
      <c r="E211" s="151" t="s">
        <v>308</v>
      </c>
      <c r="F211" s="152" t="s">
        <v>309</v>
      </c>
      <c r="G211" s="153" t="s">
        <v>230</v>
      </c>
      <c r="H211" s="154">
        <v>989.75</v>
      </c>
      <c r="I211" s="155"/>
      <c r="J211" s="156">
        <f>ROUND(I211*H211,2)</f>
        <v>0</v>
      </c>
      <c r="K211" s="152" t="s">
        <v>1</v>
      </c>
      <c r="L211" s="34"/>
      <c r="M211" s="157" t="s">
        <v>1</v>
      </c>
      <c r="N211" s="158" t="s">
        <v>39</v>
      </c>
      <c r="O211" s="59"/>
      <c r="P211" s="159">
        <f>O211*H211</f>
        <v>0</v>
      </c>
      <c r="Q211" s="159">
        <v>0</v>
      </c>
      <c r="R211" s="159">
        <f>Q211*H211</f>
        <v>0</v>
      </c>
      <c r="S211" s="159">
        <v>0</v>
      </c>
      <c r="T211" s="160">
        <f>S211*H211</f>
        <v>0</v>
      </c>
      <c r="U211" s="33"/>
      <c r="V211" s="33"/>
      <c r="W211" s="33"/>
      <c r="X211" s="33"/>
      <c r="Y211" s="33"/>
      <c r="Z211" s="33"/>
      <c r="AA211" s="33"/>
      <c r="AB211" s="33"/>
      <c r="AC211" s="33"/>
      <c r="AD211" s="33"/>
      <c r="AE211" s="33"/>
      <c r="AR211" s="161" t="s">
        <v>160</v>
      </c>
      <c r="AT211" s="161" t="s">
        <v>155</v>
      </c>
      <c r="AU211" s="161" t="s">
        <v>82</v>
      </c>
      <c r="AY211" s="18" t="s">
        <v>152</v>
      </c>
      <c r="BE211" s="162">
        <f>IF(N211="základní",J211,0)</f>
        <v>0</v>
      </c>
      <c r="BF211" s="162">
        <f>IF(N211="snížená",J211,0)</f>
        <v>0</v>
      </c>
      <c r="BG211" s="162">
        <f>IF(N211="zákl. přenesená",J211,0)</f>
        <v>0</v>
      </c>
      <c r="BH211" s="162">
        <f>IF(N211="sníž. přenesená",J211,0)</f>
        <v>0</v>
      </c>
      <c r="BI211" s="162">
        <f>IF(N211="nulová",J211,0)</f>
        <v>0</v>
      </c>
      <c r="BJ211" s="18" t="s">
        <v>80</v>
      </c>
      <c r="BK211" s="162">
        <f>ROUND(I211*H211,2)</f>
        <v>0</v>
      </c>
      <c r="BL211" s="18" t="s">
        <v>160</v>
      </c>
      <c r="BM211" s="161" t="s">
        <v>512</v>
      </c>
    </row>
    <row r="212" spans="1:47" s="2" customFormat="1" ht="48.75">
      <c r="A212" s="33"/>
      <c r="B212" s="34"/>
      <c r="C212" s="33"/>
      <c r="D212" s="163" t="s">
        <v>162</v>
      </c>
      <c r="E212" s="33"/>
      <c r="F212" s="164" t="s">
        <v>305</v>
      </c>
      <c r="G212" s="33"/>
      <c r="H212" s="33"/>
      <c r="I212" s="165"/>
      <c r="J212" s="33"/>
      <c r="K212" s="33"/>
      <c r="L212" s="34"/>
      <c r="M212" s="166"/>
      <c r="N212" s="167"/>
      <c r="O212" s="59"/>
      <c r="P212" s="59"/>
      <c r="Q212" s="59"/>
      <c r="R212" s="59"/>
      <c r="S212" s="59"/>
      <c r="T212" s="60"/>
      <c r="U212" s="33"/>
      <c r="V212" s="33"/>
      <c r="W212" s="33"/>
      <c r="X212" s="33"/>
      <c r="Y212" s="33"/>
      <c r="Z212" s="33"/>
      <c r="AA212" s="33"/>
      <c r="AB212" s="33"/>
      <c r="AC212" s="33"/>
      <c r="AD212" s="33"/>
      <c r="AE212" s="33"/>
      <c r="AT212" s="18" t="s">
        <v>162</v>
      </c>
      <c r="AU212" s="18" t="s">
        <v>82</v>
      </c>
    </row>
    <row r="213" spans="2:51" s="13" customFormat="1" ht="12">
      <c r="B213" s="169"/>
      <c r="D213" s="163" t="s">
        <v>166</v>
      </c>
      <c r="F213" s="171" t="s">
        <v>513</v>
      </c>
      <c r="H213" s="172">
        <v>989.75</v>
      </c>
      <c r="I213" s="173"/>
      <c r="L213" s="169"/>
      <c r="M213" s="174"/>
      <c r="N213" s="175"/>
      <c r="O213" s="175"/>
      <c r="P213" s="175"/>
      <c r="Q213" s="175"/>
      <c r="R213" s="175"/>
      <c r="S213" s="175"/>
      <c r="T213" s="176"/>
      <c r="AT213" s="170" t="s">
        <v>166</v>
      </c>
      <c r="AU213" s="170" t="s">
        <v>82</v>
      </c>
      <c r="AV213" s="13" t="s">
        <v>82</v>
      </c>
      <c r="AW213" s="13" t="s">
        <v>3</v>
      </c>
      <c r="AX213" s="13" t="s">
        <v>80</v>
      </c>
      <c r="AY213" s="170" t="s">
        <v>152</v>
      </c>
    </row>
    <row r="214" spans="1:65" s="2" customFormat="1" ht="44.25" customHeight="1">
      <c r="A214" s="33"/>
      <c r="B214" s="149"/>
      <c r="C214" s="150" t="s">
        <v>282</v>
      </c>
      <c r="D214" s="150" t="s">
        <v>155</v>
      </c>
      <c r="E214" s="151" t="s">
        <v>313</v>
      </c>
      <c r="F214" s="152" t="s">
        <v>314</v>
      </c>
      <c r="G214" s="153" t="s">
        <v>230</v>
      </c>
      <c r="H214" s="154">
        <v>2916.96</v>
      </c>
      <c r="I214" s="155"/>
      <c r="J214" s="156">
        <f>ROUND(I214*H214,2)</f>
        <v>0</v>
      </c>
      <c r="K214" s="152" t="s">
        <v>1</v>
      </c>
      <c r="L214" s="34"/>
      <c r="M214" s="157" t="s">
        <v>1</v>
      </c>
      <c r="N214" s="158" t="s">
        <v>39</v>
      </c>
      <c r="O214" s="59"/>
      <c r="P214" s="159">
        <f>O214*H214</f>
        <v>0</v>
      </c>
      <c r="Q214" s="159">
        <v>0</v>
      </c>
      <c r="R214" s="159">
        <f>Q214*H214</f>
        <v>0</v>
      </c>
      <c r="S214" s="159">
        <v>0</v>
      </c>
      <c r="T214" s="160">
        <f>S214*H214</f>
        <v>0</v>
      </c>
      <c r="U214" s="33"/>
      <c r="V214" s="33"/>
      <c r="W214" s="33"/>
      <c r="X214" s="33"/>
      <c r="Y214" s="33"/>
      <c r="Z214" s="33"/>
      <c r="AA214" s="33"/>
      <c r="AB214" s="33"/>
      <c r="AC214" s="33"/>
      <c r="AD214" s="33"/>
      <c r="AE214" s="33"/>
      <c r="AR214" s="161" t="s">
        <v>160</v>
      </c>
      <c r="AT214" s="161" t="s">
        <v>155</v>
      </c>
      <c r="AU214" s="161" t="s">
        <v>82</v>
      </c>
      <c r="AY214" s="18" t="s">
        <v>152</v>
      </c>
      <c r="BE214" s="162">
        <f>IF(N214="základní",J214,0)</f>
        <v>0</v>
      </c>
      <c r="BF214" s="162">
        <f>IF(N214="snížená",J214,0)</f>
        <v>0</v>
      </c>
      <c r="BG214" s="162">
        <f>IF(N214="zákl. přenesená",J214,0)</f>
        <v>0</v>
      </c>
      <c r="BH214" s="162">
        <f>IF(N214="sníž. přenesená",J214,0)</f>
        <v>0</v>
      </c>
      <c r="BI214" s="162">
        <f>IF(N214="nulová",J214,0)</f>
        <v>0</v>
      </c>
      <c r="BJ214" s="18" t="s">
        <v>80</v>
      </c>
      <c r="BK214" s="162">
        <f>ROUND(I214*H214,2)</f>
        <v>0</v>
      </c>
      <c r="BL214" s="18" t="s">
        <v>160</v>
      </c>
      <c r="BM214" s="161" t="s">
        <v>514</v>
      </c>
    </row>
    <row r="215" spans="1:47" s="2" customFormat="1" ht="48.75">
      <c r="A215" s="33"/>
      <c r="B215" s="34"/>
      <c r="C215" s="33"/>
      <c r="D215" s="163" t="s">
        <v>162</v>
      </c>
      <c r="E215" s="33"/>
      <c r="F215" s="164" t="s">
        <v>305</v>
      </c>
      <c r="G215" s="33"/>
      <c r="H215" s="33"/>
      <c r="I215" s="165"/>
      <c r="J215" s="33"/>
      <c r="K215" s="33"/>
      <c r="L215" s="34"/>
      <c r="M215" s="166"/>
      <c r="N215" s="167"/>
      <c r="O215" s="59"/>
      <c r="P215" s="59"/>
      <c r="Q215" s="59"/>
      <c r="R215" s="59"/>
      <c r="S215" s="59"/>
      <c r="T215" s="60"/>
      <c r="U215" s="33"/>
      <c r="V215" s="33"/>
      <c r="W215" s="33"/>
      <c r="X215" s="33"/>
      <c r="Y215" s="33"/>
      <c r="Z215" s="33"/>
      <c r="AA215" s="33"/>
      <c r="AB215" s="33"/>
      <c r="AC215" s="33"/>
      <c r="AD215" s="33"/>
      <c r="AE215" s="33"/>
      <c r="AT215" s="18" t="s">
        <v>162</v>
      </c>
      <c r="AU215" s="18" t="s">
        <v>82</v>
      </c>
    </row>
    <row r="216" spans="2:51" s="13" customFormat="1" ht="12">
      <c r="B216" s="169"/>
      <c r="D216" s="163" t="s">
        <v>166</v>
      </c>
      <c r="F216" s="171" t="s">
        <v>515</v>
      </c>
      <c r="H216" s="172">
        <v>2916.96</v>
      </c>
      <c r="I216" s="173"/>
      <c r="L216" s="169"/>
      <c r="M216" s="174"/>
      <c r="N216" s="175"/>
      <c r="O216" s="175"/>
      <c r="P216" s="175"/>
      <c r="Q216" s="175"/>
      <c r="R216" s="175"/>
      <c r="S216" s="175"/>
      <c r="T216" s="176"/>
      <c r="AT216" s="170" t="s">
        <v>166</v>
      </c>
      <c r="AU216" s="170" t="s">
        <v>82</v>
      </c>
      <c r="AV216" s="13" t="s">
        <v>82</v>
      </c>
      <c r="AW216" s="13" t="s">
        <v>3</v>
      </c>
      <c r="AX216" s="13" t="s">
        <v>80</v>
      </c>
      <c r="AY216" s="170" t="s">
        <v>152</v>
      </c>
    </row>
    <row r="217" spans="1:65" s="2" customFormat="1" ht="44.25" customHeight="1">
      <c r="A217" s="33"/>
      <c r="B217" s="149"/>
      <c r="C217" s="150" t="s">
        <v>288</v>
      </c>
      <c r="D217" s="150" t="s">
        <v>155</v>
      </c>
      <c r="E217" s="151" t="s">
        <v>516</v>
      </c>
      <c r="F217" s="152" t="s">
        <v>517</v>
      </c>
      <c r="G217" s="153" t="s">
        <v>230</v>
      </c>
      <c r="H217" s="154">
        <v>994.02</v>
      </c>
      <c r="I217" s="155"/>
      <c r="J217" s="156">
        <f>ROUND(I217*H217,2)</f>
        <v>0</v>
      </c>
      <c r="K217" s="152" t="s">
        <v>1</v>
      </c>
      <c r="L217" s="34"/>
      <c r="M217" s="157" t="s">
        <v>1</v>
      </c>
      <c r="N217" s="158" t="s">
        <v>39</v>
      </c>
      <c r="O217" s="59"/>
      <c r="P217" s="159">
        <f>O217*H217</f>
        <v>0</v>
      </c>
      <c r="Q217" s="159">
        <v>0</v>
      </c>
      <c r="R217" s="159">
        <f>Q217*H217</f>
        <v>0</v>
      </c>
      <c r="S217" s="159">
        <v>0</v>
      </c>
      <c r="T217" s="160">
        <f>S217*H217</f>
        <v>0</v>
      </c>
      <c r="U217" s="33"/>
      <c r="V217" s="33"/>
      <c r="W217" s="33"/>
      <c r="X217" s="33"/>
      <c r="Y217" s="33"/>
      <c r="Z217" s="33"/>
      <c r="AA217" s="33"/>
      <c r="AB217" s="33"/>
      <c r="AC217" s="33"/>
      <c r="AD217" s="33"/>
      <c r="AE217" s="33"/>
      <c r="AR217" s="161" t="s">
        <v>160</v>
      </c>
      <c r="AT217" s="161" t="s">
        <v>155</v>
      </c>
      <c r="AU217" s="161" t="s">
        <v>82</v>
      </c>
      <c r="AY217" s="18" t="s">
        <v>152</v>
      </c>
      <c r="BE217" s="162">
        <f>IF(N217="základní",J217,0)</f>
        <v>0</v>
      </c>
      <c r="BF217" s="162">
        <f>IF(N217="snížená",J217,0)</f>
        <v>0</v>
      </c>
      <c r="BG217" s="162">
        <f>IF(N217="zákl. přenesená",J217,0)</f>
        <v>0</v>
      </c>
      <c r="BH217" s="162">
        <f>IF(N217="sníž. přenesená",J217,0)</f>
        <v>0</v>
      </c>
      <c r="BI217" s="162">
        <f>IF(N217="nulová",J217,0)</f>
        <v>0</v>
      </c>
      <c r="BJ217" s="18" t="s">
        <v>80</v>
      </c>
      <c r="BK217" s="162">
        <f>ROUND(I217*H217,2)</f>
        <v>0</v>
      </c>
      <c r="BL217" s="18" t="s">
        <v>160</v>
      </c>
      <c r="BM217" s="161" t="s">
        <v>518</v>
      </c>
    </row>
    <row r="218" spans="1:47" s="2" customFormat="1" ht="48.75">
      <c r="A218" s="33"/>
      <c r="B218" s="34"/>
      <c r="C218" s="33"/>
      <c r="D218" s="163" t="s">
        <v>162</v>
      </c>
      <c r="E218" s="33"/>
      <c r="F218" s="164" t="s">
        <v>305</v>
      </c>
      <c r="G218" s="33"/>
      <c r="H218" s="33"/>
      <c r="I218" s="165"/>
      <c r="J218" s="33"/>
      <c r="K218" s="33"/>
      <c r="L218" s="34"/>
      <c r="M218" s="166"/>
      <c r="N218" s="167"/>
      <c r="O218" s="59"/>
      <c r="P218" s="59"/>
      <c r="Q218" s="59"/>
      <c r="R218" s="59"/>
      <c r="S218" s="59"/>
      <c r="T218" s="60"/>
      <c r="U218" s="33"/>
      <c r="V218" s="33"/>
      <c r="W218" s="33"/>
      <c r="X218" s="33"/>
      <c r="Y218" s="33"/>
      <c r="Z218" s="33"/>
      <c r="AA218" s="33"/>
      <c r="AB218" s="33"/>
      <c r="AC218" s="33"/>
      <c r="AD218" s="33"/>
      <c r="AE218" s="33"/>
      <c r="AT218" s="18" t="s">
        <v>162</v>
      </c>
      <c r="AU218" s="18" t="s">
        <v>82</v>
      </c>
    </row>
    <row r="219" spans="2:51" s="13" customFormat="1" ht="12">
      <c r="B219" s="169"/>
      <c r="D219" s="163" t="s">
        <v>166</v>
      </c>
      <c r="F219" s="171" t="s">
        <v>519</v>
      </c>
      <c r="H219" s="172">
        <v>994.02</v>
      </c>
      <c r="I219" s="173"/>
      <c r="L219" s="169"/>
      <c r="M219" s="174"/>
      <c r="N219" s="175"/>
      <c r="O219" s="175"/>
      <c r="P219" s="175"/>
      <c r="Q219" s="175"/>
      <c r="R219" s="175"/>
      <c r="S219" s="175"/>
      <c r="T219" s="176"/>
      <c r="AT219" s="170" t="s">
        <v>166</v>
      </c>
      <c r="AU219" s="170" t="s">
        <v>82</v>
      </c>
      <c r="AV219" s="13" t="s">
        <v>82</v>
      </c>
      <c r="AW219" s="13" t="s">
        <v>3</v>
      </c>
      <c r="AX219" s="13" t="s">
        <v>80</v>
      </c>
      <c r="AY219" s="170" t="s">
        <v>152</v>
      </c>
    </row>
    <row r="220" spans="1:65" s="2" customFormat="1" ht="33" customHeight="1">
      <c r="A220" s="33"/>
      <c r="B220" s="149"/>
      <c r="C220" s="150" t="s">
        <v>292</v>
      </c>
      <c r="D220" s="150" t="s">
        <v>155</v>
      </c>
      <c r="E220" s="151" t="s">
        <v>318</v>
      </c>
      <c r="F220" s="152" t="s">
        <v>319</v>
      </c>
      <c r="G220" s="153" t="s">
        <v>230</v>
      </c>
      <c r="H220" s="154">
        <v>98.975</v>
      </c>
      <c r="I220" s="155"/>
      <c r="J220" s="156">
        <f>ROUND(I220*H220,2)</f>
        <v>0</v>
      </c>
      <c r="K220" s="152" t="s">
        <v>159</v>
      </c>
      <c r="L220" s="34"/>
      <c r="M220" s="157" t="s">
        <v>1</v>
      </c>
      <c r="N220" s="158" t="s">
        <v>39</v>
      </c>
      <c r="O220" s="59"/>
      <c r="P220" s="159">
        <f>O220*H220</f>
        <v>0</v>
      </c>
      <c r="Q220" s="159">
        <v>0</v>
      </c>
      <c r="R220" s="159">
        <f>Q220*H220</f>
        <v>0</v>
      </c>
      <c r="S220" s="159">
        <v>0</v>
      </c>
      <c r="T220" s="160">
        <f>S220*H220</f>
        <v>0</v>
      </c>
      <c r="U220" s="33"/>
      <c r="V220" s="33"/>
      <c r="W220" s="33"/>
      <c r="X220" s="33"/>
      <c r="Y220" s="33"/>
      <c r="Z220" s="33"/>
      <c r="AA220" s="33"/>
      <c r="AB220" s="33"/>
      <c r="AC220" s="33"/>
      <c r="AD220" s="33"/>
      <c r="AE220" s="33"/>
      <c r="AR220" s="161" t="s">
        <v>160</v>
      </c>
      <c r="AT220" s="161" t="s">
        <v>155</v>
      </c>
      <c r="AU220" s="161" t="s">
        <v>82</v>
      </c>
      <c r="AY220" s="18" t="s">
        <v>152</v>
      </c>
      <c r="BE220" s="162">
        <f>IF(N220="základní",J220,0)</f>
        <v>0</v>
      </c>
      <c r="BF220" s="162">
        <f>IF(N220="snížená",J220,0)</f>
        <v>0</v>
      </c>
      <c r="BG220" s="162">
        <f>IF(N220="zákl. přenesená",J220,0)</f>
        <v>0</v>
      </c>
      <c r="BH220" s="162">
        <f>IF(N220="sníž. přenesená",J220,0)</f>
        <v>0</v>
      </c>
      <c r="BI220" s="162">
        <f>IF(N220="nulová",J220,0)</f>
        <v>0</v>
      </c>
      <c r="BJ220" s="18" t="s">
        <v>80</v>
      </c>
      <c r="BK220" s="162">
        <f>ROUND(I220*H220,2)</f>
        <v>0</v>
      </c>
      <c r="BL220" s="18" t="s">
        <v>160</v>
      </c>
      <c r="BM220" s="161" t="s">
        <v>520</v>
      </c>
    </row>
    <row r="221" spans="1:47" s="2" customFormat="1" ht="29.25">
      <c r="A221" s="33"/>
      <c r="B221" s="34"/>
      <c r="C221" s="33"/>
      <c r="D221" s="163" t="s">
        <v>162</v>
      </c>
      <c r="E221" s="33"/>
      <c r="F221" s="164" t="s">
        <v>321</v>
      </c>
      <c r="G221" s="33"/>
      <c r="H221" s="33"/>
      <c r="I221" s="165"/>
      <c r="J221" s="33"/>
      <c r="K221" s="33"/>
      <c r="L221" s="34"/>
      <c r="M221" s="166"/>
      <c r="N221" s="167"/>
      <c r="O221" s="59"/>
      <c r="P221" s="59"/>
      <c r="Q221" s="59"/>
      <c r="R221" s="59"/>
      <c r="S221" s="59"/>
      <c r="T221" s="60"/>
      <c r="U221" s="33"/>
      <c r="V221" s="33"/>
      <c r="W221" s="33"/>
      <c r="X221" s="33"/>
      <c r="Y221" s="33"/>
      <c r="Z221" s="33"/>
      <c r="AA221" s="33"/>
      <c r="AB221" s="33"/>
      <c r="AC221" s="33"/>
      <c r="AD221" s="33"/>
      <c r="AE221" s="33"/>
      <c r="AT221" s="18" t="s">
        <v>162</v>
      </c>
      <c r="AU221" s="18" t="s">
        <v>82</v>
      </c>
    </row>
    <row r="222" spans="1:47" s="2" customFormat="1" ht="19.5">
      <c r="A222" s="33"/>
      <c r="B222" s="34"/>
      <c r="C222" s="33"/>
      <c r="D222" s="163" t="s">
        <v>164</v>
      </c>
      <c r="E222" s="33"/>
      <c r="F222" s="168" t="s">
        <v>476</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164</v>
      </c>
      <c r="AU222" s="18" t="s">
        <v>82</v>
      </c>
    </row>
    <row r="223" spans="2:51" s="14" customFormat="1" ht="12">
      <c r="B223" s="177"/>
      <c r="D223" s="163" t="s">
        <v>166</v>
      </c>
      <c r="E223" s="178" t="s">
        <v>1</v>
      </c>
      <c r="F223" s="179" t="s">
        <v>276</v>
      </c>
      <c r="H223" s="178" t="s">
        <v>1</v>
      </c>
      <c r="I223" s="180"/>
      <c r="L223" s="177"/>
      <c r="M223" s="181"/>
      <c r="N223" s="182"/>
      <c r="O223" s="182"/>
      <c r="P223" s="182"/>
      <c r="Q223" s="182"/>
      <c r="R223" s="182"/>
      <c r="S223" s="182"/>
      <c r="T223" s="183"/>
      <c r="AT223" s="178" t="s">
        <v>166</v>
      </c>
      <c r="AU223" s="178" t="s">
        <v>82</v>
      </c>
      <c r="AV223" s="14" t="s">
        <v>80</v>
      </c>
      <c r="AW223" s="14" t="s">
        <v>31</v>
      </c>
      <c r="AX223" s="14" t="s">
        <v>74</v>
      </c>
      <c r="AY223" s="178" t="s">
        <v>152</v>
      </c>
    </row>
    <row r="224" spans="2:51" s="13" customFormat="1" ht="12">
      <c r="B224" s="169"/>
      <c r="D224" s="163" t="s">
        <v>166</v>
      </c>
      <c r="E224" s="170" t="s">
        <v>1</v>
      </c>
      <c r="F224" s="171" t="s">
        <v>521</v>
      </c>
      <c r="H224" s="172">
        <v>81.9</v>
      </c>
      <c r="I224" s="173"/>
      <c r="L224" s="169"/>
      <c r="M224" s="174"/>
      <c r="N224" s="175"/>
      <c r="O224" s="175"/>
      <c r="P224" s="175"/>
      <c r="Q224" s="175"/>
      <c r="R224" s="175"/>
      <c r="S224" s="175"/>
      <c r="T224" s="176"/>
      <c r="AT224" s="170" t="s">
        <v>166</v>
      </c>
      <c r="AU224" s="170" t="s">
        <v>82</v>
      </c>
      <c r="AV224" s="13" t="s">
        <v>82</v>
      </c>
      <c r="AW224" s="13" t="s">
        <v>31</v>
      </c>
      <c r="AX224" s="13" t="s">
        <v>74</v>
      </c>
      <c r="AY224" s="170" t="s">
        <v>152</v>
      </c>
    </row>
    <row r="225" spans="2:51" s="14" customFormat="1" ht="12">
      <c r="B225" s="177"/>
      <c r="D225" s="163" t="s">
        <v>166</v>
      </c>
      <c r="E225" s="178" t="s">
        <v>1</v>
      </c>
      <c r="F225" s="179" t="s">
        <v>488</v>
      </c>
      <c r="H225" s="178" t="s">
        <v>1</v>
      </c>
      <c r="I225" s="180"/>
      <c r="L225" s="177"/>
      <c r="M225" s="181"/>
      <c r="N225" s="182"/>
      <c r="O225" s="182"/>
      <c r="P225" s="182"/>
      <c r="Q225" s="182"/>
      <c r="R225" s="182"/>
      <c r="S225" s="182"/>
      <c r="T225" s="183"/>
      <c r="AT225" s="178" t="s">
        <v>166</v>
      </c>
      <c r="AU225" s="178" t="s">
        <v>82</v>
      </c>
      <c r="AV225" s="14" t="s">
        <v>80</v>
      </c>
      <c r="AW225" s="14" t="s">
        <v>31</v>
      </c>
      <c r="AX225" s="14" t="s">
        <v>74</v>
      </c>
      <c r="AY225" s="178" t="s">
        <v>152</v>
      </c>
    </row>
    <row r="226" spans="2:51" s="13" customFormat="1" ht="12">
      <c r="B226" s="169"/>
      <c r="D226" s="163" t="s">
        <v>166</v>
      </c>
      <c r="E226" s="170" t="s">
        <v>1</v>
      </c>
      <c r="F226" s="171" t="s">
        <v>522</v>
      </c>
      <c r="H226" s="172">
        <v>17.075</v>
      </c>
      <c r="I226" s="173"/>
      <c r="L226" s="169"/>
      <c r="M226" s="174"/>
      <c r="N226" s="175"/>
      <c r="O226" s="175"/>
      <c r="P226" s="175"/>
      <c r="Q226" s="175"/>
      <c r="R226" s="175"/>
      <c r="S226" s="175"/>
      <c r="T226" s="176"/>
      <c r="AT226" s="170" t="s">
        <v>166</v>
      </c>
      <c r="AU226" s="170" t="s">
        <v>82</v>
      </c>
      <c r="AV226" s="13" t="s">
        <v>82</v>
      </c>
      <c r="AW226" s="13" t="s">
        <v>31</v>
      </c>
      <c r="AX226" s="13" t="s">
        <v>74</v>
      </c>
      <c r="AY226" s="170" t="s">
        <v>152</v>
      </c>
    </row>
    <row r="227" spans="2:51" s="15" customFormat="1" ht="12">
      <c r="B227" s="184"/>
      <c r="D227" s="163" t="s">
        <v>166</v>
      </c>
      <c r="E227" s="185" t="s">
        <v>1</v>
      </c>
      <c r="F227" s="186" t="s">
        <v>300</v>
      </c>
      <c r="H227" s="187">
        <v>98.97500000000001</v>
      </c>
      <c r="I227" s="188"/>
      <c r="L227" s="184"/>
      <c r="M227" s="189"/>
      <c r="N227" s="190"/>
      <c r="O227" s="190"/>
      <c r="P227" s="190"/>
      <c r="Q227" s="190"/>
      <c r="R227" s="190"/>
      <c r="S227" s="190"/>
      <c r="T227" s="191"/>
      <c r="AT227" s="185" t="s">
        <v>166</v>
      </c>
      <c r="AU227" s="185" t="s">
        <v>82</v>
      </c>
      <c r="AV227" s="15" t="s">
        <v>160</v>
      </c>
      <c r="AW227" s="15" t="s">
        <v>31</v>
      </c>
      <c r="AX227" s="15" t="s">
        <v>80</v>
      </c>
      <c r="AY227" s="185" t="s">
        <v>152</v>
      </c>
    </row>
    <row r="228" spans="1:65" s="2" customFormat="1" ht="33" customHeight="1">
      <c r="A228" s="33"/>
      <c r="B228" s="149"/>
      <c r="C228" s="150" t="s">
        <v>301</v>
      </c>
      <c r="D228" s="150" t="s">
        <v>155</v>
      </c>
      <c r="E228" s="151" t="s">
        <v>523</v>
      </c>
      <c r="F228" s="152" t="s">
        <v>524</v>
      </c>
      <c r="G228" s="153" t="s">
        <v>230</v>
      </c>
      <c r="H228" s="154">
        <v>99.402</v>
      </c>
      <c r="I228" s="155"/>
      <c r="J228" s="156">
        <f>ROUND(I228*H228,2)</f>
        <v>0</v>
      </c>
      <c r="K228" s="152" t="s">
        <v>1</v>
      </c>
      <c r="L228" s="34"/>
      <c r="M228" s="157" t="s">
        <v>1</v>
      </c>
      <c r="N228" s="158" t="s">
        <v>39</v>
      </c>
      <c r="O228" s="59"/>
      <c r="P228" s="159">
        <f>O228*H228</f>
        <v>0</v>
      </c>
      <c r="Q228" s="159">
        <v>0</v>
      </c>
      <c r="R228" s="159">
        <f>Q228*H228</f>
        <v>0</v>
      </c>
      <c r="S228" s="159">
        <v>0</v>
      </c>
      <c r="T228" s="160">
        <f>S228*H228</f>
        <v>0</v>
      </c>
      <c r="U228" s="33"/>
      <c r="V228" s="33"/>
      <c r="W228" s="33"/>
      <c r="X228" s="33"/>
      <c r="Y228" s="33"/>
      <c r="Z228" s="33"/>
      <c r="AA228" s="33"/>
      <c r="AB228" s="33"/>
      <c r="AC228" s="33"/>
      <c r="AD228" s="33"/>
      <c r="AE228" s="33"/>
      <c r="AR228" s="161" t="s">
        <v>160</v>
      </c>
      <c r="AT228" s="161" t="s">
        <v>155</v>
      </c>
      <c r="AU228" s="161" t="s">
        <v>82</v>
      </c>
      <c r="AY228" s="18" t="s">
        <v>152</v>
      </c>
      <c r="BE228" s="162">
        <f>IF(N228="základní",J228,0)</f>
        <v>0</v>
      </c>
      <c r="BF228" s="162">
        <f>IF(N228="snížená",J228,0)</f>
        <v>0</v>
      </c>
      <c r="BG228" s="162">
        <f>IF(N228="zákl. přenesená",J228,0)</f>
        <v>0</v>
      </c>
      <c r="BH228" s="162">
        <f>IF(N228="sníž. přenesená",J228,0)</f>
        <v>0</v>
      </c>
      <c r="BI228" s="162">
        <f>IF(N228="nulová",J228,0)</f>
        <v>0</v>
      </c>
      <c r="BJ228" s="18" t="s">
        <v>80</v>
      </c>
      <c r="BK228" s="162">
        <f>ROUND(I228*H228,2)</f>
        <v>0</v>
      </c>
      <c r="BL228" s="18" t="s">
        <v>160</v>
      </c>
      <c r="BM228" s="161" t="s">
        <v>525</v>
      </c>
    </row>
    <row r="229" spans="1:47" s="2" customFormat="1" ht="29.25">
      <c r="A229" s="33"/>
      <c r="B229" s="34"/>
      <c r="C229" s="33"/>
      <c r="D229" s="163" t="s">
        <v>162</v>
      </c>
      <c r="E229" s="33"/>
      <c r="F229" s="164" t="s">
        <v>321</v>
      </c>
      <c r="G229" s="33"/>
      <c r="H229" s="33"/>
      <c r="I229" s="165"/>
      <c r="J229" s="33"/>
      <c r="K229" s="33"/>
      <c r="L229" s="34"/>
      <c r="M229" s="166"/>
      <c r="N229" s="167"/>
      <c r="O229" s="59"/>
      <c r="P229" s="59"/>
      <c r="Q229" s="59"/>
      <c r="R229" s="59"/>
      <c r="S229" s="59"/>
      <c r="T229" s="60"/>
      <c r="U229" s="33"/>
      <c r="V229" s="33"/>
      <c r="W229" s="33"/>
      <c r="X229" s="33"/>
      <c r="Y229" s="33"/>
      <c r="Z229" s="33"/>
      <c r="AA229" s="33"/>
      <c r="AB229" s="33"/>
      <c r="AC229" s="33"/>
      <c r="AD229" s="33"/>
      <c r="AE229" s="33"/>
      <c r="AT229" s="18" t="s">
        <v>162</v>
      </c>
      <c r="AU229" s="18" t="s">
        <v>82</v>
      </c>
    </row>
    <row r="230" spans="2:51" s="14" customFormat="1" ht="12">
      <c r="B230" s="177"/>
      <c r="D230" s="163" t="s">
        <v>166</v>
      </c>
      <c r="E230" s="178" t="s">
        <v>1</v>
      </c>
      <c r="F230" s="179" t="s">
        <v>526</v>
      </c>
      <c r="H230" s="178" t="s">
        <v>1</v>
      </c>
      <c r="I230" s="180"/>
      <c r="L230" s="177"/>
      <c r="M230" s="181"/>
      <c r="N230" s="182"/>
      <c r="O230" s="182"/>
      <c r="P230" s="182"/>
      <c r="Q230" s="182"/>
      <c r="R230" s="182"/>
      <c r="S230" s="182"/>
      <c r="T230" s="183"/>
      <c r="AT230" s="178" t="s">
        <v>166</v>
      </c>
      <c r="AU230" s="178" t="s">
        <v>82</v>
      </c>
      <c r="AV230" s="14" t="s">
        <v>80</v>
      </c>
      <c r="AW230" s="14" t="s">
        <v>31</v>
      </c>
      <c r="AX230" s="14" t="s">
        <v>74</v>
      </c>
      <c r="AY230" s="178" t="s">
        <v>152</v>
      </c>
    </row>
    <row r="231" spans="2:51" s="13" customFormat="1" ht="12">
      <c r="B231" s="169"/>
      <c r="D231" s="163" t="s">
        <v>166</v>
      </c>
      <c r="E231" s="170" t="s">
        <v>1</v>
      </c>
      <c r="F231" s="171" t="s">
        <v>527</v>
      </c>
      <c r="H231" s="172">
        <v>99.402</v>
      </c>
      <c r="I231" s="173"/>
      <c r="L231" s="169"/>
      <c r="M231" s="174"/>
      <c r="N231" s="175"/>
      <c r="O231" s="175"/>
      <c r="P231" s="175"/>
      <c r="Q231" s="175"/>
      <c r="R231" s="175"/>
      <c r="S231" s="175"/>
      <c r="T231" s="176"/>
      <c r="AT231" s="170" t="s">
        <v>166</v>
      </c>
      <c r="AU231" s="170" t="s">
        <v>82</v>
      </c>
      <c r="AV231" s="13" t="s">
        <v>82</v>
      </c>
      <c r="AW231" s="13" t="s">
        <v>31</v>
      </c>
      <c r="AX231" s="13" t="s">
        <v>80</v>
      </c>
      <c r="AY231" s="170" t="s">
        <v>152</v>
      </c>
    </row>
    <row r="232" spans="1:65" s="2" customFormat="1" ht="33" customHeight="1">
      <c r="A232" s="33"/>
      <c r="B232" s="149"/>
      <c r="C232" s="150" t="s">
        <v>307</v>
      </c>
      <c r="D232" s="150" t="s">
        <v>155</v>
      </c>
      <c r="E232" s="151" t="s">
        <v>324</v>
      </c>
      <c r="F232" s="152" t="s">
        <v>325</v>
      </c>
      <c r="G232" s="153" t="s">
        <v>230</v>
      </c>
      <c r="H232" s="154">
        <v>962.88</v>
      </c>
      <c r="I232" s="155"/>
      <c r="J232" s="156">
        <f>ROUND(I232*H232,2)</f>
        <v>0</v>
      </c>
      <c r="K232" s="152" t="s">
        <v>159</v>
      </c>
      <c r="L232" s="34"/>
      <c r="M232" s="157" t="s">
        <v>1</v>
      </c>
      <c r="N232" s="158" t="s">
        <v>39</v>
      </c>
      <c r="O232" s="59"/>
      <c r="P232" s="159">
        <f>O232*H232</f>
        <v>0</v>
      </c>
      <c r="Q232" s="159">
        <v>0</v>
      </c>
      <c r="R232" s="159">
        <f>Q232*H232</f>
        <v>0</v>
      </c>
      <c r="S232" s="159">
        <v>0</v>
      </c>
      <c r="T232" s="160">
        <f>S232*H232</f>
        <v>0</v>
      </c>
      <c r="U232" s="33"/>
      <c r="V232" s="33"/>
      <c r="W232" s="33"/>
      <c r="X232" s="33"/>
      <c r="Y232" s="33"/>
      <c r="Z232" s="33"/>
      <c r="AA232" s="33"/>
      <c r="AB232" s="33"/>
      <c r="AC232" s="33"/>
      <c r="AD232" s="33"/>
      <c r="AE232" s="33"/>
      <c r="AR232" s="161" t="s">
        <v>160</v>
      </c>
      <c r="AT232" s="161" t="s">
        <v>155</v>
      </c>
      <c r="AU232" s="161" t="s">
        <v>82</v>
      </c>
      <c r="AY232" s="18" t="s">
        <v>152</v>
      </c>
      <c r="BE232" s="162">
        <f>IF(N232="základní",J232,0)</f>
        <v>0</v>
      </c>
      <c r="BF232" s="162">
        <f>IF(N232="snížená",J232,0)</f>
        <v>0</v>
      </c>
      <c r="BG232" s="162">
        <f>IF(N232="zákl. přenesená",J232,0)</f>
        <v>0</v>
      </c>
      <c r="BH232" s="162">
        <f>IF(N232="sníž. přenesená",J232,0)</f>
        <v>0</v>
      </c>
      <c r="BI232" s="162">
        <f>IF(N232="nulová",J232,0)</f>
        <v>0</v>
      </c>
      <c r="BJ232" s="18" t="s">
        <v>80</v>
      </c>
      <c r="BK232" s="162">
        <f>ROUND(I232*H232,2)</f>
        <v>0</v>
      </c>
      <c r="BL232" s="18" t="s">
        <v>160</v>
      </c>
      <c r="BM232" s="161" t="s">
        <v>528</v>
      </c>
    </row>
    <row r="233" spans="1:47" s="2" customFormat="1" ht="97.5">
      <c r="A233" s="33"/>
      <c r="B233" s="34"/>
      <c r="C233" s="33"/>
      <c r="D233" s="163" t="s">
        <v>162</v>
      </c>
      <c r="E233" s="33"/>
      <c r="F233" s="164" t="s">
        <v>327</v>
      </c>
      <c r="G233" s="33"/>
      <c r="H233" s="33"/>
      <c r="I233" s="165"/>
      <c r="J233" s="33"/>
      <c r="K233" s="33"/>
      <c r="L233" s="34"/>
      <c r="M233" s="166"/>
      <c r="N233" s="167"/>
      <c r="O233" s="59"/>
      <c r="P233" s="59"/>
      <c r="Q233" s="59"/>
      <c r="R233" s="59"/>
      <c r="S233" s="59"/>
      <c r="T233" s="60"/>
      <c r="U233" s="33"/>
      <c r="V233" s="33"/>
      <c r="W233" s="33"/>
      <c r="X233" s="33"/>
      <c r="Y233" s="33"/>
      <c r="Z233" s="33"/>
      <c r="AA233" s="33"/>
      <c r="AB233" s="33"/>
      <c r="AC233" s="33"/>
      <c r="AD233" s="33"/>
      <c r="AE233" s="33"/>
      <c r="AT233" s="18" t="s">
        <v>162</v>
      </c>
      <c r="AU233" s="18" t="s">
        <v>82</v>
      </c>
    </row>
    <row r="234" spans="1:47" s="2" customFormat="1" ht="19.5">
      <c r="A234" s="33"/>
      <c r="B234" s="34"/>
      <c r="C234" s="33"/>
      <c r="D234" s="163" t="s">
        <v>164</v>
      </c>
      <c r="E234" s="33"/>
      <c r="F234" s="168" t="s">
        <v>476</v>
      </c>
      <c r="G234" s="33"/>
      <c r="H234" s="33"/>
      <c r="I234" s="165"/>
      <c r="J234" s="33"/>
      <c r="K234" s="33"/>
      <c r="L234" s="34"/>
      <c r="M234" s="166"/>
      <c r="N234" s="167"/>
      <c r="O234" s="59"/>
      <c r="P234" s="59"/>
      <c r="Q234" s="59"/>
      <c r="R234" s="59"/>
      <c r="S234" s="59"/>
      <c r="T234" s="60"/>
      <c r="U234" s="33"/>
      <c r="V234" s="33"/>
      <c r="W234" s="33"/>
      <c r="X234" s="33"/>
      <c r="Y234" s="33"/>
      <c r="Z234" s="33"/>
      <c r="AA234" s="33"/>
      <c r="AB234" s="33"/>
      <c r="AC234" s="33"/>
      <c r="AD234" s="33"/>
      <c r="AE234" s="33"/>
      <c r="AT234" s="18" t="s">
        <v>164</v>
      </c>
      <c r="AU234" s="18" t="s">
        <v>82</v>
      </c>
    </row>
    <row r="235" spans="2:51" s="14" customFormat="1" ht="12">
      <c r="B235" s="177"/>
      <c r="D235" s="163" t="s">
        <v>166</v>
      </c>
      <c r="E235" s="178" t="s">
        <v>1</v>
      </c>
      <c r="F235" s="179" t="s">
        <v>276</v>
      </c>
      <c r="H235" s="178" t="s">
        <v>1</v>
      </c>
      <c r="I235" s="180"/>
      <c r="L235" s="177"/>
      <c r="M235" s="181"/>
      <c r="N235" s="182"/>
      <c r="O235" s="182"/>
      <c r="P235" s="182"/>
      <c r="Q235" s="182"/>
      <c r="R235" s="182"/>
      <c r="S235" s="182"/>
      <c r="T235" s="183"/>
      <c r="AT235" s="178" t="s">
        <v>166</v>
      </c>
      <c r="AU235" s="178" t="s">
        <v>82</v>
      </c>
      <c r="AV235" s="14" t="s">
        <v>80</v>
      </c>
      <c r="AW235" s="14" t="s">
        <v>31</v>
      </c>
      <c r="AX235" s="14" t="s">
        <v>74</v>
      </c>
      <c r="AY235" s="178" t="s">
        <v>152</v>
      </c>
    </row>
    <row r="236" spans="2:51" s="13" customFormat="1" ht="12">
      <c r="B236" s="169"/>
      <c r="D236" s="163" t="s">
        <v>166</v>
      </c>
      <c r="E236" s="170" t="s">
        <v>1</v>
      </c>
      <c r="F236" s="171" t="s">
        <v>529</v>
      </c>
      <c r="H236" s="172">
        <v>962.88</v>
      </c>
      <c r="I236" s="173"/>
      <c r="L236" s="169"/>
      <c r="M236" s="174"/>
      <c r="N236" s="175"/>
      <c r="O236" s="175"/>
      <c r="P236" s="175"/>
      <c r="Q236" s="175"/>
      <c r="R236" s="175"/>
      <c r="S236" s="175"/>
      <c r="T236" s="176"/>
      <c r="AT236" s="170" t="s">
        <v>166</v>
      </c>
      <c r="AU236" s="170" t="s">
        <v>82</v>
      </c>
      <c r="AV236" s="13" t="s">
        <v>82</v>
      </c>
      <c r="AW236" s="13" t="s">
        <v>31</v>
      </c>
      <c r="AX236" s="13" t="s">
        <v>80</v>
      </c>
      <c r="AY236" s="170" t="s">
        <v>152</v>
      </c>
    </row>
    <row r="237" spans="1:65" s="2" customFormat="1" ht="24.2" customHeight="1">
      <c r="A237" s="33"/>
      <c r="B237" s="149"/>
      <c r="C237" s="192" t="s">
        <v>312</v>
      </c>
      <c r="D237" s="192" t="s">
        <v>330</v>
      </c>
      <c r="E237" s="193" t="s">
        <v>331</v>
      </c>
      <c r="F237" s="194" t="s">
        <v>1523</v>
      </c>
      <c r="G237" s="195" t="s">
        <v>332</v>
      </c>
      <c r="H237" s="196">
        <v>1733.184</v>
      </c>
      <c r="I237" s="197"/>
      <c r="J237" s="198">
        <f>ROUND(I237*H237,2)</f>
        <v>0</v>
      </c>
      <c r="K237" s="194" t="s">
        <v>1</v>
      </c>
      <c r="L237" s="199"/>
      <c r="M237" s="200" t="s">
        <v>1</v>
      </c>
      <c r="N237" s="201" t="s">
        <v>39</v>
      </c>
      <c r="O237" s="59"/>
      <c r="P237" s="159">
        <f>O237*H237</f>
        <v>0</v>
      </c>
      <c r="Q237" s="159">
        <v>0</v>
      </c>
      <c r="R237" s="159">
        <f>Q237*H237</f>
        <v>0</v>
      </c>
      <c r="S237" s="159">
        <v>0</v>
      </c>
      <c r="T237" s="160">
        <f>S237*H237</f>
        <v>0</v>
      </c>
      <c r="U237" s="33"/>
      <c r="V237" s="33"/>
      <c r="W237" s="33"/>
      <c r="X237" s="33"/>
      <c r="Y237" s="33"/>
      <c r="Z237" s="33"/>
      <c r="AA237" s="33"/>
      <c r="AB237" s="33"/>
      <c r="AC237" s="33"/>
      <c r="AD237" s="33"/>
      <c r="AE237" s="33"/>
      <c r="AR237" s="161" t="s">
        <v>198</v>
      </c>
      <c r="AT237" s="161" t="s">
        <v>330</v>
      </c>
      <c r="AU237" s="161" t="s">
        <v>82</v>
      </c>
      <c r="AY237" s="18" t="s">
        <v>152</v>
      </c>
      <c r="BE237" s="162">
        <f>IF(N237="základní",J237,0)</f>
        <v>0</v>
      </c>
      <c r="BF237" s="162">
        <f>IF(N237="snížená",J237,0)</f>
        <v>0</v>
      </c>
      <c r="BG237" s="162">
        <f>IF(N237="zákl. přenesená",J237,0)</f>
        <v>0</v>
      </c>
      <c r="BH237" s="162">
        <f>IF(N237="sníž. přenesená",J237,0)</f>
        <v>0</v>
      </c>
      <c r="BI237" s="162">
        <f>IF(N237="nulová",J237,0)</f>
        <v>0</v>
      </c>
      <c r="BJ237" s="18" t="s">
        <v>80</v>
      </c>
      <c r="BK237" s="162">
        <f>ROUND(I237*H237,2)</f>
        <v>0</v>
      </c>
      <c r="BL237" s="18" t="s">
        <v>160</v>
      </c>
      <c r="BM237" s="161" t="s">
        <v>333</v>
      </c>
    </row>
    <row r="238" spans="1:47" s="2" customFormat="1" ht="58.5">
      <c r="A238" s="33"/>
      <c r="B238" s="34"/>
      <c r="C238" s="33"/>
      <c r="D238" s="163" t="s">
        <v>162</v>
      </c>
      <c r="E238" s="33"/>
      <c r="F238" s="164" t="s">
        <v>334</v>
      </c>
      <c r="G238" s="33"/>
      <c r="H238" s="33"/>
      <c r="I238" s="165"/>
      <c r="J238" s="33"/>
      <c r="K238" s="33"/>
      <c r="L238" s="34"/>
      <c r="M238" s="166"/>
      <c r="N238" s="167"/>
      <c r="O238" s="59"/>
      <c r="P238" s="59"/>
      <c r="Q238" s="59"/>
      <c r="R238" s="59"/>
      <c r="S238" s="59"/>
      <c r="T238" s="60"/>
      <c r="U238" s="33"/>
      <c r="V238" s="33"/>
      <c r="W238" s="33"/>
      <c r="X238" s="33"/>
      <c r="Y238" s="33"/>
      <c r="Z238" s="33"/>
      <c r="AA238" s="33"/>
      <c r="AB238" s="33"/>
      <c r="AC238" s="33"/>
      <c r="AD238" s="33"/>
      <c r="AE238" s="33"/>
      <c r="AT238" s="18" t="s">
        <v>162</v>
      </c>
      <c r="AU238" s="18" t="s">
        <v>82</v>
      </c>
    </row>
    <row r="239" spans="2:51" s="13" customFormat="1" ht="12">
      <c r="B239" s="169"/>
      <c r="D239" s="163" t="s">
        <v>166</v>
      </c>
      <c r="F239" s="171" t="s">
        <v>530</v>
      </c>
      <c r="H239" s="172">
        <v>1733.184</v>
      </c>
      <c r="I239" s="173"/>
      <c r="L239" s="169"/>
      <c r="M239" s="174"/>
      <c r="N239" s="175"/>
      <c r="O239" s="175"/>
      <c r="P239" s="175"/>
      <c r="Q239" s="175"/>
      <c r="R239" s="175"/>
      <c r="S239" s="175"/>
      <c r="T239" s="176"/>
      <c r="AT239" s="170" t="s">
        <v>166</v>
      </c>
      <c r="AU239" s="170" t="s">
        <v>82</v>
      </c>
      <c r="AV239" s="13" t="s">
        <v>82</v>
      </c>
      <c r="AW239" s="13" t="s">
        <v>3</v>
      </c>
      <c r="AX239" s="13" t="s">
        <v>80</v>
      </c>
      <c r="AY239" s="170" t="s">
        <v>152</v>
      </c>
    </row>
    <row r="240" spans="1:65" s="2" customFormat="1" ht="33" customHeight="1">
      <c r="A240" s="33"/>
      <c r="B240" s="149"/>
      <c r="C240" s="150" t="s">
        <v>317</v>
      </c>
      <c r="D240" s="150" t="s">
        <v>155</v>
      </c>
      <c r="E240" s="151" t="s">
        <v>337</v>
      </c>
      <c r="F240" s="152" t="s">
        <v>338</v>
      </c>
      <c r="G240" s="153" t="s">
        <v>332</v>
      </c>
      <c r="H240" s="154">
        <v>346.129</v>
      </c>
      <c r="I240" s="155"/>
      <c r="J240" s="156">
        <f>ROUND(I240*H240,2)</f>
        <v>0</v>
      </c>
      <c r="K240" s="152" t="s">
        <v>159</v>
      </c>
      <c r="L240" s="34"/>
      <c r="M240" s="157" t="s">
        <v>1</v>
      </c>
      <c r="N240" s="158" t="s">
        <v>39</v>
      </c>
      <c r="O240" s="59"/>
      <c r="P240" s="159">
        <f>O240*H240</f>
        <v>0</v>
      </c>
      <c r="Q240" s="159">
        <v>0</v>
      </c>
      <c r="R240" s="159">
        <f>Q240*H240</f>
        <v>0</v>
      </c>
      <c r="S240" s="159">
        <v>0</v>
      </c>
      <c r="T240" s="160">
        <f>S240*H240</f>
        <v>0</v>
      </c>
      <c r="U240" s="33"/>
      <c r="V240" s="33"/>
      <c r="W240" s="33"/>
      <c r="X240" s="33"/>
      <c r="Y240" s="33"/>
      <c r="Z240" s="33"/>
      <c r="AA240" s="33"/>
      <c r="AB240" s="33"/>
      <c r="AC240" s="33"/>
      <c r="AD240" s="33"/>
      <c r="AE240" s="33"/>
      <c r="AR240" s="161" t="s">
        <v>160</v>
      </c>
      <c r="AT240" s="161" t="s">
        <v>155</v>
      </c>
      <c r="AU240" s="161" t="s">
        <v>82</v>
      </c>
      <c r="AY240" s="18" t="s">
        <v>152</v>
      </c>
      <c r="BE240" s="162">
        <f>IF(N240="základní",J240,0)</f>
        <v>0</v>
      </c>
      <c r="BF240" s="162">
        <f>IF(N240="snížená",J240,0)</f>
        <v>0</v>
      </c>
      <c r="BG240" s="162">
        <f>IF(N240="zákl. přenesená",J240,0)</f>
        <v>0</v>
      </c>
      <c r="BH240" s="162">
        <f>IF(N240="sníž. přenesená",J240,0)</f>
        <v>0</v>
      </c>
      <c r="BI240" s="162">
        <f>IF(N240="nulová",J240,0)</f>
        <v>0</v>
      </c>
      <c r="BJ240" s="18" t="s">
        <v>80</v>
      </c>
      <c r="BK240" s="162">
        <f>ROUND(I240*H240,2)</f>
        <v>0</v>
      </c>
      <c r="BL240" s="18" t="s">
        <v>160</v>
      </c>
      <c r="BM240" s="161" t="s">
        <v>531</v>
      </c>
    </row>
    <row r="241" spans="1:47" s="2" customFormat="1" ht="29.25">
      <c r="A241" s="33"/>
      <c r="B241" s="34"/>
      <c r="C241" s="33"/>
      <c r="D241" s="163" t="s">
        <v>162</v>
      </c>
      <c r="E241" s="33"/>
      <c r="F241" s="164" t="s">
        <v>340</v>
      </c>
      <c r="G241" s="33"/>
      <c r="H241" s="33"/>
      <c r="I241" s="165"/>
      <c r="J241" s="33"/>
      <c r="K241" s="33"/>
      <c r="L241" s="34"/>
      <c r="M241" s="166"/>
      <c r="N241" s="167"/>
      <c r="O241" s="59"/>
      <c r="P241" s="59"/>
      <c r="Q241" s="59"/>
      <c r="R241" s="59"/>
      <c r="S241" s="59"/>
      <c r="T241" s="60"/>
      <c r="U241" s="33"/>
      <c r="V241" s="33"/>
      <c r="W241" s="33"/>
      <c r="X241" s="33"/>
      <c r="Y241" s="33"/>
      <c r="Z241" s="33"/>
      <c r="AA241" s="33"/>
      <c r="AB241" s="33"/>
      <c r="AC241" s="33"/>
      <c r="AD241" s="33"/>
      <c r="AE241" s="33"/>
      <c r="AT241" s="18" t="s">
        <v>162</v>
      </c>
      <c r="AU241" s="18" t="s">
        <v>82</v>
      </c>
    </row>
    <row r="242" spans="2:51" s="14" customFormat="1" ht="12">
      <c r="B242" s="177"/>
      <c r="D242" s="163" t="s">
        <v>166</v>
      </c>
      <c r="E242" s="178" t="s">
        <v>1</v>
      </c>
      <c r="F242" s="179" t="s">
        <v>532</v>
      </c>
      <c r="H242" s="178" t="s">
        <v>1</v>
      </c>
      <c r="I242" s="180"/>
      <c r="L242" s="177"/>
      <c r="M242" s="181"/>
      <c r="N242" s="182"/>
      <c r="O242" s="182"/>
      <c r="P242" s="182"/>
      <c r="Q242" s="182"/>
      <c r="R242" s="182"/>
      <c r="S242" s="182"/>
      <c r="T242" s="183"/>
      <c r="AT242" s="178" t="s">
        <v>166</v>
      </c>
      <c r="AU242" s="178" t="s">
        <v>82</v>
      </c>
      <c r="AV242" s="14" t="s">
        <v>80</v>
      </c>
      <c r="AW242" s="14" t="s">
        <v>31</v>
      </c>
      <c r="AX242" s="14" t="s">
        <v>74</v>
      </c>
      <c r="AY242" s="178" t="s">
        <v>152</v>
      </c>
    </row>
    <row r="243" spans="2:51" s="13" customFormat="1" ht="12">
      <c r="B243" s="169"/>
      <c r="D243" s="163" t="s">
        <v>166</v>
      </c>
      <c r="E243" s="170" t="s">
        <v>1</v>
      </c>
      <c r="F243" s="171" t="s">
        <v>533</v>
      </c>
      <c r="H243" s="172">
        <v>291.696</v>
      </c>
      <c r="I243" s="173"/>
      <c r="L243" s="169"/>
      <c r="M243" s="174"/>
      <c r="N243" s="175"/>
      <c r="O243" s="175"/>
      <c r="P243" s="175"/>
      <c r="Q243" s="175"/>
      <c r="R243" s="175"/>
      <c r="S243" s="175"/>
      <c r="T243" s="176"/>
      <c r="AT243" s="170" t="s">
        <v>166</v>
      </c>
      <c r="AU243" s="170" t="s">
        <v>82</v>
      </c>
      <c r="AV243" s="13" t="s">
        <v>82</v>
      </c>
      <c r="AW243" s="13" t="s">
        <v>31</v>
      </c>
      <c r="AX243" s="13" t="s">
        <v>74</v>
      </c>
      <c r="AY243" s="170" t="s">
        <v>152</v>
      </c>
    </row>
    <row r="244" spans="2:51" s="14" customFormat="1" ht="12">
      <c r="B244" s="177"/>
      <c r="D244" s="163" t="s">
        <v>166</v>
      </c>
      <c r="E244" s="178" t="s">
        <v>1</v>
      </c>
      <c r="F244" s="179" t="s">
        <v>534</v>
      </c>
      <c r="H244" s="178" t="s">
        <v>1</v>
      </c>
      <c r="I244" s="180"/>
      <c r="L244" s="177"/>
      <c r="M244" s="181"/>
      <c r="N244" s="182"/>
      <c r="O244" s="182"/>
      <c r="P244" s="182"/>
      <c r="Q244" s="182"/>
      <c r="R244" s="182"/>
      <c r="S244" s="182"/>
      <c r="T244" s="183"/>
      <c r="AT244" s="178" t="s">
        <v>166</v>
      </c>
      <c r="AU244" s="178" t="s">
        <v>82</v>
      </c>
      <c r="AV244" s="14" t="s">
        <v>80</v>
      </c>
      <c r="AW244" s="14" t="s">
        <v>31</v>
      </c>
      <c r="AX244" s="14" t="s">
        <v>74</v>
      </c>
      <c r="AY244" s="178" t="s">
        <v>152</v>
      </c>
    </row>
    <row r="245" spans="2:51" s="13" customFormat="1" ht="12">
      <c r="B245" s="169"/>
      <c r="D245" s="163" t="s">
        <v>166</v>
      </c>
      <c r="E245" s="170" t="s">
        <v>1</v>
      </c>
      <c r="F245" s="171" t="s">
        <v>535</v>
      </c>
      <c r="H245" s="172">
        <v>-99.402</v>
      </c>
      <c r="I245" s="173"/>
      <c r="L245" s="169"/>
      <c r="M245" s="174"/>
      <c r="N245" s="175"/>
      <c r="O245" s="175"/>
      <c r="P245" s="175"/>
      <c r="Q245" s="175"/>
      <c r="R245" s="175"/>
      <c r="S245" s="175"/>
      <c r="T245" s="176"/>
      <c r="AT245" s="170" t="s">
        <v>166</v>
      </c>
      <c r="AU245" s="170" t="s">
        <v>82</v>
      </c>
      <c r="AV245" s="13" t="s">
        <v>82</v>
      </c>
      <c r="AW245" s="13" t="s">
        <v>31</v>
      </c>
      <c r="AX245" s="13" t="s">
        <v>74</v>
      </c>
      <c r="AY245" s="170" t="s">
        <v>152</v>
      </c>
    </row>
    <row r="246" spans="2:51" s="15" customFormat="1" ht="12">
      <c r="B246" s="184"/>
      <c r="D246" s="163" t="s">
        <v>166</v>
      </c>
      <c r="E246" s="185" t="s">
        <v>1</v>
      </c>
      <c r="F246" s="186" t="s">
        <v>300</v>
      </c>
      <c r="H246" s="187">
        <v>192.29400000000004</v>
      </c>
      <c r="I246" s="188"/>
      <c r="L246" s="184"/>
      <c r="M246" s="189"/>
      <c r="N246" s="190"/>
      <c r="O246" s="190"/>
      <c r="P246" s="190"/>
      <c r="Q246" s="190"/>
      <c r="R246" s="190"/>
      <c r="S246" s="190"/>
      <c r="T246" s="191"/>
      <c r="AT246" s="185" t="s">
        <v>166</v>
      </c>
      <c r="AU246" s="185" t="s">
        <v>82</v>
      </c>
      <c r="AV246" s="15" t="s">
        <v>160</v>
      </c>
      <c r="AW246" s="15" t="s">
        <v>31</v>
      </c>
      <c r="AX246" s="15" t="s">
        <v>80</v>
      </c>
      <c r="AY246" s="185" t="s">
        <v>152</v>
      </c>
    </row>
    <row r="247" spans="2:51" s="13" customFormat="1" ht="12">
      <c r="B247" s="169"/>
      <c r="D247" s="163" t="s">
        <v>166</v>
      </c>
      <c r="F247" s="171" t="s">
        <v>536</v>
      </c>
      <c r="H247" s="172">
        <v>346.129</v>
      </c>
      <c r="I247" s="173"/>
      <c r="L247" s="169"/>
      <c r="M247" s="174"/>
      <c r="N247" s="175"/>
      <c r="O247" s="175"/>
      <c r="P247" s="175"/>
      <c r="Q247" s="175"/>
      <c r="R247" s="175"/>
      <c r="S247" s="175"/>
      <c r="T247" s="176"/>
      <c r="AT247" s="170" t="s">
        <v>166</v>
      </c>
      <c r="AU247" s="170" t="s">
        <v>82</v>
      </c>
      <c r="AV247" s="13" t="s">
        <v>82</v>
      </c>
      <c r="AW247" s="13" t="s">
        <v>3</v>
      </c>
      <c r="AX247" s="13" t="s">
        <v>80</v>
      </c>
      <c r="AY247" s="170" t="s">
        <v>152</v>
      </c>
    </row>
    <row r="248" spans="1:65" s="2" customFormat="1" ht="24.2" customHeight="1">
      <c r="A248" s="33"/>
      <c r="B248" s="149"/>
      <c r="C248" s="150" t="s">
        <v>323</v>
      </c>
      <c r="D248" s="150" t="s">
        <v>155</v>
      </c>
      <c r="E248" s="151" t="s">
        <v>537</v>
      </c>
      <c r="F248" s="152" t="s">
        <v>538</v>
      </c>
      <c r="G248" s="153" t="s">
        <v>230</v>
      </c>
      <c r="H248" s="154">
        <v>99.402</v>
      </c>
      <c r="I248" s="155"/>
      <c r="J248" s="156">
        <f>ROUND(I248*H248,2)</f>
        <v>0</v>
      </c>
      <c r="K248" s="152" t="s">
        <v>159</v>
      </c>
      <c r="L248" s="34"/>
      <c r="M248" s="157" t="s">
        <v>1</v>
      </c>
      <c r="N248" s="158" t="s">
        <v>39</v>
      </c>
      <c r="O248" s="59"/>
      <c r="P248" s="159">
        <f>O248*H248</f>
        <v>0</v>
      </c>
      <c r="Q248" s="159">
        <v>0</v>
      </c>
      <c r="R248" s="159">
        <f>Q248*H248</f>
        <v>0</v>
      </c>
      <c r="S248" s="159">
        <v>0</v>
      </c>
      <c r="T248" s="160">
        <f>S248*H248</f>
        <v>0</v>
      </c>
      <c r="U248" s="33"/>
      <c r="V248" s="33"/>
      <c r="W248" s="33"/>
      <c r="X248" s="33"/>
      <c r="Y248" s="33"/>
      <c r="Z248" s="33"/>
      <c r="AA248" s="33"/>
      <c r="AB248" s="33"/>
      <c r="AC248" s="33"/>
      <c r="AD248" s="33"/>
      <c r="AE248" s="33"/>
      <c r="AR248" s="161" t="s">
        <v>160</v>
      </c>
      <c r="AT248" s="161" t="s">
        <v>155</v>
      </c>
      <c r="AU248" s="161" t="s">
        <v>82</v>
      </c>
      <c r="AY248" s="18" t="s">
        <v>152</v>
      </c>
      <c r="BE248" s="162">
        <f>IF(N248="základní",J248,0)</f>
        <v>0</v>
      </c>
      <c r="BF248" s="162">
        <f>IF(N248="snížená",J248,0)</f>
        <v>0</v>
      </c>
      <c r="BG248" s="162">
        <f>IF(N248="zákl. přenesená",J248,0)</f>
        <v>0</v>
      </c>
      <c r="BH248" s="162">
        <f>IF(N248="sníž. přenesená",J248,0)</f>
        <v>0</v>
      </c>
      <c r="BI248" s="162">
        <f>IF(N248="nulová",J248,0)</f>
        <v>0</v>
      </c>
      <c r="BJ248" s="18" t="s">
        <v>80</v>
      </c>
      <c r="BK248" s="162">
        <f>ROUND(I248*H248,2)</f>
        <v>0</v>
      </c>
      <c r="BL248" s="18" t="s">
        <v>160</v>
      </c>
      <c r="BM248" s="161" t="s">
        <v>539</v>
      </c>
    </row>
    <row r="249" spans="1:47" s="2" customFormat="1" ht="29.25">
      <c r="A249" s="33"/>
      <c r="B249" s="34"/>
      <c r="C249" s="33"/>
      <c r="D249" s="163" t="s">
        <v>162</v>
      </c>
      <c r="E249" s="33"/>
      <c r="F249" s="164" t="s">
        <v>540</v>
      </c>
      <c r="G249" s="33"/>
      <c r="H249" s="33"/>
      <c r="I249" s="165"/>
      <c r="J249" s="33"/>
      <c r="K249" s="33"/>
      <c r="L249" s="34"/>
      <c r="M249" s="166"/>
      <c r="N249" s="167"/>
      <c r="O249" s="59"/>
      <c r="P249" s="59"/>
      <c r="Q249" s="59"/>
      <c r="R249" s="59"/>
      <c r="S249" s="59"/>
      <c r="T249" s="60"/>
      <c r="U249" s="33"/>
      <c r="V249" s="33"/>
      <c r="W249" s="33"/>
      <c r="X249" s="33"/>
      <c r="Y249" s="33"/>
      <c r="Z249" s="33"/>
      <c r="AA249" s="33"/>
      <c r="AB249" s="33"/>
      <c r="AC249" s="33"/>
      <c r="AD249" s="33"/>
      <c r="AE249" s="33"/>
      <c r="AT249" s="18" t="s">
        <v>162</v>
      </c>
      <c r="AU249" s="18" t="s">
        <v>82</v>
      </c>
    </row>
    <row r="250" spans="1:47" s="2" customFormat="1" ht="19.5">
      <c r="A250" s="33"/>
      <c r="B250" s="34"/>
      <c r="C250" s="33"/>
      <c r="D250" s="163" t="s">
        <v>164</v>
      </c>
      <c r="E250" s="33"/>
      <c r="F250" s="168" t="s">
        <v>476</v>
      </c>
      <c r="G250" s="33"/>
      <c r="H250" s="33"/>
      <c r="I250" s="165"/>
      <c r="J250" s="33"/>
      <c r="K250" s="33"/>
      <c r="L250" s="34"/>
      <c r="M250" s="166"/>
      <c r="N250" s="167"/>
      <c r="O250" s="59"/>
      <c r="P250" s="59"/>
      <c r="Q250" s="59"/>
      <c r="R250" s="59"/>
      <c r="S250" s="59"/>
      <c r="T250" s="60"/>
      <c r="U250" s="33"/>
      <c r="V250" s="33"/>
      <c r="W250" s="33"/>
      <c r="X250" s="33"/>
      <c r="Y250" s="33"/>
      <c r="Z250" s="33"/>
      <c r="AA250" s="33"/>
      <c r="AB250" s="33"/>
      <c r="AC250" s="33"/>
      <c r="AD250" s="33"/>
      <c r="AE250" s="33"/>
      <c r="AT250" s="18" t="s">
        <v>164</v>
      </c>
      <c r="AU250" s="18" t="s">
        <v>82</v>
      </c>
    </row>
    <row r="251" spans="2:51" s="14" customFormat="1" ht="12">
      <c r="B251" s="177"/>
      <c r="D251" s="163" t="s">
        <v>166</v>
      </c>
      <c r="E251" s="178" t="s">
        <v>1</v>
      </c>
      <c r="F251" s="179" t="s">
        <v>497</v>
      </c>
      <c r="H251" s="178" t="s">
        <v>1</v>
      </c>
      <c r="I251" s="180"/>
      <c r="L251" s="177"/>
      <c r="M251" s="181"/>
      <c r="N251" s="182"/>
      <c r="O251" s="182"/>
      <c r="P251" s="182"/>
      <c r="Q251" s="182"/>
      <c r="R251" s="182"/>
      <c r="S251" s="182"/>
      <c r="T251" s="183"/>
      <c r="AT251" s="178" t="s">
        <v>166</v>
      </c>
      <c r="AU251" s="178" t="s">
        <v>82</v>
      </c>
      <c r="AV251" s="14" t="s">
        <v>80</v>
      </c>
      <c r="AW251" s="14" t="s">
        <v>31</v>
      </c>
      <c r="AX251" s="14" t="s">
        <v>74</v>
      </c>
      <c r="AY251" s="178" t="s">
        <v>152</v>
      </c>
    </row>
    <row r="252" spans="2:51" s="13" customFormat="1" ht="12">
      <c r="B252" s="169"/>
      <c r="D252" s="163" t="s">
        <v>166</v>
      </c>
      <c r="E252" s="170" t="s">
        <v>1</v>
      </c>
      <c r="F252" s="171" t="s">
        <v>541</v>
      </c>
      <c r="H252" s="172">
        <v>3.45</v>
      </c>
      <c r="I252" s="173"/>
      <c r="L252" s="169"/>
      <c r="M252" s="174"/>
      <c r="N252" s="175"/>
      <c r="O252" s="175"/>
      <c r="P252" s="175"/>
      <c r="Q252" s="175"/>
      <c r="R252" s="175"/>
      <c r="S252" s="175"/>
      <c r="T252" s="176"/>
      <c r="AT252" s="170" t="s">
        <v>166</v>
      </c>
      <c r="AU252" s="170" t="s">
        <v>82</v>
      </c>
      <c r="AV252" s="13" t="s">
        <v>82</v>
      </c>
      <c r="AW252" s="13" t="s">
        <v>31</v>
      </c>
      <c r="AX252" s="13" t="s">
        <v>74</v>
      </c>
      <c r="AY252" s="170" t="s">
        <v>152</v>
      </c>
    </row>
    <row r="253" spans="2:51" s="14" customFormat="1" ht="12">
      <c r="B253" s="177"/>
      <c r="D253" s="163" t="s">
        <v>166</v>
      </c>
      <c r="E253" s="178" t="s">
        <v>1</v>
      </c>
      <c r="F253" s="179" t="s">
        <v>499</v>
      </c>
      <c r="H253" s="178" t="s">
        <v>1</v>
      </c>
      <c r="I253" s="180"/>
      <c r="L253" s="177"/>
      <c r="M253" s="181"/>
      <c r="N253" s="182"/>
      <c r="O253" s="182"/>
      <c r="P253" s="182"/>
      <c r="Q253" s="182"/>
      <c r="R253" s="182"/>
      <c r="S253" s="182"/>
      <c r="T253" s="183"/>
      <c r="AT253" s="178" t="s">
        <v>166</v>
      </c>
      <c r="AU253" s="178" t="s">
        <v>82</v>
      </c>
      <c r="AV253" s="14" t="s">
        <v>80</v>
      </c>
      <c r="AW253" s="14" t="s">
        <v>31</v>
      </c>
      <c r="AX253" s="14" t="s">
        <v>74</v>
      </c>
      <c r="AY253" s="178" t="s">
        <v>152</v>
      </c>
    </row>
    <row r="254" spans="2:51" s="13" customFormat="1" ht="12">
      <c r="B254" s="169"/>
      <c r="D254" s="163" t="s">
        <v>166</v>
      </c>
      <c r="E254" s="170" t="s">
        <v>1</v>
      </c>
      <c r="F254" s="171" t="s">
        <v>542</v>
      </c>
      <c r="H254" s="172">
        <v>11.466</v>
      </c>
      <c r="I254" s="173"/>
      <c r="L254" s="169"/>
      <c r="M254" s="174"/>
      <c r="N254" s="175"/>
      <c r="O254" s="175"/>
      <c r="P254" s="175"/>
      <c r="Q254" s="175"/>
      <c r="R254" s="175"/>
      <c r="S254" s="175"/>
      <c r="T254" s="176"/>
      <c r="AT254" s="170" t="s">
        <v>166</v>
      </c>
      <c r="AU254" s="170" t="s">
        <v>82</v>
      </c>
      <c r="AV254" s="13" t="s">
        <v>82</v>
      </c>
      <c r="AW254" s="13" t="s">
        <v>31</v>
      </c>
      <c r="AX254" s="13" t="s">
        <v>74</v>
      </c>
      <c r="AY254" s="170" t="s">
        <v>152</v>
      </c>
    </row>
    <row r="255" spans="2:51" s="14" customFormat="1" ht="12">
      <c r="B255" s="177"/>
      <c r="D255" s="163" t="s">
        <v>166</v>
      </c>
      <c r="E255" s="178" t="s">
        <v>1</v>
      </c>
      <c r="F255" s="179" t="s">
        <v>543</v>
      </c>
      <c r="H255" s="178" t="s">
        <v>1</v>
      </c>
      <c r="I255" s="180"/>
      <c r="L255" s="177"/>
      <c r="M255" s="181"/>
      <c r="N255" s="182"/>
      <c r="O255" s="182"/>
      <c r="P255" s="182"/>
      <c r="Q255" s="182"/>
      <c r="R255" s="182"/>
      <c r="S255" s="182"/>
      <c r="T255" s="183"/>
      <c r="AT255" s="178" t="s">
        <v>166</v>
      </c>
      <c r="AU255" s="178" t="s">
        <v>82</v>
      </c>
      <c r="AV255" s="14" t="s">
        <v>80</v>
      </c>
      <c r="AW255" s="14" t="s">
        <v>31</v>
      </c>
      <c r="AX255" s="14" t="s">
        <v>74</v>
      </c>
      <c r="AY255" s="178" t="s">
        <v>152</v>
      </c>
    </row>
    <row r="256" spans="2:51" s="13" customFormat="1" ht="12">
      <c r="B256" s="169"/>
      <c r="D256" s="163" t="s">
        <v>166</v>
      </c>
      <c r="E256" s="170" t="s">
        <v>1</v>
      </c>
      <c r="F256" s="171" t="s">
        <v>544</v>
      </c>
      <c r="H256" s="172">
        <v>78.83</v>
      </c>
      <c r="I256" s="173"/>
      <c r="L256" s="169"/>
      <c r="M256" s="174"/>
      <c r="N256" s="175"/>
      <c r="O256" s="175"/>
      <c r="P256" s="175"/>
      <c r="Q256" s="175"/>
      <c r="R256" s="175"/>
      <c r="S256" s="175"/>
      <c r="T256" s="176"/>
      <c r="AT256" s="170" t="s">
        <v>166</v>
      </c>
      <c r="AU256" s="170" t="s">
        <v>82</v>
      </c>
      <c r="AV256" s="13" t="s">
        <v>82</v>
      </c>
      <c r="AW256" s="13" t="s">
        <v>31</v>
      </c>
      <c r="AX256" s="13" t="s">
        <v>74</v>
      </c>
      <c r="AY256" s="170" t="s">
        <v>152</v>
      </c>
    </row>
    <row r="257" spans="2:51" s="14" customFormat="1" ht="12">
      <c r="B257" s="177"/>
      <c r="D257" s="163" t="s">
        <v>166</v>
      </c>
      <c r="E257" s="178" t="s">
        <v>1</v>
      </c>
      <c r="F257" s="179" t="s">
        <v>545</v>
      </c>
      <c r="H257" s="178" t="s">
        <v>1</v>
      </c>
      <c r="I257" s="180"/>
      <c r="L257" s="177"/>
      <c r="M257" s="181"/>
      <c r="N257" s="182"/>
      <c r="O257" s="182"/>
      <c r="P257" s="182"/>
      <c r="Q257" s="182"/>
      <c r="R257" s="182"/>
      <c r="S257" s="182"/>
      <c r="T257" s="183"/>
      <c r="AT257" s="178" t="s">
        <v>166</v>
      </c>
      <c r="AU257" s="178" t="s">
        <v>82</v>
      </c>
      <c r="AV257" s="14" t="s">
        <v>80</v>
      </c>
      <c r="AW257" s="14" t="s">
        <v>31</v>
      </c>
      <c r="AX257" s="14" t="s">
        <v>74</v>
      </c>
      <c r="AY257" s="178" t="s">
        <v>152</v>
      </c>
    </row>
    <row r="258" spans="2:51" s="13" customFormat="1" ht="12">
      <c r="B258" s="169"/>
      <c r="D258" s="163" t="s">
        <v>166</v>
      </c>
      <c r="E258" s="170" t="s">
        <v>1</v>
      </c>
      <c r="F258" s="171" t="s">
        <v>546</v>
      </c>
      <c r="H258" s="172">
        <v>-1.17</v>
      </c>
      <c r="I258" s="173"/>
      <c r="L258" s="169"/>
      <c r="M258" s="174"/>
      <c r="N258" s="175"/>
      <c r="O258" s="175"/>
      <c r="P258" s="175"/>
      <c r="Q258" s="175"/>
      <c r="R258" s="175"/>
      <c r="S258" s="175"/>
      <c r="T258" s="176"/>
      <c r="AT258" s="170" t="s">
        <v>166</v>
      </c>
      <c r="AU258" s="170" t="s">
        <v>82</v>
      </c>
      <c r="AV258" s="13" t="s">
        <v>82</v>
      </c>
      <c r="AW258" s="13" t="s">
        <v>31</v>
      </c>
      <c r="AX258" s="13" t="s">
        <v>74</v>
      </c>
      <c r="AY258" s="170" t="s">
        <v>152</v>
      </c>
    </row>
    <row r="259" spans="2:51" s="14" customFormat="1" ht="12">
      <c r="B259" s="177"/>
      <c r="D259" s="163" t="s">
        <v>166</v>
      </c>
      <c r="E259" s="178" t="s">
        <v>1</v>
      </c>
      <c r="F259" s="179" t="s">
        <v>547</v>
      </c>
      <c r="H259" s="178" t="s">
        <v>1</v>
      </c>
      <c r="I259" s="180"/>
      <c r="L259" s="177"/>
      <c r="M259" s="181"/>
      <c r="N259" s="182"/>
      <c r="O259" s="182"/>
      <c r="P259" s="182"/>
      <c r="Q259" s="182"/>
      <c r="R259" s="182"/>
      <c r="S259" s="182"/>
      <c r="T259" s="183"/>
      <c r="AT259" s="178" t="s">
        <v>166</v>
      </c>
      <c r="AU259" s="178" t="s">
        <v>82</v>
      </c>
      <c r="AV259" s="14" t="s">
        <v>80</v>
      </c>
      <c r="AW259" s="14" t="s">
        <v>31</v>
      </c>
      <c r="AX259" s="14" t="s">
        <v>74</v>
      </c>
      <c r="AY259" s="178" t="s">
        <v>152</v>
      </c>
    </row>
    <row r="260" spans="2:51" s="13" customFormat="1" ht="12">
      <c r="B260" s="169"/>
      <c r="D260" s="163" t="s">
        <v>166</v>
      </c>
      <c r="E260" s="170" t="s">
        <v>1</v>
      </c>
      <c r="F260" s="171" t="s">
        <v>548</v>
      </c>
      <c r="H260" s="172">
        <v>-2.31</v>
      </c>
      <c r="I260" s="173"/>
      <c r="L260" s="169"/>
      <c r="M260" s="174"/>
      <c r="N260" s="175"/>
      <c r="O260" s="175"/>
      <c r="P260" s="175"/>
      <c r="Q260" s="175"/>
      <c r="R260" s="175"/>
      <c r="S260" s="175"/>
      <c r="T260" s="176"/>
      <c r="AT260" s="170" t="s">
        <v>166</v>
      </c>
      <c r="AU260" s="170" t="s">
        <v>82</v>
      </c>
      <c r="AV260" s="13" t="s">
        <v>82</v>
      </c>
      <c r="AW260" s="13" t="s">
        <v>31</v>
      </c>
      <c r="AX260" s="13" t="s">
        <v>74</v>
      </c>
      <c r="AY260" s="170" t="s">
        <v>152</v>
      </c>
    </row>
    <row r="261" spans="2:51" s="14" customFormat="1" ht="12">
      <c r="B261" s="177"/>
      <c r="D261" s="163" t="s">
        <v>166</v>
      </c>
      <c r="E261" s="178" t="s">
        <v>1</v>
      </c>
      <c r="F261" s="179" t="s">
        <v>549</v>
      </c>
      <c r="H261" s="178" t="s">
        <v>1</v>
      </c>
      <c r="I261" s="180"/>
      <c r="L261" s="177"/>
      <c r="M261" s="181"/>
      <c r="N261" s="182"/>
      <c r="O261" s="182"/>
      <c r="P261" s="182"/>
      <c r="Q261" s="182"/>
      <c r="R261" s="182"/>
      <c r="S261" s="182"/>
      <c r="T261" s="183"/>
      <c r="AT261" s="178" t="s">
        <v>166</v>
      </c>
      <c r="AU261" s="178" t="s">
        <v>82</v>
      </c>
      <c r="AV261" s="14" t="s">
        <v>80</v>
      </c>
      <c r="AW261" s="14" t="s">
        <v>31</v>
      </c>
      <c r="AX261" s="14" t="s">
        <v>74</v>
      </c>
      <c r="AY261" s="178" t="s">
        <v>152</v>
      </c>
    </row>
    <row r="262" spans="2:51" s="13" customFormat="1" ht="12">
      <c r="B262" s="169"/>
      <c r="D262" s="163" t="s">
        <v>166</v>
      </c>
      <c r="E262" s="170" t="s">
        <v>1</v>
      </c>
      <c r="F262" s="171" t="s">
        <v>550</v>
      </c>
      <c r="H262" s="172">
        <v>-1.906</v>
      </c>
      <c r="I262" s="173"/>
      <c r="L262" s="169"/>
      <c r="M262" s="174"/>
      <c r="N262" s="175"/>
      <c r="O262" s="175"/>
      <c r="P262" s="175"/>
      <c r="Q262" s="175"/>
      <c r="R262" s="175"/>
      <c r="S262" s="175"/>
      <c r="T262" s="176"/>
      <c r="AT262" s="170" t="s">
        <v>166</v>
      </c>
      <c r="AU262" s="170" t="s">
        <v>82</v>
      </c>
      <c r="AV262" s="13" t="s">
        <v>82</v>
      </c>
      <c r="AW262" s="13" t="s">
        <v>31</v>
      </c>
      <c r="AX262" s="13" t="s">
        <v>74</v>
      </c>
      <c r="AY262" s="170" t="s">
        <v>152</v>
      </c>
    </row>
    <row r="263" spans="2:51" s="14" customFormat="1" ht="12">
      <c r="B263" s="177"/>
      <c r="D263" s="163" t="s">
        <v>166</v>
      </c>
      <c r="E263" s="178" t="s">
        <v>1</v>
      </c>
      <c r="F263" s="179" t="s">
        <v>551</v>
      </c>
      <c r="H263" s="178" t="s">
        <v>1</v>
      </c>
      <c r="I263" s="180"/>
      <c r="L263" s="177"/>
      <c r="M263" s="181"/>
      <c r="N263" s="182"/>
      <c r="O263" s="182"/>
      <c r="P263" s="182"/>
      <c r="Q263" s="182"/>
      <c r="R263" s="182"/>
      <c r="S263" s="182"/>
      <c r="T263" s="183"/>
      <c r="AT263" s="178" t="s">
        <v>166</v>
      </c>
      <c r="AU263" s="178" t="s">
        <v>82</v>
      </c>
      <c r="AV263" s="14" t="s">
        <v>80</v>
      </c>
      <c r="AW263" s="14" t="s">
        <v>31</v>
      </c>
      <c r="AX263" s="14" t="s">
        <v>74</v>
      </c>
      <c r="AY263" s="178" t="s">
        <v>152</v>
      </c>
    </row>
    <row r="264" spans="2:51" s="13" customFormat="1" ht="12">
      <c r="B264" s="169"/>
      <c r="D264" s="163" t="s">
        <v>166</v>
      </c>
      <c r="E264" s="170" t="s">
        <v>1</v>
      </c>
      <c r="F264" s="171" t="s">
        <v>552</v>
      </c>
      <c r="H264" s="172">
        <v>-0.583</v>
      </c>
      <c r="I264" s="173"/>
      <c r="L264" s="169"/>
      <c r="M264" s="174"/>
      <c r="N264" s="175"/>
      <c r="O264" s="175"/>
      <c r="P264" s="175"/>
      <c r="Q264" s="175"/>
      <c r="R264" s="175"/>
      <c r="S264" s="175"/>
      <c r="T264" s="176"/>
      <c r="AT264" s="170" t="s">
        <v>166</v>
      </c>
      <c r="AU264" s="170" t="s">
        <v>82</v>
      </c>
      <c r="AV264" s="13" t="s">
        <v>82</v>
      </c>
      <c r="AW264" s="13" t="s">
        <v>31</v>
      </c>
      <c r="AX264" s="13" t="s">
        <v>74</v>
      </c>
      <c r="AY264" s="170" t="s">
        <v>152</v>
      </c>
    </row>
    <row r="265" spans="2:51" s="16" customFormat="1" ht="12">
      <c r="B265" s="206"/>
      <c r="D265" s="163" t="s">
        <v>166</v>
      </c>
      <c r="E265" s="207" t="s">
        <v>1</v>
      </c>
      <c r="F265" s="208" t="s">
        <v>553</v>
      </c>
      <c r="H265" s="209">
        <v>87.77699999999999</v>
      </c>
      <c r="I265" s="210"/>
      <c r="L265" s="206"/>
      <c r="M265" s="211"/>
      <c r="N265" s="212"/>
      <c r="O265" s="212"/>
      <c r="P265" s="212"/>
      <c r="Q265" s="212"/>
      <c r="R265" s="212"/>
      <c r="S265" s="212"/>
      <c r="T265" s="213"/>
      <c r="AT265" s="207" t="s">
        <v>166</v>
      </c>
      <c r="AU265" s="207" t="s">
        <v>82</v>
      </c>
      <c r="AV265" s="16" t="s">
        <v>102</v>
      </c>
      <c r="AW265" s="16" t="s">
        <v>31</v>
      </c>
      <c r="AX265" s="16" t="s">
        <v>74</v>
      </c>
      <c r="AY265" s="207" t="s">
        <v>152</v>
      </c>
    </row>
    <row r="266" spans="2:51" s="14" customFormat="1" ht="12">
      <c r="B266" s="177"/>
      <c r="D266" s="163" t="s">
        <v>166</v>
      </c>
      <c r="E266" s="178" t="s">
        <v>1</v>
      </c>
      <c r="F266" s="179" t="s">
        <v>296</v>
      </c>
      <c r="H266" s="178" t="s">
        <v>1</v>
      </c>
      <c r="I266" s="180"/>
      <c r="L266" s="177"/>
      <c r="M266" s="181"/>
      <c r="N266" s="182"/>
      <c r="O266" s="182"/>
      <c r="P266" s="182"/>
      <c r="Q266" s="182"/>
      <c r="R266" s="182"/>
      <c r="S266" s="182"/>
      <c r="T266" s="183"/>
      <c r="AT266" s="178" t="s">
        <v>166</v>
      </c>
      <c r="AU266" s="178" t="s">
        <v>82</v>
      </c>
      <c r="AV266" s="14" t="s">
        <v>80</v>
      </c>
      <c r="AW266" s="14" t="s">
        <v>31</v>
      </c>
      <c r="AX266" s="14" t="s">
        <v>74</v>
      </c>
      <c r="AY266" s="178" t="s">
        <v>152</v>
      </c>
    </row>
    <row r="267" spans="2:51" s="13" customFormat="1" ht="12">
      <c r="B267" s="169"/>
      <c r="D267" s="163" t="s">
        <v>166</v>
      </c>
      <c r="E267" s="170" t="s">
        <v>1</v>
      </c>
      <c r="F267" s="171" t="s">
        <v>554</v>
      </c>
      <c r="H267" s="172">
        <v>13.5</v>
      </c>
      <c r="I267" s="173"/>
      <c r="L267" s="169"/>
      <c r="M267" s="174"/>
      <c r="N267" s="175"/>
      <c r="O267" s="175"/>
      <c r="P267" s="175"/>
      <c r="Q267" s="175"/>
      <c r="R267" s="175"/>
      <c r="S267" s="175"/>
      <c r="T267" s="176"/>
      <c r="AT267" s="170" t="s">
        <v>166</v>
      </c>
      <c r="AU267" s="170" t="s">
        <v>82</v>
      </c>
      <c r="AV267" s="13" t="s">
        <v>82</v>
      </c>
      <c r="AW267" s="13" t="s">
        <v>31</v>
      </c>
      <c r="AX267" s="13" t="s">
        <v>74</v>
      </c>
      <c r="AY267" s="170" t="s">
        <v>152</v>
      </c>
    </row>
    <row r="268" spans="2:51" s="14" customFormat="1" ht="12">
      <c r="B268" s="177"/>
      <c r="D268" s="163" t="s">
        <v>166</v>
      </c>
      <c r="E268" s="178" t="s">
        <v>1</v>
      </c>
      <c r="F268" s="179" t="s">
        <v>555</v>
      </c>
      <c r="H268" s="178" t="s">
        <v>1</v>
      </c>
      <c r="I268" s="180"/>
      <c r="L268" s="177"/>
      <c r="M268" s="181"/>
      <c r="N268" s="182"/>
      <c r="O268" s="182"/>
      <c r="P268" s="182"/>
      <c r="Q268" s="182"/>
      <c r="R268" s="182"/>
      <c r="S268" s="182"/>
      <c r="T268" s="183"/>
      <c r="AT268" s="178" t="s">
        <v>166</v>
      </c>
      <c r="AU268" s="178" t="s">
        <v>82</v>
      </c>
      <c r="AV268" s="14" t="s">
        <v>80</v>
      </c>
      <c r="AW268" s="14" t="s">
        <v>31</v>
      </c>
      <c r="AX268" s="14" t="s">
        <v>74</v>
      </c>
      <c r="AY268" s="178" t="s">
        <v>152</v>
      </c>
    </row>
    <row r="269" spans="2:51" s="13" customFormat="1" ht="12">
      <c r="B269" s="169"/>
      <c r="D269" s="163" t="s">
        <v>166</v>
      </c>
      <c r="E269" s="170" t="s">
        <v>1</v>
      </c>
      <c r="F269" s="171" t="s">
        <v>556</v>
      </c>
      <c r="H269" s="172">
        <v>-1.875</v>
      </c>
      <c r="I269" s="173"/>
      <c r="L269" s="169"/>
      <c r="M269" s="174"/>
      <c r="N269" s="175"/>
      <c r="O269" s="175"/>
      <c r="P269" s="175"/>
      <c r="Q269" s="175"/>
      <c r="R269" s="175"/>
      <c r="S269" s="175"/>
      <c r="T269" s="176"/>
      <c r="AT269" s="170" t="s">
        <v>166</v>
      </c>
      <c r="AU269" s="170" t="s">
        <v>82</v>
      </c>
      <c r="AV269" s="13" t="s">
        <v>82</v>
      </c>
      <c r="AW269" s="13" t="s">
        <v>31</v>
      </c>
      <c r="AX269" s="13" t="s">
        <v>74</v>
      </c>
      <c r="AY269" s="170" t="s">
        <v>152</v>
      </c>
    </row>
    <row r="270" spans="2:51" s="15" customFormat="1" ht="12">
      <c r="B270" s="184"/>
      <c r="D270" s="163" t="s">
        <v>166</v>
      </c>
      <c r="E270" s="185" t="s">
        <v>1</v>
      </c>
      <c r="F270" s="186" t="s">
        <v>300</v>
      </c>
      <c r="H270" s="187">
        <v>99.40199999999999</v>
      </c>
      <c r="I270" s="188"/>
      <c r="L270" s="184"/>
      <c r="M270" s="189"/>
      <c r="N270" s="190"/>
      <c r="O270" s="190"/>
      <c r="P270" s="190"/>
      <c r="Q270" s="190"/>
      <c r="R270" s="190"/>
      <c r="S270" s="190"/>
      <c r="T270" s="191"/>
      <c r="AT270" s="185" t="s">
        <v>166</v>
      </c>
      <c r="AU270" s="185" t="s">
        <v>82</v>
      </c>
      <c r="AV270" s="15" t="s">
        <v>160</v>
      </c>
      <c r="AW270" s="15" t="s">
        <v>31</v>
      </c>
      <c r="AX270" s="15" t="s">
        <v>80</v>
      </c>
      <c r="AY270" s="185" t="s">
        <v>152</v>
      </c>
    </row>
    <row r="271" spans="1:65" s="2" customFormat="1" ht="24.2" customHeight="1">
      <c r="A271" s="33"/>
      <c r="B271" s="149"/>
      <c r="C271" s="150" t="s">
        <v>329</v>
      </c>
      <c r="D271" s="150" t="s">
        <v>155</v>
      </c>
      <c r="E271" s="151" t="s">
        <v>557</v>
      </c>
      <c r="F271" s="152" t="s">
        <v>558</v>
      </c>
      <c r="G271" s="153" t="s">
        <v>158</v>
      </c>
      <c r="H271" s="154">
        <v>113.835</v>
      </c>
      <c r="I271" s="155"/>
      <c r="J271" s="156">
        <f>ROUND(I271*H271,2)</f>
        <v>0</v>
      </c>
      <c r="K271" s="152" t="s">
        <v>159</v>
      </c>
      <c r="L271" s="34"/>
      <c r="M271" s="157" t="s">
        <v>1</v>
      </c>
      <c r="N271" s="158" t="s">
        <v>39</v>
      </c>
      <c r="O271" s="59"/>
      <c r="P271" s="159">
        <f>O271*H271</f>
        <v>0</v>
      </c>
      <c r="Q271" s="159">
        <v>0</v>
      </c>
      <c r="R271" s="159">
        <f>Q271*H271</f>
        <v>0</v>
      </c>
      <c r="S271" s="159">
        <v>0</v>
      </c>
      <c r="T271" s="160">
        <f>S271*H271</f>
        <v>0</v>
      </c>
      <c r="U271" s="33"/>
      <c r="V271" s="33"/>
      <c r="W271" s="33"/>
      <c r="X271" s="33"/>
      <c r="Y271" s="33"/>
      <c r="Z271" s="33"/>
      <c r="AA271" s="33"/>
      <c r="AB271" s="33"/>
      <c r="AC271" s="33"/>
      <c r="AD271" s="33"/>
      <c r="AE271" s="33"/>
      <c r="AR271" s="161" t="s">
        <v>160</v>
      </c>
      <c r="AT271" s="161" t="s">
        <v>155</v>
      </c>
      <c r="AU271" s="161" t="s">
        <v>82</v>
      </c>
      <c r="AY271" s="18" t="s">
        <v>152</v>
      </c>
      <c r="BE271" s="162">
        <f>IF(N271="základní",J271,0)</f>
        <v>0</v>
      </c>
      <c r="BF271" s="162">
        <f>IF(N271="snížená",J271,0)</f>
        <v>0</v>
      </c>
      <c r="BG271" s="162">
        <f>IF(N271="zákl. přenesená",J271,0)</f>
        <v>0</v>
      </c>
      <c r="BH271" s="162">
        <f>IF(N271="sníž. přenesená",J271,0)</f>
        <v>0</v>
      </c>
      <c r="BI271" s="162">
        <f>IF(N271="nulová",J271,0)</f>
        <v>0</v>
      </c>
      <c r="BJ271" s="18" t="s">
        <v>80</v>
      </c>
      <c r="BK271" s="162">
        <f>ROUND(I271*H271,2)</f>
        <v>0</v>
      </c>
      <c r="BL271" s="18" t="s">
        <v>160</v>
      </c>
      <c r="BM271" s="161" t="s">
        <v>559</v>
      </c>
    </row>
    <row r="272" spans="1:47" s="2" customFormat="1" ht="29.25">
      <c r="A272" s="33"/>
      <c r="B272" s="34"/>
      <c r="C272" s="33"/>
      <c r="D272" s="163" t="s">
        <v>162</v>
      </c>
      <c r="E272" s="33"/>
      <c r="F272" s="164" t="s">
        <v>560</v>
      </c>
      <c r="G272" s="33"/>
      <c r="H272" s="33"/>
      <c r="I272" s="165"/>
      <c r="J272" s="33"/>
      <c r="K272" s="33"/>
      <c r="L272" s="34"/>
      <c r="M272" s="166"/>
      <c r="N272" s="167"/>
      <c r="O272" s="59"/>
      <c r="P272" s="59"/>
      <c r="Q272" s="59"/>
      <c r="R272" s="59"/>
      <c r="S272" s="59"/>
      <c r="T272" s="60"/>
      <c r="U272" s="33"/>
      <c r="V272" s="33"/>
      <c r="W272" s="33"/>
      <c r="X272" s="33"/>
      <c r="Y272" s="33"/>
      <c r="Z272" s="33"/>
      <c r="AA272" s="33"/>
      <c r="AB272" s="33"/>
      <c r="AC272" s="33"/>
      <c r="AD272" s="33"/>
      <c r="AE272" s="33"/>
      <c r="AT272" s="18" t="s">
        <v>162</v>
      </c>
      <c r="AU272" s="18" t="s">
        <v>82</v>
      </c>
    </row>
    <row r="273" spans="1:47" s="2" customFormat="1" ht="19.5">
      <c r="A273" s="33"/>
      <c r="B273" s="34"/>
      <c r="C273" s="33"/>
      <c r="D273" s="163" t="s">
        <v>164</v>
      </c>
      <c r="E273" s="33"/>
      <c r="F273" s="168" t="s">
        <v>476</v>
      </c>
      <c r="G273" s="33"/>
      <c r="H273" s="33"/>
      <c r="I273" s="165"/>
      <c r="J273" s="33"/>
      <c r="K273" s="33"/>
      <c r="L273" s="34"/>
      <c r="M273" s="166"/>
      <c r="N273" s="167"/>
      <c r="O273" s="59"/>
      <c r="P273" s="59"/>
      <c r="Q273" s="59"/>
      <c r="R273" s="59"/>
      <c r="S273" s="59"/>
      <c r="T273" s="60"/>
      <c r="U273" s="33"/>
      <c r="V273" s="33"/>
      <c r="W273" s="33"/>
      <c r="X273" s="33"/>
      <c r="Y273" s="33"/>
      <c r="Z273" s="33"/>
      <c r="AA273" s="33"/>
      <c r="AB273" s="33"/>
      <c r="AC273" s="33"/>
      <c r="AD273" s="33"/>
      <c r="AE273" s="33"/>
      <c r="AT273" s="18" t="s">
        <v>164</v>
      </c>
      <c r="AU273" s="18" t="s">
        <v>82</v>
      </c>
    </row>
    <row r="274" spans="2:51" s="14" customFormat="1" ht="12">
      <c r="B274" s="177"/>
      <c r="D274" s="163" t="s">
        <v>166</v>
      </c>
      <c r="E274" s="178" t="s">
        <v>1</v>
      </c>
      <c r="F274" s="179" t="s">
        <v>561</v>
      </c>
      <c r="H274" s="178" t="s">
        <v>1</v>
      </c>
      <c r="I274" s="180"/>
      <c r="L274" s="177"/>
      <c r="M274" s="181"/>
      <c r="N274" s="182"/>
      <c r="O274" s="182"/>
      <c r="P274" s="182"/>
      <c r="Q274" s="182"/>
      <c r="R274" s="182"/>
      <c r="S274" s="182"/>
      <c r="T274" s="183"/>
      <c r="AT274" s="178" t="s">
        <v>166</v>
      </c>
      <c r="AU274" s="178" t="s">
        <v>82</v>
      </c>
      <c r="AV274" s="14" t="s">
        <v>80</v>
      </c>
      <c r="AW274" s="14" t="s">
        <v>31</v>
      </c>
      <c r="AX274" s="14" t="s">
        <v>74</v>
      </c>
      <c r="AY274" s="178" t="s">
        <v>152</v>
      </c>
    </row>
    <row r="275" spans="2:51" s="13" customFormat="1" ht="12">
      <c r="B275" s="169"/>
      <c r="D275" s="163" t="s">
        <v>166</v>
      </c>
      <c r="E275" s="170" t="s">
        <v>1</v>
      </c>
      <c r="F275" s="171" t="s">
        <v>562</v>
      </c>
      <c r="H275" s="172">
        <v>48</v>
      </c>
      <c r="I275" s="173"/>
      <c r="L275" s="169"/>
      <c r="M275" s="174"/>
      <c r="N275" s="175"/>
      <c r="O275" s="175"/>
      <c r="P275" s="175"/>
      <c r="Q275" s="175"/>
      <c r="R275" s="175"/>
      <c r="S275" s="175"/>
      <c r="T275" s="176"/>
      <c r="AT275" s="170" t="s">
        <v>166</v>
      </c>
      <c r="AU275" s="170" t="s">
        <v>82</v>
      </c>
      <c r="AV275" s="13" t="s">
        <v>82</v>
      </c>
      <c r="AW275" s="13" t="s">
        <v>31</v>
      </c>
      <c r="AX275" s="13" t="s">
        <v>74</v>
      </c>
      <c r="AY275" s="170" t="s">
        <v>152</v>
      </c>
    </row>
    <row r="276" spans="2:51" s="14" customFormat="1" ht="12">
      <c r="B276" s="177"/>
      <c r="D276" s="163" t="s">
        <v>166</v>
      </c>
      <c r="E276" s="178" t="s">
        <v>1</v>
      </c>
      <c r="F276" s="179" t="s">
        <v>497</v>
      </c>
      <c r="H276" s="178" t="s">
        <v>1</v>
      </c>
      <c r="I276" s="180"/>
      <c r="L276" s="177"/>
      <c r="M276" s="181"/>
      <c r="N276" s="182"/>
      <c r="O276" s="182"/>
      <c r="P276" s="182"/>
      <c r="Q276" s="182"/>
      <c r="R276" s="182"/>
      <c r="S276" s="182"/>
      <c r="T276" s="183"/>
      <c r="AT276" s="178" t="s">
        <v>166</v>
      </c>
      <c r="AU276" s="178" t="s">
        <v>82</v>
      </c>
      <c r="AV276" s="14" t="s">
        <v>80</v>
      </c>
      <c r="AW276" s="14" t="s">
        <v>31</v>
      </c>
      <c r="AX276" s="14" t="s">
        <v>74</v>
      </c>
      <c r="AY276" s="178" t="s">
        <v>152</v>
      </c>
    </row>
    <row r="277" spans="2:51" s="13" customFormat="1" ht="12">
      <c r="B277" s="169"/>
      <c r="D277" s="163" t="s">
        <v>166</v>
      </c>
      <c r="E277" s="170" t="s">
        <v>1</v>
      </c>
      <c r="F277" s="171" t="s">
        <v>563</v>
      </c>
      <c r="H277" s="172">
        <v>-2.32</v>
      </c>
      <c r="I277" s="173"/>
      <c r="L277" s="169"/>
      <c r="M277" s="174"/>
      <c r="N277" s="175"/>
      <c r="O277" s="175"/>
      <c r="P277" s="175"/>
      <c r="Q277" s="175"/>
      <c r="R277" s="175"/>
      <c r="S277" s="175"/>
      <c r="T277" s="176"/>
      <c r="AT277" s="170" t="s">
        <v>166</v>
      </c>
      <c r="AU277" s="170" t="s">
        <v>82</v>
      </c>
      <c r="AV277" s="13" t="s">
        <v>82</v>
      </c>
      <c r="AW277" s="13" t="s">
        <v>31</v>
      </c>
      <c r="AX277" s="13" t="s">
        <v>74</v>
      </c>
      <c r="AY277" s="170" t="s">
        <v>152</v>
      </c>
    </row>
    <row r="278" spans="2:51" s="14" customFormat="1" ht="12">
      <c r="B278" s="177"/>
      <c r="D278" s="163" t="s">
        <v>166</v>
      </c>
      <c r="E278" s="178" t="s">
        <v>1</v>
      </c>
      <c r="F278" s="179" t="s">
        <v>564</v>
      </c>
      <c r="H278" s="178" t="s">
        <v>1</v>
      </c>
      <c r="I278" s="180"/>
      <c r="L278" s="177"/>
      <c r="M278" s="181"/>
      <c r="N278" s="182"/>
      <c r="O278" s="182"/>
      <c r="P278" s="182"/>
      <c r="Q278" s="182"/>
      <c r="R278" s="182"/>
      <c r="S278" s="182"/>
      <c r="T278" s="183"/>
      <c r="AT278" s="178" t="s">
        <v>166</v>
      </c>
      <c r="AU278" s="178" t="s">
        <v>82</v>
      </c>
      <c r="AV278" s="14" t="s">
        <v>80</v>
      </c>
      <c r="AW278" s="14" t="s">
        <v>31</v>
      </c>
      <c r="AX278" s="14" t="s">
        <v>74</v>
      </c>
      <c r="AY278" s="178" t="s">
        <v>152</v>
      </c>
    </row>
    <row r="279" spans="2:51" s="13" customFormat="1" ht="12">
      <c r="B279" s="169"/>
      <c r="D279" s="163" t="s">
        <v>166</v>
      </c>
      <c r="E279" s="170" t="s">
        <v>1</v>
      </c>
      <c r="F279" s="171" t="s">
        <v>565</v>
      </c>
      <c r="H279" s="172">
        <v>-6.875</v>
      </c>
      <c r="I279" s="173"/>
      <c r="L279" s="169"/>
      <c r="M279" s="174"/>
      <c r="N279" s="175"/>
      <c r="O279" s="175"/>
      <c r="P279" s="175"/>
      <c r="Q279" s="175"/>
      <c r="R279" s="175"/>
      <c r="S279" s="175"/>
      <c r="T279" s="176"/>
      <c r="AT279" s="170" t="s">
        <v>166</v>
      </c>
      <c r="AU279" s="170" t="s">
        <v>82</v>
      </c>
      <c r="AV279" s="13" t="s">
        <v>82</v>
      </c>
      <c r="AW279" s="13" t="s">
        <v>31</v>
      </c>
      <c r="AX279" s="13" t="s">
        <v>74</v>
      </c>
      <c r="AY279" s="170" t="s">
        <v>152</v>
      </c>
    </row>
    <row r="280" spans="2:51" s="14" customFormat="1" ht="12">
      <c r="B280" s="177"/>
      <c r="D280" s="163" t="s">
        <v>166</v>
      </c>
      <c r="E280" s="178" t="s">
        <v>1</v>
      </c>
      <c r="F280" s="179" t="s">
        <v>566</v>
      </c>
      <c r="H280" s="178" t="s">
        <v>1</v>
      </c>
      <c r="I280" s="180"/>
      <c r="L280" s="177"/>
      <c r="M280" s="181"/>
      <c r="N280" s="182"/>
      <c r="O280" s="182"/>
      <c r="P280" s="182"/>
      <c r="Q280" s="182"/>
      <c r="R280" s="182"/>
      <c r="S280" s="182"/>
      <c r="T280" s="183"/>
      <c r="AT280" s="178" t="s">
        <v>166</v>
      </c>
      <c r="AU280" s="178" t="s">
        <v>82</v>
      </c>
      <c r="AV280" s="14" t="s">
        <v>80</v>
      </c>
      <c r="AW280" s="14" t="s">
        <v>31</v>
      </c>
      <c r="AX280" s="14" t="s">
        <v>74</v>
      </c>
      <c r="AY280" s="178" t="s">
        <v>152</v>
      </c>
    </row>
    <row r="281" spans="2:51" s="13" customFormat="1" ht="12">
      <c r="B281" s="169"/>
      <c r="D281" s="163" t="s">
        <v>166</v>
      </c>
      <c r="E281" s="170" t="s">
        <v>1</v>
      </c>
      <c r="F281" s="171" t="s">
        <v>567</v>
      </c>
      <c r="H281" s="172">
        <v>75.03</v>
      </c>
      <c r="I281" s="173"/>
      <c r="L281" s="169"/>
      <c r="M281" s="174"/>
      <c r="N281" s="175"/>
      <c r="O281" s="175"/>
      <c r="P281" s="175"/>
      <c r="Q281" s="175"/>
      <c r="R281" s="175"/>
      <c r="S281" s="175"/>
      <c r="T281" s="176"/>
      <c r="AT281" s="170" t="s">
        <v>166</v>
      </c>
      <c r="AU281" s="170" t="s">
        <v>82</v>
      </c>
      <c r="AV281" s="13" t="s">
        <v>82</v>
      </c>
      <c r="AW281" s="13" t="s">
        <v>31</v>
      </c>
      <c r="AX281" s="13" t="s">
        <v>74</v>
      </c>
      <c r="AY281" s="170" t="s">
        <v>152</v>
      </c>
    </row>
    <row r="282" spans="2:51" s="15" customFormat="1" ht="12">
      <c r="B282" s="184"/>
      <c r="D282" s="163" t="s">
        <v>166</v>
      </c>
      <c r="E282" s="185" t="s">
        <v>1</v>
      </c>
      <c r="F282" s="186" t="s">
        <v>300</v>
      </c>
      <c r="H282" s="187">
        <v>113.83500000000001</v>
      </c>
      <c r="I282" s="188"/>
      <c r="L282" s="184"/>
      <c r="M282" s="189"/>
      <c r="N282" s="190"/>
      <c r="O282" s="190"/>
      <c r="P282" s="190"/>
      <c r="Q282" s="190"/>
      <c r="R282" s="190"/>
      <c r="S282" s="190"/>
      <c r="T282" s="191"/>
      <c r="AT282" s="185" t="s">
        <v>166</v>
      </c>
      <c r="AU282" s="185" t="s">
        <v>82</v>
      </c>
      <c r="AV282" s="15" t="s">
        <v>160</v>
      </c>
      <c r="AW282" s="15" t="s">
        <v>31</v>
      </c>
      <c r="AX282" s="15" t="s">
        <v>80</v>
      </c>
      <c r="AY282" s="185" t="s">
        <v>152</v>
      </c>
    </row>
    <row r="283" spans="1:65" s="2" customFormat="1" ht="24.2" customHeight="1">
      <c r="A283" s="33"/>
      <c r="B283" s="149"/>
      <c r="C283" s="150" t="s">
        <v>336</v>
      </c>
      <c r="D283" s="150" t="s">
        <v>155</v>
      </c>
      <c r="E283" s="151" t="s">
        <v>568</v>
      </c>
      <c r="F283" s="152" t="s">
        <v>569</v>
      </c>
      <c r="G283" s="153" t="s">
        <v>158</v>
      </c>
      <c r="H283" s="154">
        <v>113.835</v>
      </c>
      <c r="I283" s="155"/>
      <c r="J283" s="156">
        <f>ROUND(I283*H283,2)</f>
        <v>0</v>
      </c>
      <c r="K283" s="152" t="s">
        <v>1</v>
      </c>
      <c r="L283" s="34"/>
      <c r="M283" s="157" t="s">
        <v>1</v>
      </c>
      <c r="N283" s="158" t="s">
        <v>39</v>
      </c>
      <c r="O283" s="59"/>
      <c r="P283" s="159">
        <f>O283*H283</f>
        <v>0</v>
      </c>
      <c r="Q283" s="159">
        <v>0</v>
      </c>
      <c r="R283" s="159">
        <f>Q283*H283</f>
        <v>0</v>
      </c>
      <c r="S283" s="159">
        <v>0</v>
      </c>
      <c r="T283" s="160">
        <f>S283*H283</f>
        <v>0</v>
      </c>
      <c r="U283" s="33"/>
      <c r="V283" s="33"/>
      <c r="W283" s="33"/>
      <c r="X283" s="33"/>
      <c r="Y283" s="33"/>
      <c r="Z283" s="33"/>
      <c r="AA283" s="33"/>
      <c r="AB283" s="33"/>
      <c r="AC283" s="33"/>
      <c r="AD283" s="33"/>
      <c r="AE283" s="33"/>
      <c r="AR283" s="161" t="s">
        <v>160</v>
      </c>
      <c r="AT283" s="161" t="s">
        <v>155</v>
      </c>
      <c r="AU283" s="161" t="s">
        <v>82</v>
      </c>
      <c r="AY283" s="18" t="s">
        <v>152</v>
      </c>
      <c r="BE283" s="162">
        <f>IF(N283="základní",J283,0)</f>
        <v>0</v>
      </c>
      <c r="BF283" s="162">
        <f>IF(N283="snížená",J283,0)</f>
        <v>0</v>
      </c>
      <c r="BG283" s="162">
        <f>IF(N283="zákl. přenesená",J283,0)</f>
        <v>0</v>
      </c>
      <c r="BH283" s="162">
        <f>IF(N283="sníž. přenesená",J283,0)</f>
        <v>0</v>
      </c>
      <c r="BI283" s="162">
        <f>IF(N283="nulová",J283,0)</f>
        <v>0</v>
      </c>
      <c r="BJ283" s="18" t="s">
        <v>80</v>
      </c>
      <c r="BK283" s="162">
        <f>ROUND(I283*H283,2)</f>
        <v>0</v>
      </c>
      <c r="BL283" s="18" t="s">
        <v>160</v>
      </c>
      <c r="BM283" s="161" t="s">
        <v>570</v>
      </c>
    </row>
    <row r="284" spans="1:47" s="2" customFormat="1" ht="19.5">
      <c r="A284" s="33"/>
      <c r="B284" s="34"/>
      <c r="C284" s="33"/>
      <c r="D284" s="163" t="s">
        <v>162</v>
      </c>
      <c r="E284" s="33"/>
      <c r="F284" s="164" t="s">
        <v>569</v>
      </c>
      <c r="G284" s="33"/>
      <c r="H284" s="33"/>
      <c r="I284" s="165"/>
      <c r="J284" s="33"/>
      <c r="K284" s="33"/>
      <c r="L284" s="34"/>
      <c r="M284" s="166"/>
      <c r="N284" s="167"/>
      <c r="O284" s="59"/>
      <c r="P284" s="59"/>
      <c r="Q284" s="59"/>
      <c r="R284" s="59"/>
      <c r="S284" s="59"/>
      <c r="T284" s="60"/>
      <c r="U284" s="33"/>
      <c r="V284" s="33"/>
      <c r="W284" s="33"/>
      <c r="X284" s="33"/>
      <c r="Y284" s="33"/>
      <c r="Z284" s="33"/>
      <c r="AA284" s="33"/>
      <c r="AB284" s="33"/>
      <c r="AC284" s="33"/>
      <c r="AD284" s="33"/>
      <c r="AE284" s="33"/>
      <c r="AT284" s="18" t="s">
        <v>162</v>
      </c>
      <c r="AU284" s="18" t="s">
        <v>82</v>
      </c>
    </row>
    <row r="285" spans="1:65" s="2" customFormat="1" ht="16.5" customHeight="1">
      <c r="A285" s="33"/>
      <c r="B285" s="149"/>
      <c r="C285" s="150" t="s">
        <v>344</v>
      </c>
      <c r="D285" s="150" t="s">
        <v>155</v>
      </c>
      <c r="E285" s="151" t="s">
        <v>351</v>
      </c>
      <c r="F285" s="152" t="s">
        <v>352</v>
      </c>
      <c r="G285" s="153" t="s">
        <v>158</v>
      </c>
      <c r="H285" s="154">
        <v>730.42</v>
      </c>
      <c r="I285" s="155"/>
      <c r="J285" s="156">
        <f>ROUND(I285*H285,2)</f>
        <v>0</v>
      </c>
      <c r="K285" s="152" t="s">
        <v>159</v>
      </c>
      <c r="L285" s="34"/>
      <c r="M285" s="157" t="s">
        <v>1</v>
      </c>
      <c r="N285" s="158" t="s">
        <v>39</v>
      </c>
      <c r="O285" s="59"/>
      <c r="P285" s="159">
        <f>O285*H285</f>
        <v>0</v>
      </c>
      <c r="Q285" s="159">
        <v>0</v>
      </c>
      <c r="R285" s="159">
        <f>Q285*H285</f>
        <v>0</v>
      </c>
      <c r="S285" s="159">
        <v>0</v>
      </c>
      <c r="T285" s="160">
        <f>S285*H285</f>
        <v>0</v>
      </c>
      <c r="U285" s="33"/>
      <c r="V285" s="33"/>
      <c r="W285" s="33"/>
      <c r="X285" s="33"/>
      <c r="Y285" s="33"/>
      <c r="Z285" s="33"/>
      <c r="AA285" s="33"/>
      <c r="AB285" s="33"/>
      <c r="AC285" s="33"/>
      <c r="AD285" s="33"/>
      <c r="AE285" s="33"/>
      <c r="AR285" s="161" t="s">
        <v>160</v>
      </c>
      <c r="AT285" s="161" t="s">
        <v>155</v>
      </c>
      <c r="AU285" s="161" t="s">
        <v>82</v>
      </c>
      <c r="AY285" s="18" t="s">
        <v>152</v>
      </c>
      <c r="BE285" s="162">
        <f>IF(N285="základní",J285,0)</f>
        <v>0</v>
      </c>
      <c r="BF285" s="162">
        <f>IF(N285="snížená",J285,0)</f>
        <v>0</v>
      </c>
      <c r="BG285" s="162">
        <f>IF(N285="zákl. přenesená",J285,0)</f>
        <v>0</v>
      </c>
      <c r="BH285" s="162">
        <f>IF(N285="sníž. přenesená",J285,0)</f>
        <v>0</v>
      </c>
      <c r="BI285" s="162">
        <f>IF(N285="nulová",J285,0)</f>
        <v>0</v>
      </c>
      <c r="BJ285" s="18" t="s">
        <v>80</v>
      </c>
      <c r="BK285" s="162">
        <f>ROUND(I285*H285,2)</f>
        <v>0</v>
      </c>
      <c r="BL285" s="18" t="s">
        <v>160</v>
      </c>
      <c r="BM285" s="161" t="s">
        <v>353</v>
      </c>
    </row>
    <row r="286" spans="1:47" s="2" customFormat="1" ht="19.5">
      <c r="A286" s="33"/>
      <c r="B286" s="34"/>
      <c r="C286" s="33"/>
      <c r="D286" s="163" t="s">
        <v>162</v>
      </c>
      <c r="E286" s="33"/>
      <c r="F286" s="164" t="s">
        <v>354</v>
      </c>
      <c r="G286" s="33"/>
      <c r="H286" s="33"/>
      <c r="I286" s="165"/>
      <c r="J286" s="33"/>
      <c r="K286" s="33"/>
      <c r="L286" s="34"/>
      <c r="M286" s="166"/>
      <c r="N286" s="167"/>
      <c r="O286" s="59"/>
      <c r="P286" s="59"/>
      <c r="Q286" s="59"/>
      <c r="R286" s="59"/>
      <c r="S286" s="59"/>
      <c r="T286" s="60"/>
      <c r="U286" s="33"/>
      <c r="V286" s="33"/>
      <c r="W286" s="33"/>
      <c r="X286" s="33"/>
      <c r="Y286" s="33"/>
      <c r="Z286" s="33"/>
      <c r="AA286" s="33"/>
      <c r="AB286" s="33"/>
      <c r="AC286" s="33"/>
      <c r="AD286" s="33"/>
      <c r="AE286" s="33"/>
      <c r="AT286" s="18" t="s">
        <v>162</v>
      </c>
      <c r="AU286" s="18" t="s">
        <v>82</v>
      </c>
    </row>
    <row r="287" spans="1:47" s="2" customFormat="1" ht="19.5">
      <c r="A287" s="33"/>
      <c r="B287" s="34"/>
      <c r="C287" s="33"/>
      <c r="D287" s="163" t="s">
        <v>164</v>
      </c>
      <c r="E287" s="33"/>
      <c r="F287" s="168" t="s">
        <v>476</v>
      </c>
      <c r="G287" s="33"/>
      <c r="H287" s="33"/>
      <c r="I287" s="165"/>
      <c r="J287" s="33"/>
      <c r="K287" s="33"/>
      <c r="L287" s="34"/>
      <c r="M287" s="166"/>
      <c r="N287" s="167"/>
      <c r="O287" s="59"/>
      <c r="P287" s="59"/>
      <c r="Q287" s="59"/>
      <c r="R287" s="59"/>
      <c r="S287" s="59"/>
      <c r="T287" s="60"/>
      <c r="U287" s="33"/>
      <c r="V287" s="33"/>
      <c r="W287" s="33"/>
      <c r="X287" s="33"/>
      <c r="Y287" s="33"/>
      <c r="Z287" s="33"/>
      <c r="AA287" s="33"/>
      <c r="AB287" s="33"/>
      <c r="AC287" s="33"/>
      <c r="AD287" s="33"/>
      <c r="AE287" s="33"/>
      <c r="AT287" s="18" t="s">
        <v>164</v>
      </c>
      <c r="AU287" s="18" t="s">
        <v>82</v>
      </c>
    </row>
    <row r="288" spans="2:51" s="14" customFormat="1" ht="12">
      <c r="B288" s="177"/>
      <c r="D288" s="163" t="s">
        <v>166</v>
      </c>
      <c r="E288" s="178" t="s">
        <v>1</v>
      </c>
      <c r="F288" s="179" t="s">
        <v>355</v>
      </c>
      <c r="H288" s="178" t="s">
        <v>1</v>
      </c>
      <c r="I288" s="180"/>
      <c r="L288" s="177"/>
      <c r="M288" s="181"/>
      <c r="N288" s="182"/>
      <c r="O288" s="182"/>
      <c r="P288" s="182"/>
      <c r="Q288" s="182"/>
      <c r="R288" s="182"/>
      <c r="S288" s="182"/>
      <c r="T288" s="183"/>
      <c r="AT288" s="178" t="s">
        <v>166</v>
      </c>
      <c r="AU288" s="178" t="s">
        <v>82</v>
      </c>
      <c r="AV288" s="14" t="s">
        <v>80</v>
      </c>
      <c r="AW288" s="14" t="s">
        <v>31</v>
      </c>
      <c r="AX288" s="14" t="s">
        <v>74</v>
      </c>
      <c r="AY288" s="178" t="s">
        <v>152</v>
      </c>
    </row>
    <row r="289" spans="2:51" s="13" customFormat="1" ht="12">
      <c r="B289" s="169"/>
      <c r="D289" s="163" t="s">
        <v>166</v>
      </c>
      <c r="E289" s="170" t="s">
        <v>1</v>
      </c>
      <c r="F289" s="171" t="s">
        <v>571</v>
      </c>
      <c r="H289" s="172">
        <v>730.42</v>
      </c>
      <c r="I289" s="173"/>
      <c r="L289" s="169"/>
      <c r="M289" s="174"/>
      <c r="N289" s="175"/>
      <c r="O289" s="175"/>
      <c r="P289" s="175"/>
      <c r="Q289" s="175"/>
      <c r="R289" s="175"/>
      <c r="S289" s="175"/>
      <c r="T289" s="176"/>
      <c r="AT289" s="170" t="s">
        <v>166</v>
      </c>
      <c r="AU289" s="170" t="s">
        <v>82</v>
      </c>
      <c r="AV289" s="13" t="s">
        <v>82</v>
      </c>
      <c r="AW289" s="13" t="s">
        <v>31</v>
      </c>
      <c r="AX289" s="13" t="s">
        <v>80</v>
      </c>
      <c r="AY289" s="170" t="s">
        <v>152</v>
      </c>
    </row>
    <row r="290" spans="1:65" s="2" customFormat="1" ht="24.2" customHeight="1">
      <c r="A290" s="33"/>
      <c r="B290" s="149"/>
      <c r="C290" s="150" t="s">
        <v>350</v>
      </c>
      <c r="D290" s="150" t="s">
        <v>155</v>
      </c>
      <c r="E290" s="151" t="s">
        <v>345</v>
      </c>
      <c r="F290" s="152" t="s">
        <v>346</v>
      </c>
      <c r="G290" s="153" t="s">
        <v>158</v>
      </c>
      <c r="H290" s="154">
        <v>792</v>
      </c>
      <c r="I290" s="155"/>
      <c r="J290" s="156">
        <f>ROUND(I290*H290,2)</f>
        <v>0</v>
      </c>
      <c r="K290" s="152" t="s">
        <v>1</v>
      </c>
      <c r="L290" s="34"/>
      <c r="M290" s="157" t="s">
        <v>1</v>
      </c>
      <c r="N290" s="158" t="s">
        <v>39</v>
      </c>
      <c r="O290" s="59"/>
      <c r="P290" s="159">
        <f>O290*H290</f>
        <v>0</v>
      </c>
      <c r="Q290" s="159">
        <v>0</v>
      </c>
      <c r="R290" s="159">
        <f>Q290*H290</f>
        <v>0</v>
      </c>
      <c r="S290" s="159">
        <v>0</v>
      </c>
      <c r="T290" s="160">
        <f>S290*H290</f>
        <v>0</v>
      </c>
      <c r="U290" s="33"/>
      <c r="V290" s="33"/>
      <c r="W290" s="33"/>
      <c r="X290" s="33"/>
      <c r="Y290" s="33"/>
      <c r="Z290" s="33"/>
      <c r="AA290" s="33"/>
      <c r="AB290" s="33"/>
      <c r="AC290" s="33"/>
      <c r="AD290" s="33"/>
      <c r="AE290" s="33"/>
      <c r="AR290" s="161" t="s">
        <v>160</v>
      </c>
      <c r="AT290" s="161" t="s">
        <v>155</v>
      </c>
      <c r="AU290" s="161" t="s">
        <v>82</v>
      </c>
      <c r="AY290" s="18" t="s">
        <v>152</v>
      </c>
      <c r="BE290" s="162">
        <f>IF(N290="základní",J290,0)</f>
        <v>0</v>
      </c>
      <c r="BF290" s="162">
        <f>IF(N290="snížená",J290,0)</f>
        <v>0</v>
      </c>
      <c r="BG290" s="162">
        <f>IF(N290="zákl. přenesená",J290,0)</f>
        <v>0</v>
      </c>
      <c r="BH290" s="162">
        <f>IF(N290="sníž. přenesená",J290,0)</f>
        <v>0</v>
      </c>
      <c r="BI290" s="162">
        <f>IF(N290="nulová",J290,0)</f>
        <v>0</v>
      </c>
      <c r="BJ290" s="18" t="s">
        <v>80</v>
      </c>
      <c r="BK290" s="162">
        <f>ROUND(I290*H290,2)</f>
        <v>0</v>
      </c>
      <c r="BL290" s="18" t="s">
        <v>160</v>
      </c>
      <c r="BM290" s="161" t="s">
        <v>347</v>
      </c>
    </row>
    <row r="291" spans="1:47" s="2" customFormat="1" ht="19.5">
      <c r="A291" s="33"/>
      <c r="B291" s="34"/>
      <c r="C291" s="33"/>
      <c r="D291" s="163" t="s">
        <v>162</v>
      </c>
      <c r="E291" s="33"/>
      <c r="F291" s="164" t="s">
        <v>346</v>
      </c>
      <c r="G291" s="33"/>
      <c r="H291" s="33"/>
      <c r="I291" s="165"/>
      <c r="J291" s="33"/>
      <c r="K291" s="33"/>
      <c r="L291" s="34"/>
      <c r="M291" s="166"/>
      <c r="N291" s="167"/>
      <c r="O291" s="59"/>
      <c r="P291" s="59"/>
      <c r="Q291" s="59"/>
      <c r="R291" s="59"/>
      <c r="S291" s="59"/>
      <c r="T291" s="60"/>
      <c r="U291" s="33"/>
      <c r="V291" s="33"/>
      <c r="W291" s="33"/>
      <c r="X291" s="33"/>
      <c r="Y291" s="33"/>
      <c r="Z291" s="33"/>
      <c r="AA291" s="33"/>
      <c r="AB291" s="33"/>
      <c r="AC291" s="33"/>
      <c r="AD291" s="33"/>
      <c r="AE291" s="33"/>
      <c r="AT291" s="18" t="s">
        <v>162</v>
      </c>
      <c r="AU291" s="18" t="s">
        <v>82</v>
      </c>
    </row>
    <row r="292" spans="1:47" s="2" customFormat="1" ht="19.5">
      <c r="A292" s="33"/>
      <c r="B292" s="34"/>
      <c r="C292" s="33"/>
      <c r="D292" s="163" t="s">
        <v>164</v>
      </c>
      <c r="E292" s="33"/>
      <c r="F292" s="168" t="s">
        <v>476</v>
      </c>
      <c r="G292" s="33"/>
      <c r="H292" s="33"/>
      <c r="I292" s="165"/>
      <c r="J292" s="33"/>
      <c r="K292" s="33"/>
      <c r="L292" s="34"/>
      <c r="M292" s="166"/>
      <c r="N292" s="167"/>
      <c r="O292" s="59"/>
      <c r="P292" s="59"/>
      <c r="Q292" s="59"/>
      <c r="R292" s="59"/>
      <c r="S292" s="59"/>
      <c r="T292" s="60"/>
      <c r="U292" s="33"/>
      <c r="V292" s="33"/>
      <c r="W292" s="33"/>
      <c r="X292" s="33"/>
      <c r="Y292" s="33"/>
      <c r="Z292" s="33"/>
      <c r="AA292" s="33"/>
      <c r="AB292" s="33"/>
      <c r="AC292" s="33"/>
      <c r="AD292" s="33"/>
      <c r="AE292" s="33"/>
      <c r="AT292" s="18" t="s">
        <v>164</v>
      </c>
      <c r="AU292" s="18" t="s">
        <v>82</v>
      </c>
    </row>
    <row r="293" spans="2:51" s="14" customFormat="1" ht="12">
      <c r="B293" s="177"/>
      <c r="D293" s="163" t="s">
        <v>166</v>
      </c>
      <c r="E293" s="178" t="s">
        <v>1</v>
      </c>
      <c r="F293" s="179" t="s">
        <v>348</v>
      </c>
      <c r="H293" s="178" t="s">
        <v>1</v>
      </c>
      <c r="I293" s="180"/>
      <c r="L293" s="177"/>
      <c r="M293" s="181"/>
      <c r="N293" s="182"/>
      <c r="O293" s="182"/>
      <c r="P293" s="182"/>
      <c r="Q293" s="182"/>
      <c r="R293" s="182"/>
      <c r="S293" s="182"/>
      <c r="T293" s="183"/>
      <c r="AT293" s="178" t="s">
        <v>166</v>
      </c>
      <c r="AU293" s="178" t="s">
        <v>82</v>
      </c>
      <c r="AV293" s="14" t="s">
        <v>80</v>
      </c>
      <c r="AW293" s="14" t="s">
        <v>31</v>
      </c>
      <c r="AX293" s="14" t="s">
        <v>74</v>
      </c>
      <c r="AY293" s="178" t="s">
        <v>152</v>
      </c>
    </row>
    <row r="294" spans="2:51" s="13" customFormat="1" ht="12">
      <c r="B294" s="169"/>
      <c r="D294" s="163" t="s">
        <v>166</v>
      </c>
      <c r="E294" s="170" t="s">
        <v>1</v>
      </c>
      <c r="F294" s="171" t="s">
        <v>572</v>
      </c>
      <c r="H294" s="172">
        <v>792</v>
      </c>
      <c r="I294" s="173"/>
      <c r="L294" s="169"/>
      <c r="M294" s="174"/>
      <c r="N294" s="175"/>
      <c r="O294" s="175"/>
      <c r="P294" s="175"/>
      <c r="Q294" s="175"/>
      <c r="R294" s="175"/>
      <c r="S294" s="175"/>
      <c r="T294" s="176"/>
      <c r="AT294" s="170" t="s">
        <v>166</v>
      </c>
      <c r="AU294" s="170" t="s">
        <v>82</v>
      </c>
      <c r="AV294" s="13" t="s">
        <v>82</v>
      </c>
      <c r="AW294" s="13" t="s">
        <v>31</v>
      </c>
      <c r="AX294" s="13" t="s">
        <v>74</v>
      </c>
      <c r="AY294" s="170" t="s">
        <v>152</v>
      </c>
    </row>
    <row r="295" spans="2:51" s="15" customFormat="1" ht="12">
      <c r="B295" s="184"/>
      <c r="D295" s="163" t="s">
        <v>166</v>
      </c>
      <c r="E295" s="185" t="s">
        <v>1</v>
      </c>
      <c r="F295" s="186" t="s">
        <v>300</v>
      </c>
      <c r="H295" s="187">
        <v>792</v>
      </c>
      <c r="I295" s="188"/>
      <c r="L295" s="184"/>
      <c r="M295" s="189"/>
      <c r="N295" s="190"/>
      <c r="O295" s="190"/>
      <c r="P295" s="190"/>
      <c r="Q295" s="190"/>
      <c r="R295" s="190"/>
      <c r="S295" s="190"/>
      <c r="T295" s="191"/>
      <c r="AT295" s="185" t="s">
        <v>166</v>
      </c>
      <c r="AU295" s="185" t="s">
        <v>82</v>
      </c>
      <c r="AV295" s="15" t="s">
        <v>160</v>
      </c>
      <c r="AW295" s="15" t="s">
        <v>31</v>
      </c>
      <c r="AX295" s="15" t="s">
        <v>80</v>
      </c>
      <c r="AY295" s="185" t="s">
        <v>152</v>
      </c>
    </row>
    <row r="296" spans="1:65" s="2" customFormat="1" ht="24.2" customHeight="1">
      <c r="A296" s="33"/>
      <c r="B296" s="149"/>
      <c r="C296" s="150" t="s">
        <v>357</v>
      </c>
      <c r="D296" s="150" t="s">
        <v>155</v>
      </c>
      <c r="E296" s="151" t="s">
        <v>358</v>
      </c>
      <c r="F296" s="152" t="s">
        <v>359</v>
      </c>
      <c r="G296" s="153" t="s">
        <v>158</v>
      </c>
      <c r="H296" s="154">
        <v>819</v>
      </c>
      <c r="I296" s="155"/>
      <c r="J296" s="156">
        <f>ROUND(I296*H296,2)</f>
        <v>0</v>
      </c>
      <c r="K296" s="152" t="s">
        <v>159</v>
      </c>
      <c r="L296" s="34"/>
      <c r="M296" s="157" t="s">
        <v>1</v>
      </c>
      <c r="N296" s="158" t="s">
        <v>39</v>
      </c>
      <c r="O296" s="59"/>
      <c r="P296" s="159">
        <f>O296*H296</f>
        <v>0</v>
      </c>
      <c r="Q296" s="159">
        <v>0</v>
      </c>
      <c r="R296" s="159">
        <f>Q296*H296</f>
        <v>0</v>
      </c>
      <c r="S296" s="159">
        <v>0</v>
      </c>
      <c r="T296" s="160">
        <f>S296*H296</f>
        <v>0</v>
      </c>
      <c r="U296" s="33"/>
      <c r="V296" s="33"/>
      <c r="W296" s="33"/>
      <c r="X296" s="33"/>
      <c r="Y296" s="33"/>
      <c r="Z296" s="33"/>
      <c r="AA296" s="33"/>
      <c r="AB296" s="33"/>
      <c r="AC296" s="33"/>
      <c r="AD296" s="33"/>
      <c r="AE296" s="33"/>
      <c r="AR296" s="161" t="s">
        <v>160</v>
      </c>
      <c r="AT296" s="161" t="s">
        <v>155</v>
      </c>
      <c r="AU296" s="161" t="s">
        <v>82</v>
      </c>
      <c r="AY296" s="18" t="s">
        <v>152</v>
      </c>
      <c r="BE296" s="162">
        <f>IF(N296="základní",J296,0)</f>
        <v>0</v>
      </c>
      <c r="BF296" s="162">
        <f>IF(N296="snížená",J296,0)</f>
        <v>0</v>
      </c>
      <c r="BG296" s="162">
        <f>IF(N296="zákl. přenesená",J296,0)</f>
        <v>0</v>
      </c>
      <c r="BH296" s="162">
        <f>IF(N296="sníž. přenesená",J296,0)</f>
        <v>0</v>
      </c>
      <c r="BI296" s="162">
        <f>IF(N296="nulová",J296,0)</f>
        <v>0</v>
      </c>
      <c r="BJ296" s="18" t="s">
        <v>80</v>
      </c>
      <c r="BK296" s="162">
        <f>ROUND(I296*H296,2)</f>
        <v>0</v>
      </c>
      <c r="BL296" s="18" t="s">
        <v>160</v>
      </c>
      <c r="BM296" s="161" t="s">
        <v>573</v>
      </c>
    </row>
    <row r="297" spans="1:47" s="2" customFormat="1" ht="19.5">
      <c r="A297" s="33"/>
      <c r="B297" s="34"/>
      <c r="C297" s="33"/>
      <c r="D297" s="163" t="s">
        <v>162</v>
      </c>
      <c r="E297" s="33"/>
      <c r="F297" s="164" t="s">
        <v>361</v>
      </c>
      <c r="G297" s="33"/>
      <c r="H297" s="33"/>
      <c r="I297" s="165"/>
      <c r="J297" s="33"/>
      <c r="K297" s="33"/>
      <c r="L297" s="34"/>
      <c r="M297" s="166"/>
      <c r="N297" s="167"/>
      <c r="O297" s="59"/>
      <c r="P297" s="59"/>
      <c r="Q297" s="59"/>
      <c r="R297" s="59"/>
      <c r="S297" s="59"/>
      <c r="T297" s="60"/>
      <c r="U297" s="33"/>
      <c r="V297" s="33"/>
      <c r="W297" s="33"/>
      <c r="X297" s="33"/>
      <c r="Y297" s="33"/>
      <c r="Z297" s="33"/>
      <c r="AA297" s="33"/>
      <c r="AB297" s="33"/>
      <c r="AC297" s="33"/>
      <c r="AD297" s="33"/>
      <c r="AE297" s="33"/>
      <c r="AT297" s="18" t="s">
        <v>162</v>
      </c>
      <c r="AU297" s="18" t="s">
        <v>82</v>
      </c>
    </row>
    <row r="298" spans="1:47" s="2" customFormat="1" ht="19.5">
      <c r="A298" s="33"/>
      <c r="B298" s="34"/>
      <c r="C298" s="33"/>
      <c r="D298" s="163" t="s">
        <v>164</v>
      </c>
      <c r="E298" s="33"/>
      <c r="F298" s="168" t="s">
        <v>476</v>
      </c>
      <c r="G298" s="33"/>
      <c r="H298" s="33"/>
      <c r="I298" s="165"/>
      <c r="J298" s="33"/>
      <c r="K298" s="33"/>
      <c r="L298" s="34"/>
      <c r="M298" s="166"/>
      <c r="N298" s="167"/>
      <c r="O298" s="59"/>
      <c r="P298" s="59"/>
      <c r="Q298" s="59"/>
      <c r="R298" s="59"/>
      <c r="S298" s="59"/>
      <c r="T298" s="60"/>
      <c r="U298" s="33"/>
      <c r="V298" s="33"/>
      <c r="W298" s="33"/>
      <c r="X298" s="33"/>
      <c r="Y298" s="33"/>
      <c r="Z298" s="33"/>
      <c r="AA298" s="33"/>
      <c r="AB298" s="33"/>
      <c r="AC298" s="33"/>
      <c r="AD298" s="33"/>
      <c r="AE298" s="33"/>
      <c r="AT298" s="18" t="s">
        <v>164</v>
      </c>
      <c r="AU298" s="18" t="s">
        <v>82</v>
      </c>
    </row>
    <row r="299" spans="2:51" s="14" customFormat="1" ht="12">
      <c r="B299" s="177"/>
      <c r="D299" s="163" t="s">
        <v>166</v>
      </c>
      <c r="E299" s="178" t="s">
        <v>1</v>
      </c>
      <c r="F299" s="179" t="s">
        <v>362</v>
      </c>
      <c r="H299" s="178" t="s">
        <v>1</v>
      </c>
      <c r="I299" s="180"/>
      <c r="L299" s="177"/>
      <c r="M299" s="181"/>
      <c r="N299" s="182"/>
      <c r="O299" s="182"/>
      <c r="P299" s="182"/>
      <c r="Q299" s="182"/>
      <c r="R299" s="182"/>
      <c r="S299" s="182"/>
      <c r="T299" s="183"/>
      <c r="AT299" s="178" t="s">
        <v>166</v>
      </c>
      <c r="AU299" s="178" t="s">
        <v>82</v>
      </c>
      <c r="AV299" s="14" t="s">
        <v>80</v>
      </c>
      <c r="AW299" s="14" t="s">
        <v>31</v>
      </c>
      <c r="AX299" s="14" t="s">
        <v>74</v>
      </c>
      <c r="AY299" s="178" t="s">
        <v>152</v>
      </c>
    </row>
    <row r="300" spans="2:51" s="13" customFormat="1" ht="12">
      <c r="B300" s="169"/>
      <c r="D300" s="163" t="s">
        <v>166</v>
      </c>
      <c r="E300" s="170" t="s">
        <v>1</v>
      </c>
      <c r="F300" s="171" t="s">
        <v>574</v>
      </c>
      <c r="H300" s="172">
        <v>819</v>
      </c>
      <c r="I300" s="173"/>
      <c r="L300" s="169"/>
      <c r="M300" s="174"/>
      <c r="N300" s="175"/>
      <c r="O300" s="175"/>
      <c r="P300" s="175"/>
      <c r="Q300" s="175"/>
      <c r="R300" s="175"/>
      <c r="S300" s="175"/>
      <c r="T300" s="176"/>
      <c r="AT300" s="170" t="s">
        <v>166</v>
      </c>
      <c r="AU300" s="170" t="s">
        <v>82</v>
      </c>
      <c r="AV300" s="13" t="s">
        <v>82</v>
      </c>
      <c r="AW300" s="13" t="s">
        <v>31</v>
      </c>
      <c r="AX300" s="13" t="s">
        <v>80</v>
      </c>
      <c r="AY300" s="170" t="s">
        <v>152</v>
      </c>
    </row>
    <row r="301" spans="2:63" s="12" customFormat="1" ht="22.9" customHeight="1">
      <c r="B301" s="136"/>
      <c r="D301" s="137" t="s">
        <v>73</v>
      </c>
      <c r="E301" s="147" t="s">
        <v>82</v>
      </c>
      <c r="F301" s="147" t="s">
        <v>364</v>
      </c>
      <c r="I301" s="139"/>
      <c r="J301" s="148">
        <f>BK301</f>
        <v>0</v>
      </c>
      <c r="L301" s="136"/>
      <c r="M301" s="141"/>
      <c r="N301" s="142"/>
      <c r="O301" s="142"/>
      <c r="P301" s="143">
        <f>SUM(P302:P321)</f>
        <v>0</v>
      </c>
      <c r="Q301" s="142"/>
      <c r="R301" s="143">
        <f>SUM(R302:R321)</f>
        <v>44.01187941999999</v>
      </c>
      <c r="S301" s="142"/>
      <c r="T301" s="144">
        <f>SUM(T302:T321)</f>
        <v>0</v>
      </c>
      <c r="AR301" s="137" t="s">
        <v>80</v>
      </c>
      <c r="AT301" s="145" t="s">
        <v>73</v>
      </c>
      <c r="AU301" s="145" t="s">
        <v>80</v>
      </c>
      <c r="AY301" s="137" t="s">
        <v>152</v>
      </c>
      <c r="BK301" s="146">
        <f>SUM(BK302:BK321)</f>
        <v>0</v>
      </c>
    </row>
    <row r="302" spans="1:65" s="2" customFormat="1" ht="21.75" customHeight="1">
      <c r="A302" s="33"/>
      <c r="B302" s="149"/>
      <c r="C302" s="150" t="s">
        <v>167</v>
      </c>
      <c r="D302" s="150" t="s">
        <v>155</v>
      </c>
      <c r="E302" s="151" t="s">
        <v>575</v>
      </c>
      <c r="F302" s="152" t="s">
        <v>576</v>
      </c>
      <c r="G302" s="153" t="s">
        <v>230</v>
      </c>
      <c r="H302" s="154">
        <v>0.583</v>
      </c>
      <c r="I302" s="155"/>
      <c r="J302" s="156">
        <f>ROUND(I302*H302,2)</f>
        <v>0</v>
      </c>
      <c r="K302" s="152" t="s">
        <v>159</v>
      </c>
      <c r="L302" s="34"/>
      <c r="M302" s="157" t="s">
        <v>1</v>
      </c>
      <c r="N302" s="158" t="s">
        <v>39</v>
      </c>
      <c r="O302" s="59"/>
      <c r="P302" s="159">
        <f>O302*H302</f>
        <v>0</v>
      </c>
      <c r="Q302" s="159">
        <v>2.25634</v>
      </c>
      <c r="R302" s="159">
        <f>Q302*H302</f>
        <v>1.3154462199999999</v>
      </c>
      <c r="S302" s="159">
        <v>0</v>
      </c>
      <c r="T302" s="160">
        <f>S302*H302</f>
        <v>0</v>
      </c>
      <c r="U302" s="33"/>
      <c r="V302" s="33"/>
      <c r="W302" s="33"/>
      <c r="X302" s="33"/>
      <c r="Y302" s="33"/>
      <c r="Z302" s="33"/>
      <c r="AA302" s="33"/>
      <c r="AB302" s="33"/>
      <c r="AC302" s="33"/>
      <c r="AD302" s="33"/>
      <c r="AE302" s="33"/>
      <c r="AR302" s="161" t="s">
        <v>160</v>
      </c>
      <c r="AT302" s="161" t="s">
        <v>155</v>
      </c>
      <c r="AU302" s="161" t="s">
        <v>82</v>
      </c>
      <c r="AY302" s="18" t="s">
        <v>152</v>
      </c>
      <c r="BE302" s="162">
        <f>IF(N302="základní",J302,0)</f>
        <v>0</v>
      </c>
      <c r="BF302" s="162">
        <f>IF(N302="snížená",J302,0)</f>
        <v>0</v>
      </c>
      <c r="BG302" s="162">
        <f>IF(N302="zákl. přenesená",J302,0)</f>
        <v>0</v>
      </c>
      <c r="BH302" s="162">
        <f>IF(N302="sníž. přenesená",J302,0)</f>
        <v>0</v>
      </c>
      <c r="BI302" s="162">
        <f>IF(N302="nulová",J302,0)</f>
        <v>0</v>
      </c>
      <c r="BJ302" s="18" t="s">
        <v>80</v>
      </c>
      <c r="BK302" s="162">
        <f>ROUND(I302*H302,2)</f>
        <v>0</v>
      </c>
      <c r="BL302" s="18" t="s">
        <v>160</v>
      </c>
      <c r="BM302" s="161" t="s">
        <v>577</v>
      </c>
    </row>
    <row r="303" spans="1:47" s="2" customFormat="1" ht="19.5">
      <c r="A303" s="33"/>
      <c r="B303" s="34"/>
      <c r="C303" s="33"/>
      <c r="D303" s="163" t="s">
        <v>162</v>
      </c>
      <c r="E303" s="33"/>
      <c r="F303" s="164" t="s">
        <v>578</v>
      </c>
      <c r="G303" s="33"/>
      <c r="H303" s="33"/>
      <c r="I303" s="165"/>
      <c r="J303" s="33"/>
      <c r="K303" s="33"/>
      <c r="L303" s="34"/>
      <c r="M303" s="166"/>
      <c r="N303" s="167"/>
      <c r="O303" s="59"/>
      <c r="P303" s="59"/>
      <c r="Q303" s="59"/>
      <c r="R303" s="59"/>
      <c r="S303" s="59"/>
      <c r="T303" s="60"/>
      <c r="U303" s="33"/>
      <c r="V303" s="33"/>
      <c r="W303" s="33"/>
      <c r="X303" s="33"/>
      <c r="Y303" s="33"/>
      <c r="Z303" s="33"/>
      <c r="AA303" s="33"/>
      <c r="AB303" s="33"/>
      <c r="AC303" s="33"/>
      <c r="AD303" s="33"/>
      <c r="AE303" s="33"/>
      <c r="AT303" s="18" t="s">
        <v>162</v>
      </c>
      <c r="AU303" s="18" t="s">
        <v>82</v>
      </c>
    </row>
    <row r="304" spans="1:47" s="2" customFormat="1" ht="29.25">
      <c r="A304" s="33"/>
      <c r="B304" s="34"/>
      <c r="C304" s="33"/>
      <c r="D304" s="163" t="s">
        <v>164</v>
      </c>
      <c r="E304" s="33"/>
      <c r="F304" s="168" t="s">
        <v>579</v>
      </c>
      <c r="G304" s="33"/>
      <c r="H304" s="33"/>
      <c r="I304" s="165"/>
      <c r="J304" s="33"/>
      <c r="K304" s="33"/>
      <c r="L304" s="34"/>
      <c r="M304" s="166"/>
      <c r="N304" s="167"/>
      <c r="O304" s="59"/>
      <c r="P304" s="59"/>
      <c r="Q304" s="59"/>
      <c r="R304" s="59"/>
      <c r="S304" s="59"/>
      <c r="T304" s="60"/>
      <c r="U304" s="33"/>
      <c r="V304" s="33"/>
      <c r="W304" s="33"/>
      <c r="X304" s="33"/>
      <c r="Y304" s="33"/>
      <c r="Z304" s="33"/>
      <c r="AA304" s="33"/>
      <c r="AB304" s="33"/>
      <c r="AC304" s="33"/>
      <c r="AD304" s="33"/>
      <c r="AE304" s="33"/>
      <c r="AT304" s="18" t="s">
        <v>164</v>
      </c>
      <c r="AU304" s="18" t="s">
        <v>82</v>
      </c>
    </row>
    <row r="305" spans="2:51" s="14" customFormat="1" ht="12">
      <c r="B305" s="177"/>
      <c r="D305" s="163" t="s">
        <v>166</v>
      </c>
      <c r="E305" s="178" t="s">
        <v>1</v>
      </c>
      <c r="F305" s="179" t="s">
        <v>580</v>
      </c>
      <c r="H305" s="178" t="s">
        <v>1</v>
      </c>
      <c r="I305" s="180"/>
      <c r="L305" s="177"/>
      <c r="M305" s="181"/>
      <c r="N305" s="182"/>
      <c r="O305" s="182"/>
      <c r="P305" s="182"/>
      <c r="Q305" s="182"/>
      <c r="R305" s="182"/>
      <c r="S305" s="182"/>
      <c r="T305" s="183"/>
      <c r="AT305" s="178" t="s">
        <v>166</v>
      </c>
      <c r="AU305" s="178" t="s">
        <v>82</v>
      </c>
      <c r="AV305" s="14" t="s">
        <v>80</v>
      </c>
      <c r="AW305" s="14" t="s">
        <v>31</v>
      </c>
      <c r="AX305" s="14" t="s">
        <v>74</v>
      </c>
      <c r="AY305" s="178" t="s">
        <v>152</v>
      </c>
    </row>
    <row r="306" spans="2:51" s="13" customFormat="1" ht="12">
      <c r="B306" s="169"/>
      <c r="D306" s="163" t="s">
        <v>166</v>
      </c>
      <c r="E306" s="170" t="s">
        <v>1</v>
      </c>
      <c r="F306" s="171" t="s">
        <v>581</v>
      </c>
      <c r="H306" s="172">
        <v>0.18</v>
      </c>
      <c r="I306" s="173"/>
      <c r="L306" s="169"/>
      <c r="M306" s="174"/>
      <c r="N306" s="175"/>
      <c r="O306" s="175"/>
      <c r="P306" s="175"/>
      <c r="Q306" s="175"/>
      <c r="R306" s="175"/>
      <c r="S306" s="175"/>
      <c r="T306" s="176"/>
      <c r="AT306" s="170" t="s">
        <v>166</v>
      </c>
      <c r="AU306" s="170" t="s">
        <v>82</v>
      </c>
      <c r="AV306" s="13" t="s">
        <v>82</v>
      </c>
      <c r="AW306" s="13" t="s">
        <v>31</v>
      </c>
      <c r="AX306" s="13" t="s">
        <v>74</v>
      </c>
      <c r="AY306" s="170" t="s">
        <v>152</v>
      </c>
    </row>
    <row r="307" spans="2:51" s="14" customFormat="1" ht="12">
      <c r="B307" s="177"/>
      <c r="D307" s="163" t="s">
        <v>166</v>
      </c>
      <c r="E307" s="178" t="s">
        <v>1</v>
      </c>
      <c r="F307" s="179" t="s">
        <v>499</v>
      </c>
      <c r="H307" s="178" t="s">
        <v>1</v>
      </c>
      <c r="I307" s="180"/>
      <c r="L307" s="177"/>
      <c r="M307" s="181"/>
      <c r="N307" s="182"/>
      <c r="O307" s="182"/>
      <c r="P307" s="182"/>
      <c r="Q307" s="182"/>
      <c r="R307" s="182"/>
      <c r="S307" s="182"/>
      <c r="T307" s="183"/>
      <c r="AT307" s="178" t="s">
        <v>166</v>
      </c>
      <c r="AU307" s="178" t="s">
        <v>82</v>
      </c>
      <c r="AV307" s="14" t="s">
        <v>80</v>
      </c>
      <c r="AW307" s="14" t="s">
        <v>31</v>
      </c>
      <c r="AX307" s="14" t="s">
        <v>74</v>
      </c>
      <c r="AY307" s="178" t="s">
        <v>152</v>
      </c>
    </row>
    <row r="308" spans="2:51" s="13" customFormat="1" ht="12">
      <c r="B308" s="169"/>
      <c r="D308" s="163" t="s">
        <v>166</v>
      </c>
      <c r="E308" s="170" t="s">
        <v>1</v>
      </c>
      <c r="F308" s="171" t="s">
        <v>582</v>
      </c>
      <c r="H308" s="172">
        <v>0.403</v>
      </c>
      <c r="I308" s="173"/>
      <c r="L308" s="169"/>
      <c r="M308" s="174"/>
      <c r="N308" s="175"/>
      <c r="O308" s="175"/>
      <c r="P308" s="175"/>
      <c r="Q308" s="175"/>
      <c r="R308" s="175"/>
      <c r="S308" s="175"/>
      <c r="T308" s="176"/>
      <c r="AT308" s="170" t="s">
        <v>166</v>
      </c>
      <c r="AU308" s="170" t="s">
        <v>82</v>
      </c>
      <c r="AV308" s="13" t="s">
        <v>82</v>
      </c>
      <c r="AW308" s="13" t="s">
        <v>31</v>
      </c>
      <c r="AX308" s="13" t="s">
        <v>74</v>
      </c>
      <c r="AY308" s="170" t="s">
        <v>152</v>
      </c>
    </row>
    <row r="309" spans="2:51" s="15" customFormat="1" ht="12">
      <c r="B309" s="184"/>
      <c r="D309" s="163" t="s">
        <v>166</v>
      </c>
      <c r="E309" s="185" t="s">
        <v>1</v>
      </c>
      <c r="F309" s="186" t="s">
        <v>300</v>
      </c>
      <c r="H309" s="187">
        <v>0.583</v>
      </c>
      <c r="I309" s="188"/>
      <c r="L309" s="184"/>
      <c r="M309" s="189"/>
      <c r="N309" s="190"/>
      <c r="O309" s="190"/>
      <c r="P309" s="190"/>
      <c r="Q309" s="190"/>
      <c r="R309" s="190"/>
      <c r="S309" s="190"/>
      <c r="T309" s="191"/>
      <c r="AT309" s="185" t="s">
        <v>166</v>
      </c>
      <c r="AU309" s="185" t="s">
        <v>82</v>
      </c>
      <c r="AV309" s="15" t="s">
        <v>160</v>
      </c>
      <c r="AW309" s="15" t="s">
        <v>31</v>
      </c>
      <c r="AX309" s="15" t="s">
        <v>80</v>
      </c>
      <c r="AY309" s="185" t="s">
        <v>152</v>
      </c>
    </row>
    <row r="310" spans="1:65" s="2" customFormat="1" ht="21.75" customHeight="1">
      <c r="A310" s="33"/>
      <c r="B310" s="149"/>
      <c r="C310" s="150" t="s">
        <v>371</v>
      </c>
      <c r="D310" s="150" t="s">
        <v>155</v>
      </c>
      <c r="E310" s="151" t="s">
        <v>372</v>
      </c>
      <c r="F310" s="152" t="s">
        <v>373</v>
      </c>
      <c r="G310" s="153" t="s">
        <v>230</v>
      </c>
      <c r="H310" s="154">
        <v>17.4</v>
      </c>
      <c r="I310" s="155"/>
      <c r="J310" s="156">
        <f>ROUND(I310*H310,2)</f>
        <v>0</v>
      </c>
      <c r="K310" s="152" t="s">
        <v>159</v>
      </c>
      <c r="L310" s="34"/>
      <c r="M310" s="157" t="s">
        <v>1</v>
      </c>
      <c r="N310" s="158" t="s">
        <v>39</v>
      </c>
      <c r="O310" s="59"/>
      <c r="P310" s="159">
        <f>O310*H310</f>
        <v>0</v>
      </c>
      <c r="Q310" s="159">
        <v>2.45329</v>
      </c>
      <c r="R310" s="159">
        <f>Q310*H310</f>
        <v>42.687245999999995</v>
      </c>
      <c r="S310" s="159">
        <v>0</v>
      </c>
      <c r="T310" s="160">
        <f>S310*H310</f>
        <v>0</v>
      </c>
      <c r="U310" s="33"/>
      <c r="V310" s="33"/>
      <c r="W310" s="33"/>
      <c r="X310" s="33"/>
      <c r="Y310" s="33"/>
      <c r="Z310" s="33"/>
      <c r="AA310" s="33"/>
      <c r="AB310" s="33"/>
      <c r="AC310" s="33"/>
      <c r="AD310" s="33"/>
      <c r="AE310" s="33"/>
      <c r="AR310" s="161" t="s">
        <v>160</v>
      </c>
      <c r="AT310" s="161" t="s">
        <v>155</v>
      </c>
      <c r="AU310" s="161" t="s">
        <v>82</v>
      </c>
      <c r="AY310" s="18" t="s">
        <v>152</v>
      </c>
      <c r="BE310" s="162">
        <f>IF(N310="základní",J310,0)</f>
        <v>0</v>
      </c>
      <c r="BF310" s="162">
        <f>IF(N310="snížená",J310,0)</f>
        <v>0</v>
      </c>
      <c r="BG310" s="162">
        <f>IF(N310="zákl. přenesená",J310,0)</f>
        <v>0</v>
      </c>
      <c r="BH310" s="162">
        <f>IF(N310="sníž. přenesená",J310,0)</f>
        <v>0</v>
      </c>
      <c r="BI310" s="162">
        <f>IF(N310="nulová",J310,0)</f>
        <v>0</v>
      </c>
      <c r="BJ310" s="18" t="s">
        <v>80</v>
      </c>
      <c r="BK310" s="162">
        <f>ROUND(I310*H310,2)</f>
        <v>0</v>
      </c>
      <c r="BL310" s="18" t="s">
        <v>160</v>
      </c>
      <c r="BM310" s="161" t="s">
        <v>374</v>
      </c>
    </row>
    <row r="311" spans="1:47" s="2" customFormat="1" ht="19.5">
      <c r="A311" s="33"/>
      <c r="B311" s="34"/>
      <c r="C311" s="33"/>
      <c r="D311" s="163" t="s">
        <v>162</v>
      </c>
      <c r="E311" s="33"/>
      <c r="F311" s="164" t="s">
        <v>375</v>
      </c>
      <c r="G311" s="33"/>
      <c r="H311" s="33"/>
      <c r="I311" s="165"/>
      <c r="J311" s="33"/>
      <c r="K311" s="33"/>
      <c r="L311" s="34"/>
      <c r="M311" s="166"/>
      <c r="N311" s="167"/>
      <c r="O311" s="59"/>
      <c r="P311" s="59"/>
      <c r="Q311" s="59"/>
      <c r="R311" s="59"/>
      <c r="S311" s="59"/>
      <c r="T311" s="60"/>
      <c r="U311" s="33"/>
      <c r="V311" s="33"/>
      <c r="W311" s="33"/>
      <c r="X311" s="33"/>
      <c r="Y311" s="33"/>
      <c r="Z311" s="33"/>
      <c r="AA311" s="33"/>
      <c r="AB311" s="33"/>
      <c r="AC311" s="33"/>
      <c r="AD311" s="33"/>
      <c r="AE311" s="33"/>
      <c r="AT311" s="18" t="s">
        <v>162</v>
      </c>
      <c r="AU311" s="18" t="s">
        <v>82</v>
      </c>
    </row>
    <row r="312" spans="1:47" s="2" customFormat="1" ht="19.5">
      <c r="A312" s="33"/>
      <c r="B312" s="34"/>
      <c r="C312" s="33"/>
      <c r="D312" s="163" t="s">
        <v>164</v>
      </c>
      <c r="E312" s="33"/>
      <c r="F312" s="168" t="s">
        <v>476</v>
      </c>
      <c r="G312" s="33"/>
      <c r="H312" s="33"/>
      <c r="I312" s="165"/>
      <c r="J312" s="33"/>
      <c r="K312" s="33"/>
      <c r="L312" s="34"/>
      <c r="M312" s="166"/>
      <c r="N312" s="167"/>
      <c r="O312" s="59"/>
      <c r="P312" s="59"/>
      <c r="Q312" s="59"/>
      <c r="R312" s="59"/>
      <c r="S312" s="59"/>
      <c r="T312" s="60"/>
      <c r="U312" s="33"/>
      <c r="V312" s="33"/>
      <c r="W312" s="33"/>
      <c r="X312" s="33"/>
      <c r="Y312" s="33"/>
      <c r="Z312" s="33"/>
      <c r="AA312" s="33"/>
      <c r="AB312" s="33"/>
      <c r="AC312" s="33"/>
      <c r="AD312" s="33"/>
      <c r="AE312" s="33"/>
      <c r="AT312" s="18" t="s">
        <v>164</v>
      </c>
      <c r="AU312" s="18" t="s">
        <v>82</v>
      </c>
    </row>
    <row r="313" spans="2:51" s="14" customFormat="1" ht="12">
      <c r="B313" s="177"/>
      <c r="D313" s="163" t="s">
        <v>166</v>
      </c>
      <c r="E313" s="178" t="s">
        <v>1</v>
      </c>
      <c r="F313" s="179" t="s">
        <v>583</v>
      </c>
      <c r="H313" s="178" t="s">
        <v>1</v>
      </c>
      <c r="I313" s="180"/>
      <c r="L313" s="177"/>
      <c r="M313" s="181"/>
      <c r="N313" s="182"/>
      <c r="O313" s="182"/>
      <c r="P313" s="182"/>
      <c r="Q313" s="182"/>
      <c r="R313" s="182"/>
      <c r="S313" s="182"/>
      <c r="T313" s="183"/>
      <c r="AT313" s="178" t="s">
        <v>166</v>
      </c>
      <c r="AU313" s="178" t="s">
        <v>82</v>
      </c>
      <c r="AV313" s="14" t="s">
        <v>80</v>
      </c>
      <c r="AW313" s="14" t="s">
        <v>31</v>
      </c>
      <c r="AX313" s="14" t="s">
        <v>74</v>
      </c>
      <c r="AY313" s="178" t="s">
        <v>152</v>
      </c>
    </row>
    <row r="314" spans="2:51" s="13" customFormat="1" ht="12">
      <c r="B314" s="169"/>
      <c r="D314" s="163" t="s">
        <v>166</v>
      </c>
      <c r="E314" s="170" t="s">
        <v>1</v>
      </c>
      <c r="F314" s="171" t="s">
        <v>584</v>
      </c>
      <c r="H314" s="172">
        <v>17.4</v>
      </c>
      <c r="I314" s="173"/>
      <c r="L314" s="169"/>
      <c r="M314" s="174"/>
      <c r="N314" s="175"/>
      <c r="O314" s="175"/>
      <c r="P314" s="175"/>
      <c r="Q314" s="175"/>
      <c r="R314" s="175"/>
      <c r="S314" s="175"/>
      <c r="T314" s="176"/>
      <c r="AT314" s="170" t="s">
        <v>166</v>
      </c>
      <c r="AU314" s="170" t="s">
        <v>82</v>
      </c>
      <c r="AV314" s="13" t="s">
        <v>82</v>
      </c>
      <c r="AW314" s="13" t="s">
        <v>31</v>
      </c>
      <c r="AX314" s="13" t="s">
        <v>80</v>
      </c>
      <c r="AY314" s="170" t="s">
        <v>152</v>
      </c>
    </row>
    <row r="315" spans="1:65" s="2" customFormat="1" ht="16.5" customHeight="1">
      <c r="A315" s="33"/>
      <c r="B315" s="149"/>
      <c r="C315" s="150" t="s">
        <v>378</v>
      </c>
      <c r="D315" s="150" t="s">
        <v>155</v>
      </c>
      <c r="E315" s="151" t="s">
        <v>379</v>
      </c>
      <c r="F315" s="152" t="s">
        <v>380</v>
      </c>
      <c r="G315" s="153" t="s">
        <v>158</v>
      </c>
      <c r="H315" s="154">
        <v>3.48</v>
      </c>
      <c r="I315" s="155"/>
      <c r="J315" s="156">
        <f>ROUND(I315*H315,2)</f>
        <v>0</v>
      </c>
      <c r="K315" s="152" t="s">
        <v>159</v>
      </c>
      <c r="L315" s="34"/>
      <c r="M315" s="157" t="s">
        <v>1</v>
      </c>
      <c r="N315" s="158" t="s">
        <v>39</v>
      </c>
      <c r="O315" s="59"/>
      <c r="P315" s="159">
        <f>O315*H315</f>
        <v>0</v>
      </c>
      <c r="Q315" s="159">
        <v>0.00264</v>
      </c>
      <c r="R315" s="159">
        <f>Q315*H315</f>
        <v>0.0091872</v>
      </c>
      <c r="S315" s="159">
        <v>0</v>
      </c>
      <c r="T315" s="160">
        <f>S315*H315</f>
        <v>0</v>
      </c>
      <c r="U315" s="33"/>
      <c r="V315" s="33"/>
      <c r="W315" s="33"/>
      <c r="X315" s="33"/>
      <c r="Y315" s="33"/>
      <c r="Z315" s="33"/>
      <c r="AA315" s="33"/>
      <c r="AB315" s="33"/>
      <c r="AC315" s="33"/>
      <c r="AD315" s="33"/>
      <c r="AE315" s="33"/>
      <c r="AR315" s="161" t="s">
        <v>160</v>
      </c>
      <c r="AT315" s="161" t="s">
        <v>155</v>
      </c>
      <c r="AU315" s="161" t="s">
        <v>82</v>
      </c>
      <c r="AY315" s="18" t="s">
        <v>152</v>
      </c>
      <c r="BE315" s="162">
        <f>IF(N315="základní",J315,0)</f>
        <v>0</v>
      </c>
      <c r="BF315" s="162">
        <f>IF(N315="snížená",J315,0)</f>
        <v>0</v>
      </c>
      <c r="BG315" s="162">
        <f>IF(N315="zákl. přenesená",J315,0)</f>
        <v>0</v>
      </c>
      <c r="BH315" s="162">
        <f>IF(N315="sníž. přenesená",J315,0)</f>
        <v>0</v>
      </c>
      <c r="BI315" s="162">
        <f>IF(N315="nulová",J315,0)</f>
        <v>0</v>
      </c>
      <c r="BJ315" s="18" t="s">
        <v>80</v>
      </c>
      <c r="BK315" s="162">
        <f>ROUND(I315*H315,2)</f>
        <v>0</v>
      </c>
      <c r="BL315" s="18" t="s">
        <v>160</v>
      </c>
      <c r="BM315" s="161" t="s">
        <v>585</v>
      </c>
    </row>
    <row r="316" spans="1:47" s="2" customFormat="1" ht="12">
      <c r="A316" s="33"/>
      <c r="B316" s="34"/>
      <c r="C316" s="33"/>
      <c r="D316" s="163" t="s">
        <v>162</v>
      </c>
      <c r="E316" s="33"/>
      <c r="F316" s="164" t="s">
        <v>382</v>
      </c>
      <c r="G316" s="33"/>
      <c r="H316" s="33"/>
      <c r="I316" s="165"/>
      <c r="J316" s="33"/>
      <c r="K316" s="33"/>
      <c r="L316" s="34"/>
      <c r="M316" s="166"/>
      <c r="N316" s="167"/>
      <c r="O316" s="59"/>
      <c r="P316" s="59"/>
      <c r="Q316" s="59"/>
      <c r="R316" s="59"/>
      <c r="S316" s="59"/>
      <c r="T316" s="60"/>
      <c r="U316" s="33"/>
      <c r="V316" s="33"/>
      <c r="W316" s="33"/>
      <c r="X316" s="33"/>
      <c r="Y316" s="33"/>
      <c r="Z316" s="33"/>
      <c r="AA316" s="33"/>
      <c r="AB316" s="33"/>
      <c r="AC316" s="33"/>
      <c r="AD316" s="33"/>
      <c r="AE316" s="33"/>
      <c r="AT316" s="18" t="s">
        <v>162</v>
      </c>
      <c r="AU316" s="18" t="s">
        <v>82</v>
      </c>
    </row>
    <row r="317" spans="1:47" s="2" customFormat="1" ht="19.5">
      <c r="A317" s="33"/>
      <c r="B317" s="34"/>
      <c r="C317" s="33"/>
      <c r="D317" s="163" t="s">
        <v>164</v>
      </c>
      <c r="E317" s="33"/>
      <c r="F317" s="168" t="s">
        <v>476</v>
      </c>
      <c r="G317" s="33"/>
      <c r="H317" s="33"/>
      <c r="I317" s="165"/>
      <c r="J317" s="33"/>
      <c r="K317" s="33"/>
      <c r="L317" s="34"/>
      <c r="M317" s="166"/>
      <c r="N317" s="167"/>
      <c r="O317" s="59"/>
      <c r="P317" s="59"/>
      <c r="Q317" s="59"/>
      <c r="R317" s="59"/>
      <c r="S317" s="59"/>
      <c r="T317" s="60"/>
      <c r="U317" s="33"/>
      <c r="V317" s="33"/>
      <c r="W317" s="33"/>
      <c r="X317" s="33"/>
      <c r="Y317" s="33"/>
      <c r="Z317" s="33"/>
      <c r="AA317" s="33"/>
      <c r="AB317" s="33"/>
      <c r="AC317" s="33"/>
      <c r="AD317" s="33"/>
      <c r="AE317" s="33"/>
      <c r="AT317" s="18" t="s">
        <v>164</v>
      </c>
      <c r="AU317" s="18" t="s">
        <v>82</v>
      </c>
    </row>
    <row r="318" spans="2:51" s="14" customFormat="1" ht="22.5">
      <c r="B318" s="177"/>
      <c r="D318" s="163" t="s">
        <v>166</v>
      </c>
      <c r="E318" s="178" t="s">
        <v>1</v>
      </c>
      <c r="F318" s="179" t="s">
        <v>586</v>
      </c>
      <c r="H318" s="178" t="s">
        <v>1</v>
      </c>
      <c r="I318" s="180"/>
      <c r="L318" s="177"/>
      <c r="M318" s="181"/>
      <c r="N318" s="182"/>
      <c r="O318" s="182"/>
      <c r="P318" s="182"/>
      <c r="Q318" s="182"/>
      <c r="R318" s="182"/>
      <c r="S318" s="182"/>
      <c r="T318" s="183"/>
      <c r="AT318" s="178" t="s">
        <v>166</v>
      </c>
      <c r="AU318" s="178" t="s">
        <v>82</v>
      </c>
      <c r="AV318" s="14" t="s">
        <v>80</v>
      </c>
      <c r="AW318" s="14" t="s">
        <v>31</v>
      </c>
      <c r="AX318" s="14" t="s">
        <v>74</v>
      </c>
      <c r="AY318" s="178" t="s">
        <v>152</v>
      </c>
    </row>
    <row r="319" spans="2:51" s="13" customFormat="1" ht="12">
      <c r="B319" s="169"/>
      <c r="D319" s="163" t="s">
        <v>166</v>
      </c>
      <c r="E319" s="170" t="s">
        <v>1</v>
      </c>
      <c r="F319" s="171" t="s">
        <v>587</v>
      </c>
      <c r="H319" s="172">
        <v>3.48</v>
      </c>
      <c r="I319" s="173"/>
      <c r="L319" s="169"/>
      <c r="M319" s="174"/>
      <c r="N319" s="175"/>
      <c r="O319" s="175"/>
      <c r="P319" s="175"/>
      <c r="Q319" s="175"/>
      <c r="R319" s="175"/>
      <c r="S319" s="175"/>
      <c r="T319" s="176"/>
      <c r="AT319" s="170" t="s">
        <v>166</v>
      </c>
      <c r="AU319" s="170" t="s">
        <v>82</v>
      </c>
      <c r="AV319" s="13" t="s">
        <v>82</v>
      </c>
      <c r="AW319" s="13" t="s">
        <v>31</v>
      </c>
      <c r="AX319" s="13" t="s">
        <v>80</v>
      </c>
      <c r="AY319" s="170" t="s">
        <v>152</v>
      </c>
    </row>
    <row r="320" spans="1:65" s="2" customFormat="1" ht="16.5" customHeight="1">
      <c r="A320" s="33"/>
      <c r="B320" s="149"/>
      <c r="C320" s="150" t="s">
        <v>385</v>
      </c>
      <c r="D320" s="150" t="s">
        <v>155</v>
      </c>
      <c r="E320" s="151" t="s">
        <v>386</v>
      </c>
      <c r="F320" s="152" t="s">
        <v>387</v>
      </c>
      <c r="G320" s="153" t="s">
        <v>158</v>
      </c>
      <c r="H320" s="154">
        <v>3.48</v>
      </c>
      <c r="I320" s="155"/>
      <c r="J320" s="156">
        <f>ROUND(I320*H320,2)</f>
        <v>0</v>
      </c>
      <c r="K320" s="152" t="s">
        <v>159</v>
      </c>
      <c r="L320" s="34"/>
      <c r="M320" s="157" t="s">
        <v>1</v>
      </c>
      <c r="N320" s="158" t="s">
        <v>39</v>
      </c>
      <c r="O320" s="59"/>
      <c r="P320" s="159">
        <f>O320*H320</f>
        <v>0</v>
      </c>
      <c r="Q320" s="159">
        <v>0</v>
      </c>
      <c r="R320" s="159">
        <f>Q320*H320</f>
        <v>0</v>
      </c>
      <c r="S320" s="159">
        <v>0</v>
      </c>
      <c r="T320" s="160">
        <f>S320*H320</f>
        <v>0</v>
      </c>
      <c r="U320" s="33"/>
      <c r="V320" s="33"/>
      <c r="W320" s="33"/>
      <c r="X320" s="33"/>
      <c r="Y320" s="33"/>
      <c r="Z320" s="33"/>
      <c r="AA320" s="33"/>
      <c r="AB320" s="33"/>
      <c r="AC320" s="33"/>
      <c r="AD320" s="33"/>
      <c r="AE320" s="33"/>
      <c r="AR320" s="161" t="s">
        <v>160</v>
      </c>
      <c r="AT320" s="161" t="s">
        <v>155</v>
      </c>
      <c r="AU320" s="161" t="s">
        <v>82</v>
      </c>
      <c r="AY320" s="18" t="s">
        <v>152</v>
      </c>
      <c r="BE320" s="162">
        <f>IF(N320="základní",J320,0)</f>
        <v>0</v>
      </c>
      <c r="BF320" s="162">
        <f>IF(N320="snížená",J320,0)</f>
        <v>0</v>
      </c>
      <c r="BG320" s="162">
        <f>IF(N320="zákl. přenesená",J320,0)</f>
        <v>0</v>
      </c>
      <c r="BH320" s="162">
        <f>IF(N320="sníž. přenesená",J320,0)</f>
        <v>0</v>
      </c>
      <c r="BI320" s="162">
        <f>IF(N320="nulová",J320,0)</f>
        <v>0</v>
      </c>
      <c r="BJ320" s="18" t="s">
        <v>80</v>
      </c>
      <c r="BK320" s="162">
        <f>ROUND(I320*H320,2)</f>
        <v>0</v>
      </c>
      <c r="BL320" s="18" t="s">
        <v>160</v>
      </c>
      <c r="BM320" s="161" t="s">
        <v>588</v>
      </c>
    </row>
    <row r="321" spans="1:47" s="2" customFormat="1" ht="12">
      <c r="A321" s="33"/>
      <c r="B321" s="34"/>
      <c r="C321" s="33"/>
      <c r="D321" s="163" t="s">
        <v>162</v>
      </c>
      <c r="E321" s="33"/>
      <c r="F321" s="164" t="s">
        <v>389</v>
      </c>
      <c r="G321" s="33"/>
      <c r="H321" s="33"/>
      <c r="I321" s="165"/>
      <c r="J321" s="33"/>
      <c r="K321" s="33"/>
      <c r="L321" s="34"/>
      <c r="M321" s="166"/>
      <c r="N321" s="167"/>
      <c r="O321" s="59"/>
      <c r="P321" s="59"/>
      <c r="Q321" s="59"/>
      <c r="R321" s="59"/>
      <c r="S321" s="59"/>
      <c r="T321" s="60"/>
      <c r="U321" s="33"/>
      <c r="V321" s="33"/>
      <c r="W321" s="33"/>
      <c r="X321" s="33"/>
      <c r="Y321" s="33"/>
      <c r="Z321" s="33"/>
      <c r="AA321" s="33"/>
      <c r="AB321" s="33"/>
      <c r="AC321" s="33"/>
      <c r="AD321" s="33"/>
      <c r="AE321" s="33"/>
      <c r="AT321" s="18" t="s">
        <v>162</v>
      </c>
      <c r="AU321" s="18" t="s">
        <v>82</v>
      </c>
    </row>
    <row r="322" spans="2:63" s="12" customFormat="1" ht="22.9" customHeight="1">
      <c r="B322" s="136"/>
      <c r="D322" s="137" t="s">
        <v>73</v>
      </c>
      <c r="E322" s="147" t="s">
        <v>102</v>
      </c>
      <c r="F322" s="147" t="s">
        <v>390</v>
      </c>
      <c r="I322" s="139"/>
      <c r="J322" s="148">
        <f>BK322</f>
        <v>0</v>
      </c>
      <c r="L322" s="136"/>
      <c r="M322" s="141"/>
      <c r="N322" s="142"/>
      <c r="O322" s="142"/>
      <c r="P322" s="143">
        <f>SUM(P323:P355)</f>
        <v>0</v>
      </c>
      <c r="Q322" s="142"/>
      <c r="R322" s="143">
        <f>SUM(R323:R355)</f>
        <v>0.82583616</v>
      </c>
      <c r="S322" s="142"/>
      <c r="T322" s="144">
        <f>SUM(T323:T355)</f>
        <v>0</v>
      </c>
      <c r="AR322" s="137" t="s">
        <v>80</v>
      </c>
      <c r="AT322" s="145" t="s">
        <v>73</v>
      </c>
      <c r="AU322" s="145" t="s">
        <v>80</v>
      </c>
      <c r="AY322" s="137" t="s">
        <v>152</v>
      </c>
      <c r="BK322" s="146">
        <f>SUM(BK323:BK355)</f>
        <v>0</v>
      </c>
    </row>
    <row r="323" spans="1:65" s="2" customFormat="1" ht="24.2" customHeight="1">
      <c r="A323" s="33"/>
      <c r="B323" s="149"/>
      <c r="C323" s="150" t="s">
        <v>391</v>
      </c>
      <c r="D323" s="150" t="s">
        <v>155</v>
      </c>
      <c r="E323" s="151" t="s">
        <v>589</v>
      </c>
      <c r="F323" s="152" t="s">
        <v>590</v>
      </c>
      <c r="G323" s="153" t="s">
        <v>230</v>
      </c>
      <c r="H323" s="154">
        <v>3.576</v>
      </c>
      <c r="I323" s="155"/>
      <c r="J323" s="156">
        <f>ROUND(I323*H323,2)</f>
        <v>0</v>
      </c>
      <c r="K323" s="152" t="s">
        <v>159</v>
      </c>
      <c r="L323" s="34"/>
      <c r="M323" s="157" t="s">
        <v>1</v>
      </c>
      <c r="N323" s="158" t="s">
        <v>39</v>
      </c>
      <c r="O323" s="59"/>
      <c r="P323" s="159">
        <f>O323*H323</f>
        <v>0</v>
      </c>
      <c r="Q323" s="159">
        <v>0</v>
      </c>
      <c r="R323" s="159">
        <f>Q323*H323</f>
        <v>0</v>
      </c>
      <c r="S323" s="159">
        <v>0</v>
      </c>
      <c r="T323" s="160">
        <f>S323*H323</f>
        <v>0</v>
      </c>
      <c r="U323" s="33"/>
      <c r="V323" s="33"/>
      <c r="W323" s="33"/>
      <c r="X323" s="33"/>
      <c r="Y323" s="33"/>
      <c r="Z323" s="33"/>
      <c r="AA323" s="33"/>
      <c r="AB323" s="33"/>
      <c r="AC323" s="33"/>
      <c r="AD323" s="33"/>
      <c r="AE323" s="33"/>
      <c r="AR323" s="161" t="s">
        <v>160</v>
      </c>
      <c r="AT323" s="161" t="s">
        <v>155</v>
      </c>
      <c r="AU323" s="161" t="s">
        <v>82</v>
      </c>
      <c r="AY323" s="18" t="s">
        <v>152</v>
      </c>
      <c r="BE323" s="162">
        <f>IF(N323="základní",J323,0)</f>
        <v>0</v>
      </c>
      <c r="BF323" s="162">
        <f>IF(N323="snížená",J323,0)</f>
        <v>0</v>
      </c>
      <c r="BG323" s="162">
        <f>IF(N323="zákl. přenesená",J323,0)</f>
        <v>0</v>
      </c>
      <c r="BH323" s="162">
        <f>IF(N323="sníž. přenesená",J323,0)</f>
        <v>0</v>
      </c>
      <c r="BI323" s="162">
        <f>IF(N323="nulová",J323,0)</f>
        <v>0</v>
      </c>
      <c r="BJ323" s="18" t="s">
        <v>80</v>
      </c>
      <c r="BK323" s="162">
        <f>ROUND(I323*H323,2)</f>
        <v>0</v>
      </c>
      <c r="BL323" s="18" t="s">
        <v>160</v>
      </c>
      <c r="BM323" s="161" t="s">
        <v>591</v>
      </c>
    </row>
    <row r="324" spans="1:47" s="2" customFormat="1" ht="48.75">
      <c r="A324" s="33"/>
      <c r="B324" s="34"/>
      <c r="C324" s="33"/>
      <c r="D324" s="163" t="s">
        <v>162</v>
      </c>
      <c r="E324" s="33"/>
      <c r="F324" s="164" t="s">
        <v>592</v>
      </c>
      <c r="G324" s="33"/>
      <c r="H324" s="33"/>
      <c r="I324" s="165"/>
      <c r="J324" s="33"/>
      <c r="K324" s="33"/>
      <c r="L324" s="34"/>
      <c r="M324" s="166"/>
      <c r="N324" s="167"/>
      <c r="O324" s="59"/>
      <c r="P324" s="59"/>
      <c r="Q324" s="59"/>
      <c r="R324" s="59"/>
      <c r="S324" s="59"/>
      <c r="T324" s="60"/>
      <c r="U324" s="33"/>
      <c r="V324" s="33"/>
      <c r="W324" s="33"/>
      <c r="X324" s="33"/>
      <c r="Y324" s="33"/>
      <c r="Z324" s="33"/>
      <c r="AA324" s="33"/>
      <c r="AB324" s="33"/>
      <c r="AC324" s="33"/>
      <c r="AD324" s="33"/>
      <c r="AE324" s="33"/>
      <c r="AT324" s="18" t="s">
        <v>162</v>
      </c>
      <c r="AU324" s="18" t="s">
        <v>82</v>
      </c>
    </row>
    <row r="325" spans="1:47" s="2" customFormat="1" ht="29.25">
      <c r="A325" s="33"/>
      <c r="B325" s="34"/>
      <c r="C325" s="33"/>
      <c r="D325" s="163" t="s">
        <v>164</v>
      </c>
      <c r="E325" s="33"/>
      <c r="F325" s="168" t="s">
        <v>579</v>
      </c>
      <c r="G325" s="33"/>
      <c r="H325" s="33"/>
      <c r="I325" s="165"/>
      <c r="J325" s="33"/>
      <c r="K325" s="33"/>
      <c r="L325" s="34"/>
      <c r="M325" s="166"/>
      <c r="N325" s="167"/>
      <c r="O325" s="59"/>
      <c r="P325" s="59"/>
      <c r="Q325" s="59"/>
      <c r="R325" s="59"/>
      <c r="S325" s="59"/>
      <c r="T325" s="60"/>
      <c r="U325" s="33"/>
      <c r="V325" s="33"/>
      <c r="W325" s="33"/>
      <c r="X325" s="33"/>
      <c r="Y325" s="33"/>
      <c r="Z325" s="33"/>
      <c r="AA325" s="33"/>
      <c r="AB325" s="33"/>
      <c r="AC325" s="33"/>
      <c r="AD325" s="33"/>
      <c r="AE325" s="33"/>
      <c r="AT325" s="18" t="s">
        <v>164</v>
      </c>
      <c r="AU325" s="18" t="s">
        <v>82</v>
      </c>
    </row>
    <row r="326" spans="2:51" s="14" customFormat="1" ht="12">
      <c r="B326" s="177"/>
      <c r="D326" s="163" t="s">
        <v>166</v>
      </c>
      <c r="E326" s="178" t="s">
        <v>1</v>
      </c>
      <c r="F326" s="179" t="s">
        <v>497</v>
      </c>
      <c r="H326" s="178" t="s">
        <v>1</v>
      </c>
      <c r="I326" s="180"/>
      <c r="L326" s="177"/>
      <c r="M326" s="181"/>
      <c r="N326" s="182"/>
      <c r="O326" s="182"/>
      <c r="P326" s="182"/>
      <c r="Q326" s="182"/>
      <c r="R326" s="182"/>
      <c r="S326" s="182"/>
      <c r="T326" s="183"/>
      <c r="AT326" s="178" t="s">
        <v>166</v>
      </c>
      <c r="AU326" s="178" t="s">
        <v>82</v>
      </c>
      <c r="AV326" s="14" t="s">
        <v>80</v>
      </c>
      <c r="AW326" s="14" t="s">
        <v>31</v>
      </c>
      <c r="AX326" s="14" t="s">
        <v>74</v>
      </c>
      <c r="AY326" s="178" t="s">
        <v>152</v>
      </c>
    </row>
    <row r="327" spans="2:51" s="13" customFormat="1" ht="12">
      <c r="B327" s="169"/>
      <c r="D327" s="163" t="s">
        <v>166</v>
      </c>
      <c r="E327" s="170" t="s">
        <v>1</v>
      </c>
      <c r="F327" s="171" t="s">
        <v>593</v>
      </c>
      <c r="H327" s="172">
        <v>1.135</v>
      </c>
      <c r="I327" s="173"/>
      <c r="L327" s="169"/>
      <c r="M327" s="174"/>
      <c r="N327" s="175"/>
      <c r="O327" s="175"/>
      <c r="P327" s="175"/>
      <c r="Q327" s="175"/>
      <c r="R327" s="175"/>
      <c r="S327" s="175"/>
      <c r="T327" s="176"/>
      <c r="AT327" s="170" t="s">
        <v>166</v>
      </c>
      <c r="AU327" s="170" t="s">
        <v>82</v>
      </c>
      <c r="AV327" s="13" t="s">
        <v>82</v>
      </c>
      <c r="AW327" s="13" t="s">
        <v>31</v>
      </c>
      <c r="AX327" s="13" t="s">
        <v>74</v>
      </c>
      <c r="AY327" s="170" t="s">
        <v>152</v>
      </c>
    </row>
    <row r="328" spans="2:51" s="14" customFormat="1" ht="12">
      <c r="B328" s="177"/>
      <c r="D328" s="163" t="s">
        <v>166</v>
      </c>
      <c r="E328" s="178" t="s">
        <v>1</v>
      </c>
      <c r="F328" s="179" t="s">
        <v>499</v>
      </c>
      <c r="H328" s="178" t="s">
        <v>1</v>
      </c>
      <c r="I328" s="180"/>
      <c r="L328" s="177"/>
      <c r="M328" s="181"/>
      <c r="N328" s="182"/>
      <c r="O328" s="182"/>
      <c r="P328" s="182"/>
      <c r="Q328" s="182"/>
      <c r="R328" s="182"/>
      <c r="S328" s="182"/>
      <c r="T328" s="183"/>
      <c r="AT328" s="178" t="s">
        <v>166</v>
      </c>
      <c r="AU328" s="178" t="s">
        <v>82</v>
      </c>
      <c r="AV328" s="14" t="s">
        <v>80</v>
      </c>
      <c r="AW328" s="14" t="s">
        <v>31</v>
      </c>
      <c r="AX328" s="14" t="s">
        <v>74</v>
      </c>
      <c r="AY328" s="178" t="s">
        <v>152</v>
      </c>
    </row>
    <row r="329" spans="2:51" s="13" customFormat="1" ht="12">
      <c r="B329" s="169"/>
      <c r="D329" s="163" t="s">
        <v>166</v>
      </c>
      <c r="E329" s="170" t="s">
        <v>1</v>
      </c>
      <c r="F329" s="171" t="s">
        <v>594</v>
      </c>
      <c r="H329" s="172">
        <v>0.572</v>
      </c>
      <c r="I329" s="173"/>
      <c r="L329" s="169"/>
      <c r="M329" s="174"/>
      <c r="N329" s="175"/>
      <c r="O329" s="175"/>
      <c r="P329" s="175"/>
      <c r="Q329" s="175"/>
      <c r="R329" s="175"/>
      <c r="S329" s="175"/>
      <c r="T329" s="176"/>
      <c r="AT329" s="170" t="s">
        <v>166</v>
      </c>
      <c r="AU329" s="170" t="s">
        <v>82</v>
      </c>
      <c r="AV329" s="13" t="s">
        <v>82</v>
      </c>
      <c r="AW329" s="13" t="s">
        <v>31</v>
      </c>
      <c r="AX329" s="13" t="s">
        <v>74</v>
      </c>
      <c r="AY329" s="170" t="s">
        <v>152</v>
      </c>
    </row>
    <row r="330" spans="2:51" s="13" customFormat="1" ht="12">
      <c r="B330" s="169"/>
      <c r="D330" s="163" t="s">
        <v>166</v>
      </c>
      <c r="E330" s="170" t="s">
        <v>1</v>
      </c>
      <c r="F330" s="171" t="s">
        <v>595</v>
      </c>
      <c r="H330" s="172">
        <v>0.78</v>
      </c>
      <c r="I330" s="173"/>
      <c r="L330" s="169"/>
      <c r="M330" s="174"/>
      <c r="N330" s="175"/>
      <c r="O330" s="175"/>
      <c r="P330" s="175"/>
      <c r="Q330" s="175"/>
      <c r="R330" s="175"/>
      <c r="S330" s="175"/>
      <c r="T330" s="176"/>
      <c r="AT330" s="170" t="s">
        <v>166</v>
      </c>
      <c r="AU330" s="170" t="s">
        <v>82</v>
      </c>
      <c r="AV330" s="13" t="s">
        <v>82</v>
      </c>
      <c r="AW330" s="13" t="s">
        <v>31</v>
      </c>
      <c r="AX330" s="13" t="s">
        <v>74</v>
      </c>
      <c r="AY330" s="170" t="s">
        <v>152</v>
      </c>
    </row>
    <row r="331" spans="2:51" s="13" customFormat="1" ht="12">
      <c r="B331" s="169"/>
      <c r="D331" s="163" t="s">
        <v>166</v>
      </c>
      <c r="E331" s="170" t="s">
        <v>1</v>
      </c>
      <c r="F331" s="171" t="s">
        <v>596</v>
      </c>
      <c r="H331" s="172">
        <v>0.957</v>
      </c>
      <c r="I331" s="173"/>
      <c r="L331" s="169"/>
      <c r="M331" s="174"/>
      <c r="N331" s="175"/>
      <c r="O331" s="175"/>
      <c r="P331" s="175"/>
      <c r="Q331" s="175"/>
      <c r="R331" s="175"/>
      <c r="S331" s="175"/>
      <c r="T331" s="176"/>
      <c r="AT331" s="170" t="s">
        <v>166</v>
      </c>
      <c r="AU331" s="170" t="s">
        <v>82</v>
      </c>
      <c r="AV331" s="13" t="s">
        <v>82</v>
      </c>
      <c r="AW331" s="13" t="s">
        <v>31</v>
      </c>
      <c r="AX331" s="13" t="s">
        <v>74</v>
      </c>
      <c r="AY331" s="170" t="s">
        <v>152</v>
      </c>
    </row>
    <row r="332" spans="2:51" s="13" customFormat="1" ht="12">
      <c r="B332" s="169"/>
      <c r="D332" s="163" t="s">
        <v>166</v>
      </c>
      <c r="E332" s="170" t="s">
        <v>1</v>
      </c>
      <c r="F332" s="171" t="s">
        <v>597</v>
      </c>
      <c r="H332" s="172">
        <v>0.132</v>
      </c>
      <c r="I332" s="173"/>
      <c r="L332" s="169"/>
      <c r="M332" s="174"/>
      <c r="N332" s="175"/>
      <c r="O332" s="175"/>
      <c r="P332" s="175"/>
      <c r="Q332" s="175"/>
      <c r="R332" s="175"/>
      <c r="S332" s="175"/>
      <c r="T332" s="176"/>
      <c r="AT332" s="170" t="s">
        <v>166</v>
      </c>
      <c r="AU332" s="170" t="s">
        <v>82</v>
      </c>
      <c r="AV332" s="13" t="s">
        <v>82</v>
      </c>
      <c r="AW332" s="13" t="s">
        <v>31</v>
      </c>
      <c r="AX332" s="13" t="s">
        <v>74</v>
      </c>
      <c r="AY332" s="170" t="s">
        <v>152</v>
      </c>
    </row>
    <row r="333" spans="2:51" s="15" customFormat="1" ht="12">
      <c r="B333" s="184"/>
      <c r="D333" s="163" t="s">
        <v>166</v>
      </c>
      <c r="E333" s="185" t="s">
        <v>1</v>
      </c>
      <c r="F333" s="186" t="s">
        <v>300</v>
      </c>
      <c r="H333" s="187">
        <v>3.576</v>
      </c>
      <c r="I333" s="188"/>
      <c r="L333" s="184"/>
      <c r="M333" s="189"/>
      <c r="N333" s="190"/>
      <c r="O333" s="190"/>
      <c r="P333" s="190"/>
      <c r="Q333" s="190"/>
      <c r="R333" s="190"/>
      <c r="S333" s="190"/>
      <c r="T333" s="191"/>
      <c r="AT333" s="185" t="s">
        <v>166</v>
      </c>
      <c r="AU333" s="185" t="s">
        <v>82</v>
      </c>
      <c r="AV333" s="15" t="s">
        <v>160</v>
      </c>
      <c r="AW333" s="15" t="s">
        <v>31</v>
      </c>
      <c r="AX333" s="15" t="s">
        <v>80</v>
      </c>
      <c r="AY333" s="185" t="s">
        <v>152</v>
      </c>
    </row>
    <row r="334" spans="1:65" s="2" customFormat="1" ht="21.75" customHeight="1">
      <c r="A334" s="33"/>
      <c r="B334" s="149"/>
      <c r="C334" s="150" t="s">
        <v>396</v>
      </c>
      <c r="D334" s="150" t="s">
        <v>155</v>
      </c>
      <c r="E334" s="151" t="s">
        <v>598</v>
      </c>
      <c r="F334" s="152" t="s">
        <v>599</v>
      </c>
      <c r="G334" s="153" t="s">
        <v>158</v>
      </c>
      <c r="H334" s="154">
        <v>17.13</v>
      </c>
      <c r="I334" s="155"/>
      <c r="J334" s="156">
        <f>ROUND(I334*H334,2)</f>
        <v>0</v>
      </c>
      <c r="K334" s="152" t="s">
        <v>159</v>
      </c>
      <c r="L334" s="34"/>
      <c r="M334" s="157" t="s">
        <v>1</v>
      </c>
      <c r="N334" s="158" t="s">
        <v>39</v>
      </c>
      <c r="O334" s="59"/>
      <c r="P334" s="159">
        <f>O334*H334</f>
        <v>0</v>
      </c>
      <c r="Q334" s="159">
        <v>0.00726</v>
      </c>
      <c r="R334" s="159">
        <f>Q334*H334</f>
        <v>0.1243638</v>
      </c>
      <c r="S334" s="159">
        <v>0</v>
      </c>
      <c r="T334" s="160">
        <f>S334*H334</f>
        <v>0</v>
      </c>
      <c r="U334" s="33"/>
      <c r="V334" s="33"/>
      <c r="W334" s="33"/>
      <c r="X334" s="33"/>
      <c r="Y334" s="33"/>
      <c r="Z334" s="33"/>
      <c r="AA334" s="33"/>
      <c r="AB334" s="33"/>
      <c r="AC334" s="33"/>
      <c r="AD334" s="33"/>
      <c r="AE334" s="33"/>
      <c r="AR334" s="161" t="s">
        <v>160</v>
      </c>
      <c r="AT334" s="161" t="s">
        <v>155</v>
      </c>
      <c r="AU334" s="161" t="s">
        <v>82</v>
      </c>
      <c r="AY334" s="18" t="s">
        <v>152</v>
      </c>
      <c r="BE334" s="162">
        <f>IF(N334="základní",J334,0)</f>
        <v>0</v>
      </c>
      <c r="BF334" s="162">
        <f>IF(N334="snížená",J334,0)</f>
        <v>0</v>
      </c>
      <c r="BG334" s="162">
        <f>IF(N334="zákl. přenesená",J334,0)</f>
        <v>0</v>
      </c>
      <c r="BH334" s="162">
        <f>IF(N334="sníž. přenesená",J334,0)</f>
        <v>0</v>
      </c>
      <c r="BI334" s="162">
        <f>IF(N334="nulová",J334,0)</f>
        <v>0</v>
      </c>
      <c r="BJ334" s="18" t="s">
        <v>80</v>
      </c>
      <c r="BK334" s="162">
        <f>ROUND(I334*H334,2)</f>
        <v>0</v>
      </c>
      <c r="BL334" s="18" t="s">
        <v>160</v>
      </c>
      <c r="BM334" s="161" t="s">
        <v>600</v>
      </c>
    </row>
    <row r="335" spans="1:47" s="2" customFormat="1" ht="48.75">
      <c r="A335" s="33"/>
      <c r="B335" s="34"/>
      <c r="C335" s="33"/>
      <c r="D335" s="163" t="s">
        <v>162</v>
      </c>
      <c r="E335" s="33"/>
      <c r="F335" s="164" t="s">
        <v>601</v>
      </c>
      <c r="G335" s="33"/>
      <c r="H335" s="33"/>
      <c r="I335" s="165"/>
      <c r="J335" s="33"/>
      <c r="K335" s="33"/>
      <c r="L335" s="34"/>
      <c r="M335" s="166"/>
      <c r="N335" s="167"/>
      <c r="O335" s="59"/>
      <c r="P335" s="59"/>
      <c r="Q335" s="59"/>
      <c r="R335" s="59"/>
      <c r="S335" s="59"/>
      <c r="T335" s="60"/>
      <c r="U335" s="33"/>
      <c r="V335" s="33"/>
      <c r="W335" s="33"/>
      <c r="X335" s="33"/>
      <c r="Y335" s="33"/>
      <c r="Z335" s="33"/>
      <c r="AA335" s="33"/>
      <c r="AB335" s="33"/>
      <c r="AC335" s="33"/>
      <c r="AD335" s="33"/>
      <c r="AE335" s="33"/>
      <c r="AT335" s="18" t="s">
        <v>162</v>
      </c>
      <c r="AU335" s="18" t="s">
        <v>82</v>
      </c>
    </row>
    <row r="336" spans="1:47" s="2" customFormat="1" ht="29.25">
      <c r="A336" s="33"/>
      <c r="B336" s="34"/>
      <c r="C336" s="33"/>
      <c r="D336" s="163" t="s">
        <v>164</v>
      </c>
      <c r="E336" s="33"/>
      <c r="F336" s="168" t="s">
        <v>579</v>
      </c>
      <c r="G336" s="33"/>
      <c r="H336" s="33"/>
      <c r="I336" s="165"/>
      <c r="J336" s="33"/>
      <c r="K336" s="33"/>
      <c r="L336" s="34"/>
      <c r="M336" s="166"/>
      <c r="N336" s="167"/>
      <c r="O336" s="59"/>
      <c r="P336" s="59"/>
      <c r="Q336" s="59"/>
      <c r="R336" s="59"/>
      <c r="S336" s="59"/>
      <c r="T336" s="60"/>
      <c r="U336" s="33"/>
      <c r="V336" s="33"/>
      <c r="W336" s="33"/>
      <c r="X336" s="33"/>
      <c r="Y336" s="33"/>
      <c r="Z336" s="33"/>
      <c r="AA336" s="33"/>
      <c r="AB336" s="33"/>
      <c r="AC336" s="33"/>
      <c r="AD336" s="33"/>
      <c r="AE336" s="33"/>
      <c r="AT336" s="18" t="s">
        <v>164</v>
      </c>
      <c r="AU336" s="18" t="s">
        <v>82</v>
      </c>
    </row>
    <row r="337" spans="2:51" s="14" customFormat="1" ht="12">
      <c r="B337" s="177"/>
      <c r="D337" s="163" t="s">
        <v>166</v>
      </c>
      <c r="E337" s="178" t="s">
        <v>1</v>
      </c>
      <c r="F337" s="179" t="s">
        <v>580</v>
      </c>
      <c r="H337" s="178" t="s">
        <v>1</v>
      </c>
      <c r="I337" s="180"/>
      <c r="L337" s="177"/>
      <c r="M337" s="181"/>
      <c r="N337" s="182"/>
      <c r="O337" s="182"/>
      <c r="P337" s="182"/>
      <c r="Q337" s="182"/>
      <c r="R337" s="182"/>
      <c r="S337" s="182"/>
      <c r="T337" s="183"/>
      <c r="AT337" s="178" t="s">
        <v>166</v>
      </c>
      <c r="AU337" s="178" t="s">
        <v>82</v>
      </c>
      <c r="AV337" s="14" t="s">
        <v>80</v>
      </c>
      <c r="AW337" s="14" t="s">
        <v>31</v>
      </c>
      <c r="AX337" s="14" t="s">
        <v>74</v>
      </c>
      <c r="AY337" s="178" t="s">
        <v>152</v>
      </c>
    </row>
    <row r="338" spans="2:51" s="13" customFormat="1" ht="12">
      <c r="B338" s="169"/>
      <c r="D338" s="163" t="s">
        <v>166</v>
      </c>
      <c r="E338" s="170" t="s">
        <v>1</v>
      </c>
      <c r="F338" s="171" t="s">
        <v>602</v>
      </c>
      <c r="H338" s="172">
        <v>5.29</v>
      </c>
      <c r="I338" s="173"/>
      <c r="L338" s="169"/>
      <c r="M338" s="174"/>
      <c r="N338" s="175"/>
      <c r="O338" s="175"/>
      <c r="P338" s="175"/>
      <c r="Q338" s="175"/>
      <c r="R338" s="175"/>
      <c r="S338" s="175"/>
      <c r="T338" s="176"/>
      <c r="AT338" s="170" t="s">
        <v>166</v>
      </c>
      <c r="AU338" s="170" t="s">
        <v>82</v>
      </c>
      <c r="AV338" s="13" t="s">
        <v>82</v>
      </c>
      <c r="AW338" s="13" t="s">
        <v>31</v>
      </c>
      <c r="AX338" s="13" t="s">
        <v>74</v>
      </c>
      <c r="AY338" s="170" t="s">
        <v>152</v>
      </c>
    </row>
    <row r="339" spans="2:51" s="13" customFormat="1" ht="12">
      <c r="B339" s="169"/>
      <c r="D339" s="163" t="s">
        <v>166</v>
      </c>
      <c r="E339" s="170" t="s">
        <v>1</v>
      </c>
      <c r="F339" s="171" t="s">
        <v>603</v>
      </c>
      <c r="H339" s="172">
        <v>2.34</v>
      </c>
      <c r="I339" s="173"/>
      <c r="L339" s="169"/>
      <c r="M339" s="174"/>
      <c r="N339" s="175"/>
      <c r="O339" s="175"/>
      <c r="P339" s="175"/>
      <c r="Q339" s="175"/>
      <c r="R339" s="175"/>
      <c r="S339" s="175"/>
      <c r="T339" s="176"/>
      <c r="AT339" s="170" t="s">
        <v>166</v>
      </c>
      <c r="AU339" s="170" t="s">
        <v>82</v>
      </c>
      <c r="AV339" s="13" t="s">
        <v>82</v>
      </c>
      <c r="AW339" s="13" t="s">
        <v>31</v>
      </c>
      <c r="AX339" s="13" t="s">
        <v>74</v>
      </c>
      <c r="AY339" s="170" t="s">
        <v>152</v>
      </c>
    </row>
    <row r="340" spans="2:51" s="14" customFormat="1" ht="12">
      <c r="B340" s="177"/>
      <c r="D340" s="163" t="s">
        <v>166</v>
      </c>
      <c r="E340" s="178" t="s">
        <v>1</v>
      </c>
      <c r="F340" s="179" t="s">
        <v>499</v>
      </c>
      <c r="H340" s="178" t="s">
        <v>1</v>
      </c>
      <c r="I340" s="180"/>
      <c r="L340" s="177"/>
      <c r="M340" s="181"/>
      <c r="N340" s="182"/>
      <c r="O340" s="182"/>
      <c r="P340" s="182"/>
      <c r="Q340" s="182"/>
      <c r="R340" s="182"/>
      <c r="S340" s="182"/>
      <c r="T340" s="183"/>
      <c r="AT340" s="178" t="s">
        <v>166</v>
      </c>
      <c r="AU340" s="178" t="s">
        <v>82</v>
      </c>
      <c r="AV340" s="14" t="s">
        <v>80</v>
      </c>
      <c r="AW340" s="14" t="s">
        <v>31</v>
      </c>
      <c r="AX340" s="14" t="s">
        <v>74</v>
      </c>
      <c r="AY340" s="178" t="s">
        <v>152</v>
      </c>
    </row>
    <row r="341" spans="2:51" s="13" customFormat="1" ht="12">
      <c r="B341" s="169"/>
      <c r="D341" s="163" t="s">
        <v>166</v>
      </c>
      <c r="E341" s="170" t="s">
        <v>1</v>
      </c>
      <c r="F341" s="171" t="s">
        <v>604</v>
      </c>
      <c r="H341" s="172">
        <v>2.86</v>
      </c>
      <c r="I341" s="173"/>
      <c r="L341" s="169"/>
      <c r="M341" s="174"/>
      <c r="N341" s="175"/>
      <c r="O341" s="175"/>
      <c r="P341" s="175"/>
      <c r="Q341" s="175"/>
      <c r="R341" s="175"/>
      <c r="S341" s="175"/>
      <c r="T341" s="176"/>
      <c r="AT341" s="170" t="s">
        <v>166</v>
      </c>
      <c r="AU341" s="170" t="s">
        <v>82</v>
      </c>
      <c r="AV341" s="13" t="s">
        <v>82</v>
      </c>
      <c r="AW341" s="13" t="s">
        <v>31</v>
      </c>
      <c r="AX341" s="13" t="s">
        <v>74</v>
      </c>
      <c r="AY341" s="170" t="s">
        <v>152</v>
      </c>
    </row>
    <row r="342" spans="2:51" s="13" customFormat="1" ht="12">
      <c r="B342" s="169"/>
      <c r="D342" s="163" t="s">
        <v>166</v>
      </c>
      <c r="E342" s="170" t="s">
        <v>1</v>
      </c>
      <c r="F342" s="171" t="s">
        <v>605</v>
      </c>
      <c r="H342" s="172">
        <v>3.12</v>
      </c>
      <c r="I342" s="173"/>
      <c r="L342" s="169"/>
      <c r="M342" s="174"/>
      <c r="N342" s="175"/>
      <c r="O342" s="175"/>
      <c r="P342" s="175"/>
      <c r="Q342" s="175"/>
      <c r="R342" s="175"/>
      <c r="S342" s="175"/>
      <c r="T342" s="176"/>
      <c r="AT342" s="170" t="s">
        <v>166</v>
      </c>
      <c r="AU342" s="170" t="s">
        <v>82</v>
      </c>
      <c r="AV342" s="13" t="s">
        <v>82</v>
      </c>
      <c r="AW342" s="13" t="s">
        <v>31</v>
      </c>
      <c r="AX342" s="13" t="s">
        <v>74</v>
      </c>
      <c r="AY342" s="170" t="s">
        <v>152</v>
      </c>
    </row>
    <row r="343" spans="2:51" s="13" customFormat="1" ht="12">
      <c r="B343" s="169"/>
      <c r="D343" s="163" t="s">
        <v>166</v>
      </c>
      <c r="E343" s="170" t="s">
        <v>1</v>
      </c>
      <c r="F343" s="171" t="s">
        <v>606</v>
      </c>
      <c r="H343" s="172">
        <v>2.4</v>
      </c>
      <c r="I343" s="173"/>
      <c r="L343" s="169"/>
      <c r="M343" s="174"/>
      <c r="N343" s="175"/>
      <c r="O343" s="175"/>
      <c r="P343" s="175"/>
      <c r="Q343" s="175"/>
      <c r="R343" s="175"/>
      <c r="S343" s="175"/>
      <c r="T343" s="176"/>
      <c r="AT343" s="170" t="s">
        <v>166</v>
      </c>
      <c r="AU343" s="170" t="s">
        <v>82</v>
      </c>
      <c r="AV343" s="13" t="s">
        <v>82</v>
      </c>
      <c r="AW343" s="13" t="s">
        <v>31</v>
      </c>
      <c r="AX343" s="13" t="s">
        <v>74</v>
      </c>
      <c r="AY343" s="170" t="s">
        <v>152</v>
      </c>
    </row>
    <row r="344" spans="2:51" s="13" customFormat="1" ht="12">
      <c r="B344" s="169"/>
      <c r="D344" s="163" t="s">
        <v>166</v>
      </c>
      <c r="E344" s="170" t="s">
        <v>1</v>
      </c>
      <c r="F344" s="171" t="s">
        <v>607</v>
      </c>
      <c r="H344" s="172">
        <v>1.12</v>
      </c>
      <c r="I344" s="173"/>
      <c r="L344" s="169"/>
      <c r="M344" s="174"/>
      <c r="N344" s="175"/>
      <c r="O344" s="175"/>
      <c r="P344" s="175"/>
      <c r="Q344" s="175"/>
      <c r="R344" s="175"/>
      <c r="S344" s="175"/>
      <c r="T344" s="176"/>
      <c r="AT344" s="170" t="s">
        <v>166</v>
      </c>
      <c r="AU344" s="170" t="s">
        <v>82</v>
      </c>
      <c r="AV344" s="13" t="s">
        <v>82</v>
      </c>
      <c r="AW344" s="13" t="s">
        <v>31</v>
      </c>
      <c r="AX344" s="13" t="s">
        <v>74</v>
      </c>
      <c r="AY344" s="170" t="s">
        <v>152</v>
      </c>
    </row>
    <row r="345" spans="2:51" s="15" customFormat="1" ht="12">
      <c r="B345" s="184"/>
      <c r="D345" s="163" t="s">
        <v>166</v>
      </c>
      <c r="E345" s="185" t="s">
        <v>1</v>
      </c>
      <c r="F345" s="186" t="s">
        <v>300</v>
      </c>
      <c r="H345" s="187">
        <v>17.13</v>
      </c>
      <c r="I345" s="188"/>
      <c r="L345" s="184"/>
      <c r="M345" s="189"/>
      <c r="N345" s="190"/>
      <c r="O345" s="190"/>
      <c r="P345" s="190"/>
      <c r="Q345" s="190"/>
      <c r="R345" s="190"/>
      <c r="S345" s="190"/>
      <c r="T345" s="191"/>
      <c r="AT345" s="185" t="s">
        <v>166</v>
      </c>
      <c r="AU345" s="185" t="s">
        <v>82</v>
      </c>
      <c r="AV345" s="15" t="s">
        <v>160</v>
      </c>
      <c r="AW345" s="15" t="s">
        <v>31</v>
      </c>
      <c r="AX345" s="15" t="s">
        <v>80</v>
      </c>
      <c r="AY345" s="185" t="s">
        <v>152</v>
      </c>
    </row>
    <row r="346" spans="1:65" s="2" customFormat="1" ht="21.75" customHeight="1">
      <c r="A346" s="33"/>
      <c r="B346" s="149"/>
      <c r="C346" s="150" t="s">
        <v>400</v>
      </c>
      <c r="D346" s="150" t="s">
        <v>155</v>
      </c>
      <c r="E346" s="151" t="s">
        <v>608</v>
      </c>
      <c r="F346" s="152" t="s">
        <v>609</v>
      </c>
      <c r="G346" s="153" t="s">
        <v>158</v>
      </c>
      <c r="H346" s="154">
        <v>17.13</v>
      </c>
      <c r="I346" s="155"/>
      <c r="J346" s="156">
        <f>ROUND(I346*H346,2)</f>
        <v>0</v>
      </c>
      <c r="K346" s="152" t="s">
        <v>159</v>
      </c>
      <c r="L346" s="34"/>
      <c r="M346" s="157" t="s">
        <v>1</v>
      </c>
      <c r="N346" s="158" t="s">
        <v>39</v>
      </c>
      <c r="O346" s="59"/>
      <c r="P346" s="159">
        <f>O346*H346</f>
        <v>0</v>
      </c>
      <c r="Q346" s="159">
        <v>0.00086</v>
      </c>
      <c r="R346" s="159">
        <f>Q346*H346</f>
        <v>0.014731799999999998</v>
      </c>
      <c r="S346" s="159">
        <v>0</v>
      </c>
      <c r="T346" s="160">
        <f>S346*H346</f>
        <v>0</v>
      </c>
      <c r="U346" s="33"/>
      <c r="V346" s="33"/>
      <c r="W346" s="33"/>
      <c r="X346" s="33"/>
      <c r="Y346" s="33"/>
      <c r="Z346" s="33"/>
      <c r="AA346" s="33"/>
      <c r="AB346" s="33"/>
      <c r="AC346" s="33"/>
      <c r="AD346" s="33"/>
      <c r="AE346" s="33"/>
      <c r="AR346" s="161" t="s">
        <v>160</v>
      </c>
      <c r="AT346" s="161" t="s">
        <v>155</v>
      </c>
      <c r="AU346" s="161" t="s">
        <v>82</v>
      </c>
      <c r="AY346" s="18" t="s">
        <v>152</v>
      </c>
      <c r="BE346" s="162">
        <f>IF(N346="základní",J346,0)</f>
        <v>0</v>
      </c>
      <c r="BF346" s="162">
        <f>IF(N346="snížená",J346,0)</f>
        <v>0</v>
      </c>
      <c r="BG346" s="162">
        <f>IF(N346="zákl. přenesená",J346,0)</f>
        <v>0</v>
      </c>
      <c r="BH346" s="162">
        <f>IF(N346="sníž. přenesená",J346,0)</f>
        <v>0</v>
      </c>
      <c r="BI346" s="162">
        <f>IF(N346="nulová",J346,0)</f>
        <v>0</v>
      </c>
      <c r="BJ346" s="18" t="s">
        <v>80</v>
      </c>
      <c r="BK346" s="162">
        <f>ROUND(I346*H346,2)</f>
        <v>0</v>
      </c>
      <c r="BL346" s="18" t="s">
        <v>160</v>
      </c>
      <c r="BM346" s="161" t="s">
        <v>610</v>
      </c>
    </row>
    <row r="347" spans="1:47" s="2" customFormat="1" ht="48.75">
      <c r="A347" s="33"/>
      <c r="B347" s="34"/>
      <c r="C347" s="33"/>
      <c r="D347" s="163" t="s">
        <v>162</v>
      </c>
      <c r="E347" s="33"/>
      <c r="F347" s="164" t="s">
        <v>611</v>
      </c>
      <c r="G347" s="33"/>
      <c r="H347" s="33"/>
      <c r="I347" s="165"/>
      <c r="J347" s="33"/>
      <c r="K347" s="33"/>
      <c r="L347" s="34"/>
      <c r="M347" s="166"/>
      <c r="N347" s="167"/>
      <c r="O347" s="59"/>
      <c r="P347" s="59"/>
      <c r="Q347" s="59"/>
      <c r="R347" s="59"/>
      <c r="S347" s="59"/>
      <c r="T347" s="60"/>
      <c r="U347" s="33"/>
      <c r="V347" s="33"/>
      <c r="W347" s="33"/>
      <c r="X347" s="33"/>
      <c r="Y347" s="33"/>
      <c r="Z347" s="33"/>
      <c r="AA347" s="33"/>
      <c r="AB347" s="33"/>
      <c r="AC347" s="33"/>
      <c r="AD347" s="33"/>
      <c r="AE347" s="33"/>
      <c r="AT347" s="18" t="s">
        <v>162</v>
      </c>
      <c r="AU347" s="18" t="s">
        <v>82</v>
      </c>
    </row>
    <row r="348" spans="1:65" s="2" customFormat="1" ht="24.2" customHeight="1">
      <c r="A348" s="33"/>
      <c r="B348" s="149"/>
      <c r="C348" s="150" t="s">
        <v>406</v>
      </c>
      <c r="D348" s="150" t="s">
        <v>155</v>
      </c>
      <c r="E348" s="151" t="s">
        <v>612</v>
      </c>
      <c r="F348" s="152" t="s">
        <v>613</v>
      </c>
      <c r="G348" s="153" t="s">
        <v>332</v>
      </c>
      <c r="H348" s="154">
        <v>0.627</v>
      </c>
      <c r="I348" s="155"/>
      <c r="J348" s="156">
        <f>ROUND(I348*H348,2)</f>
        <v>0</v>
      </c>
      <c r="K348" s="152" t="s">
        <v>159</v>
      </c>
      <c r="L348" s="34"/>
      <c r="M348" s="157" t="s">
        <v>1</v>
      </c>
      <c r="N348" s="158" t="s">
        <v>39</v>
      </c>
      <c r="O348" s="59"/>
      <c r="P348" s="159">
        <f>O348*H348</f>
        <v>0</v>
      </c>
      <c r="Q348" s="159">
        <v>1.09528</v>
      </c>
      <c r="R348" s="159">
        <f>Q348*H348</f>
        <v>0.68674056</v>
      </c>
      <c r="S348" s="159">
        <v>0</v>
      </c>
      <c r="T348" s="160">
        <f>S348*H348</f>
        <v>0</v>
      </c>
      <c r="U348" s="33"/>
      <c r="V348" s="33"/>
      <c r="W348" s="33"/>
      <c r="X348" s="33"/>
      <c r="Y348" s="33"/>
      <c r="Z348" s="33"/>
      <c r="AA348" s="33"/>
      <c r="AB348" s="33"/>
      <c r="AC348" s="33"/>
      <c r="AD348" s="33"/>
      <c r="AE348" s="33"/>
      <c r="AR348" s="161" t="s">
        <v>160</v>
      </c>
      <c r="AT348" s="161" t="s">
        <v>155</v>
      </c>
      <c r="AU348" s="161" t="s">
        <v>82</v>
      </c>
      <c r="AY348" s="18" t="s">
        <v>152</v>
      </c>
      <c r="BE348" s="162">
        <f>IF(N348="základní",J348,0)</f>
        <v>0</v>
      </c>
      <c r="BF348" s="162">
        <f>IF(N348="snížená",J348,0)</f>
        <v>0</v>
      </c>
      <c r="BG348" s="162">
        <f>IF(N348="zákl. přenesená",J348,0)</f>
        <v>0</v>
      </c>
      <c r="BH348" s="162">
        <f>IF(N348="sníž. přenesená",J348,0)</f>
        <v>0</v>
      </c>
      <c r="BI348" s="162">
        <f>IF(N348="nulová",J348,0)</f>
        <v>0</v>
      </c>
      <c r="BJ348" s="18" t="s">
        <v>80</v>
      </c>
      <c r="BK348" s="162">
        <f>ROUND(I348*H348,2)</f>
        <v>0</v>
      </c>
      <c r="BL348" s="18" t="s">
        <v>160</v>
      </c>
      <c r="BM348" s="161" t="s">
        <v>614</v>
      </c>
    </row>
    <row r="349" spans="1:47" s="2" customFormat="1" ht="48.75">
      <c r="A349" s="33"/>
      <c r="B349" s="34"/>
      <c r="C349" s="33"/>
      <c r="D349" s="163" t="s">
        <v>162</v>
      </c>
      <c r="E349" s="33"/>
      <c r="F349" s="164" t="s">
        <v>615</v>
      </c>
      <c r="G349" s="33"/>
      <c r="H349" s="33"/>
      <c r="I349" s="165"/>
      <c r="J349" s="33"/>
      <c r="K349" s="33"/>
      <c r="L349" s="34"/>
      <c r="M349" s="166"/>
      <c r="N349" s="167"/>
      <c r="O349" s="59"/>
      <c r="P349" s="59"/>
      <c r="Q349" s="59"/>
      <c r="R349" s="59"/>
      <c r="S349" s="59"/>
      <c r="T349" s="60"/>
      <c r="U349" s="33"/>
      <c r="V349" s="33"/>
      <c r="W349" s="33"/>
      <c r="X349" s="33"/>
      <c r="Y349" s="33"/>
      <c r="Z349" s="33"/>
      <c r="AA349" s="33"/>
      <c r="AB349" s="33"/>
      <c r="AC349" s="33"/>
      <c r="AD349" s="33"/>
      <c r="AE349" s="33"/>
      <c r="AT349" s="18" t="s">
        <v>162</v>
      </c>
      <c r="AU349" s="18" t="s">
        <v>82</v>
      </c>
    </row>
    <row r="350" spans="1:47" s="2" customFormat="1" ht="29.25">
      <c r="A350" s="33"/>
      <c r="B350" s="34"/>
      <c r="C350" s="33"/>
      <c r="D350" s="163" t="s">
        <v>164</v>
      </c>
      <c r="E350" s="33"/>
      <c r="F350" s="168" t="s">
        <v>579</v>
      </c>
      <c r="G350" s="33"/>
      <c r="H350" s="33"/>
      <c r="I350" s="165"/>
      <c r="J350" s="33"/>
      <c r="K350" s="33"/>
      <c r="L350" s="34"/>
      <c r="M350" s="166"/>
      <c r="N350" s="167"/>
      <c r="O350" s="59"/>
      <c r="P350" s="59"/>
      <c r="Q350" s="59"/>
      <c r="R350" s="59"/>
      <c r="S350" s="59"/>
      <c r="T350" s="60"/>
      <c r="U350" s="33"/>
      <c r="V350" s="33"/>
      <c r="W350" s="33"/>
      <c r="X350" s="33"/>
      <c r="Y350" s="33"/>
      <c r="Z350" s="33"/>
      <c r="AA350" s="33"/>
      <c r="AB350" s="33"/>
      <c r="AC350" s="33"/>
      <c r="AD350" s="33"/>
      <c r="AE350" s="33"/>
      <c r="AT350" s="18" t="s">
        <v>164</v>
      </c>
      <c r="AU350" s="18" t="s">
        <v>82</v>
      </c>
    </row>
    <row r="351" spans="2:51" s="14" customFormat="1" ht="12">
      <c r="B351" s="177"/>
      <c r="D351" s="163" t="s">
        <v>166</v>
      </c>
      <c r="E351" s="178" t="s">
        <v>1</v>
      </c>
      <c r="F351" s="179" t="s">
        <v>616</v>
      </c>
      <c r="H351" s="178" t="s">
        <v>1</v>
      </c>
      <c r="I351" s="180"/>
      <c r="L351" s="177"/>
      <c r="M351" s="181"/>
      <c r="N351" s="182"/>
      <c r="O351" s="182"/>
      <c r="P351" s="182"/>
      <c r="Q351" s="182"/>
      <c r="R351" s="182"/>
      <c r="S351" s="182"/>
      <c r="T351" s="183"/>
      <c r="AT351" s="178" t="s">
        <v>166</v>
      </c>
      <c r="AU351" s="178" t="s">
        <v>82</v>
      </c>
      <c r="AV351" s="14" t="s">
        <v>80</v>
      </c>
      <c r="AW351" s="14" t="s">
        <v>31</v>
      </c>
      <c r="AX351" s="14" t="s">
        <v>74</v>
      </c>
      <c r="AY351" s="178" t="s">
        <v>152</v>
      </c>
    </row>
    <row r="352" spans="2:51" s="13" customFormat="1" ht="12">
      <c r="B352" s="169"/>
      <c r="D352" s="163" t="s">
        <v>166</v>
      </c>
      <c r="E352" s="170" t="s">
        <v>1</v>
      </c>
      <c r="F352" s="171" t="s">
        <v>617</v>
      </c>
      <c r="H352" s="172">
        <v>0.218</v>
      </c>
      <c r="I352" s="173"/>
      <c r="L352" s="169"/>
      <c r="M352" s="174"/>
      <c r="N352" s="175"/>
      <c r="O352" s="175"/>
      <c r="P352" s="175"/>
      <c r="Q352" s="175"/>
      <c r="R352" s="175"/>
      <c r="S352" s="175"/>
      <c r="T352" s="176"/>
      <c r="AT352" s="170" t="s">
        <v>166</v>
      </c>
      <c r="AU352" s="170" t="s">
        <v>82</v>
      </c>
      <c r="AV352" s="13" t="s">
        <v>82</v>
      </c>
      <c r="AW352" s="13" t="s">
        <v>31</v>
      </c>
      <c r="AX352" s="13" t="s">
        <v>74</v>
      </c>
      <c r="AY352" s="170" t="s">
        <v>152</v>
      </c>
    </row>
    <row r="353" spans="2:51" s="14" customFormat="1" ht="12">
      <c r="B353" s="177"/>
      <c r="D353" s="163" t="s">
        <v>166</v>
      </c>
      <c r="E353" s="178" t="s">
        <v>1</v>
      </c>
      <c r="F353" s="179" t="s">
        <v>499</v>
      </c>
      <c r="H353" s="178" t="s">
        <v>1</v>
      </c>
      <c r="I353" s="180"/>
      <c r="L353" s="177"/>
      <c r="M353" s="181"/>
      <c r="N353" s="182"/>
      <c r="O353" s="182"/>
      <c r="P353" s="182"/>
      <c r="Q353" s="182"/>
      <c r="R353" s="182"/>
      <c r="S353" s="182"/>
      <c r="T353" s="183"/>
      <c r="AT353" s="178" t="s">
        <v>166</v>
      </c>
      <c r="AU353" s="178" t="s">
        <v>82</v>
      </c>
      <c r="AV353" s="14" t="s">
        <v>80</v>
      </c>
      <c r="AW353" s="14" t="s">
        <v>31</v>
      </c>
      <c r="AX353" s="14" t="s">
        <v>74</v>
      </c>
      <c r="AY353" s="178" t="s">
        <v>152</v>
      </c>
    </row>
    <row r="354" spans="2:51" s="13" customFormat="1" ht="12">
      <c r="B354" s="169"/>
      <c r="D354" s="163" t="s">
        <v>166</v>
      </c>
      <c r="E354" s="170" t="s">
        <v>1</v>
      </c>
      <c r="F354" s="171" t="s">
        <v>618</v>
      </c>
      <c r="H354" s="172">
        <v>0.409</v>
      </c>
      <c r="I354" s="173"/>
      <c r="L354" s="169"/>
      <c r="M354" s="174"/>
      <c r="N354" s="175"/>
      <c r="O354" s="175"/>
      <c r="P354" s="175"/>
      <c r="Q354" s="175"/>
      <c r="R354" s="175"/>
      <c r="S354" s="175"/>
      <c r="T354" s="176"/>
      <c r="AT354" s="170" t="s">
        <v>166</v>
      </c>
      <c r="AU354" s="170" t="s">
        <v>82</v>
      </c>
      <c r="AV354" s="13" t="s">
        <v>82</v>
      </c>
      <c r="AW354" s="13" t="s">
        <v>31</v>
      </c>
      <c r="AX354" s="13" t="s">
        <v>74</v>
      </c>
      <c r="AY354" s="170" t="s">
        <v>152</v>
      </c>
    </row>
    <row r="355" spans="2:51" s="15" customFormat="1" ht="12">
      <c r="B355" s="184"/>
      <c r="D355" s="163" t="s">
        <v>166</v>
      </c>
      <c r="E355" s="185" t="s">
        <v>1</v>
      </c>
      <c r="F355" s="186" t="s">
        <v>300</v>
      </c>
      <c r="H355" s="187">
        <v>0.627</v>
      </c>
      <c r="I355" s="188"/>
      <c r="L355" s="184"/>
      <c r="M355" s="189"/>
      <c r="N355" s="190"/>
      <c r="O355" s="190"/>
      <c r="P355" s="190"/>
      <c r="Q355" s="190"/>
      <c r="R355" s="190"/>
      <c r="S355" s="190"/>
      <c r="T355" s="191"/>
      <c r="AT355" s="185" t="s">
        <v>166</v>
      </c>
      <c r="AU355" s="185" t="s">
        <v>82</v>
      </c>
      <c r="AV355" s="15" t="s">
        <v>160</v>
      </c>
      <c r="AW355" s="15" t="s">
        <v>31</v>
      </c>
      <c r="AX355" s="15" t="s">
        <v>80</v>
      </c>
      <c r="AY355" s="185" t="s">
        <v>152</v>
      </c>
    </row>
    <row r="356" spans="2:63" s="12" customFormat="1" ht="22.9" customHeight="1">
      <c r="B356" s="136"/>
      <c r="D356" s="137" t="s">
        <v>73</v>
      </c>
      <c r="E356" s="147" t="s">
        <v>160</v>
      </c>
      <c r="F356" s="147" t="s">
        <v>410</v>
      </c>
      <c r="I356" s="139"/>
      <c r="J356" s="148">
        <f>BK356</f>
        <v>0</v>
      </c>
      <c r="L356" s="136"/>
      <c r="M356" s="141"/>
      <c r="N356" s="142"/>
      <c r="O356" s="142"/>
      <c r="P356" s="143">
        <f>SUM(P357:P374)</f>
        <v>0</v>
      </c>
      <c r="Q356" s="142"/>
      <c r="R356" s="143">
        <f>SUM(R357:R374)</f>
        <v>136.17941875</v>
      </c>
      <c r="S356" s="142"/>
      <c r="T356" s="144">
        <f>SUM(T357:T374)</f>
        <v>0</v>
      </c>
      <c r="AR356" s="137" t="s">
        <v>80</v>
      </c>
      <c r="AT356" s="145" t="s">
        <v>73</v>
      </c>
      <c r="AU356" s="145" t="s">
        <v>80</v>
      </c>
      <c r="AY356" s="137" t="s">
        <v>152</v>
      </c>
      <c r="BK356" s="146">
        <f>SUM(BK357:BK374)</f>
        <v>0</v>
      </c>
    </row>
    <row r="357" spans="1:65" s="2" customFormat="1" ht="24.2" customHeight="1">
      <c r="A357" s="33"/>
      <c r="B357" s="149"/>
      <c r="C357" s="150" t="s">
        <v>411</v>
      </c>
      <c r="D357" s="150" t="s">
        <v>155</v>
      </c>
      <c r="E357" s="151" t="s">
        <v>412</v>
      </c>
      <c r="F357" s="152" t="s">
        <v>413</v>
      </c>
      <c r="G357" s="153" t="s">
        <v>158</v>
      </c>
      <c r="H357" s="154">
        <v>100</v>
      </c>
      <c r="I357" s="155"/>
      <c r="J357" s="156">
        <f>ROUND(I357*H357,2)</f>
        <v>0</v>
      </c>
      <c r="K357" s="152" t="s">
        <v>159</v>
      </c>
      <c r="L357" s="34"/>
      <c r="M357" s="157" t="s">
        <v>1</v>
      </c>
      <c r="N357" s="158" t="s">
        <v>39</v>
      </c>
      <c r="O357" s="59"/>
      <c r="P357" s="159">
        <f>O357*H357</f>
        <v>0</v>
      </c>
      <c r="Q357" s="159">
        <v>0.20266</v>
      </c>
      <c r="R357" s="159">
        <f>Q357*H357</f>
        <v>20.266000000000002</v>
      </c>
      <c r="S357" s="159">
        <v>0</v>
      </c>
      <c r="T357" s="160">
        <f>S357*H357</f>
        <v>0</v>
      </c>
      <c r="U357" s="33"/>
      <c r="V357" s="33"/>
      <c r="W357" s="33"/>
      <c r="X357" s="33"/>
      <c r="Y357" s="33"/>
      <c r="Z357" s="33"/>
      <c r="AA357" s="33"/>
      <c r="AB357" s="33"/>
      <c r="AC357" s="33"/>
      <c r="AD357" s="33"/>
      <c r="AE357" s="33"/>
      <c r="AR357" s="161" t="s">
        <v>160</v>
      </c>
      <c r="AT357" s="161" t="s">
        <v>155</v>
      </c>
      <c r="AU357" s="161" t="s">
        <v>82</v>
      </c>
      <c r="AY357" s="18" t="s">
        <v>152</v>
      </c>
      <c r="BE357" s="162">
        <f>IF(N357="základní",J357,0)</f>
        <v>0</v>
      </c>
      <c r="BF357" s="162">
        <f>IF(N357="snížená",J357,0)</f>
        <v>0</v>
      </c>
      <c r="BG357" s="162">
        <f>IF(N357="zákl. přenesená",J357,0)</f>
        <v>0</v>
      </c>
      <c r="BH357" s="162">
        <f>IF(N357="sníž. přenesená",J357,0)</f>
        <v>0</v>
      </c>
      <c r="BI357" s="162">
        <f>IF(N357="nulová",J357,0)</f>
        <v>0</v>
      </c>
      <c r="BJ357" s="18" t="s">
        <v>80</v>
      </c>
      <c r="BK357" s="162">
        <f>ROUND(I357*H357,2)</f>
        <v>0</v>
      </c>
      <c r="BL357" s="18" t="s">
        <v>160</v>
      </c>
      <c r="BM357" s="161" t="s">
        <v>414</v>
      </c>
    </row>
    <row r="358" spans="1:47" s="2" customFormat="1" ht="19.5">
      <c r="A358" s="33"/>
      <c r="B358" s="34"/>
      <c r="C358" s="33"/>
      <c r="D358" s="163" t="s">
        <v>162</v>
      </c>
      <c r="E358" s="33"/>
      <c r="F358" s="164" t="s">
        <v>415</v>
      </c>
      <c r="G358" s="33"/>
      <c r="H358" s="33"/>
      <c r="I358" s="165"/>
      <c r="J358" s="33"/>
      <c r="K358" s="33"/>
      <c r="L358" s="34"/>
      <c r="M358" s="166"/>
      <c r="N358" s="167"/>
      <c r="O358" s="59"/>
      <c r="P358" s="59"/>
      <c r="Q358" s="59"/>
      <c r="R358" s="59"/>
      <c r="S358" s="59"/>
      <c r="T358" s="60"/>
      <c r="U358" s="33"/>
      <c r="V358" s="33"/>
      <c r="W358" s="33"/>
      <c r="X358" s="33"/>
      <c r="Y358" s="33"/>
      <c r="Z358" s="33"/>
      <c r="AA358" s="33"/>
      <c r="AB358" s="33"/>
      <c r="AC358" s="33"/>
      <c r="AD358" s="33"/>
      <c r="AE358" s="33"/>
      <c r="AT358" s="18" t="s">
        <v>162</v>
      </c>
      <c r="AU358" s="18" t="s">
        <v>82</v>
      </c>
    </row>
    <row r="359" spans="1:47" s="2" customFormat="1" ht="19.5">
      <c r="A359" s="33"/>
      <c r="B359" s="34"/>
      <c r="C359" s="33"/>
      <c r="D359" s="163" t="s">
        <v>164</v>
      </c>
      <c r="E359" s="33"/>
      <c r="F359" s="168" t="s">
        <v>476</v>
      </c>
      <c r="G359" s="33"/>
      <c r="H359" s="33"/>
      <c r="I359" s="165"/>
      <c r="J359" s="33"/>
      <c r="K359" s="33"/>
      <c r="L359" s="34"/>
      <c r="M359" s="166"/>
      <c r="N359" s="167"/>
      <c r="O359" s="59"/>
      <c r="P359" s="59"/>
      <c r="Q359" s="59"/>
      <c r="R359" s="59"/>
      <c r="S359" s="59"/>
      <c r="T359" s="60"/>
      <c r="U359" s="33"/>
      <c r="V359" s="33"/>
      <c r="W359" s="33"/>
      <c r="X359" s="33"/>
      <c r="Y359" s="33"/>
      <c r="Z359" s="33"/>
      <c r="AA359" s="33"/>
      <c r="AB359" s="33"/>
      <c r="AC359" s="33"/>
      <c r="AD359" s="33"/>
      <c r="AE359" s="33"/>
      <c r="AT359" s="18" t="s">
        <v>164</v>
      </c>
      <c r="AU359" s="18" t="s">
        <v>82</v>
      </c>
    </row>
    <row r="360" spans="2:51" s="14" customFormat="1" ht="12">
      <c r="B360" s="177"/>
      <c r="D360" s="163" t="s">
        <v>166</v>
      </c>
      <c r="E360" s="178" t="s">
        <v>1</v>
      </c>
      <c r="F360" s="179" t="s">
        <v>619</v>
      </c>
      <c r="H360" s="178" t="s">
        <v>1</v>
      </c>
      <c r="I360" s="180"/>
      <c r="L360" s="177"/>
      <c r="M360" s="181"/>
      <c r="N360" s="182"/>
      <c r="O360" s="182"/>
      <c r="P360" s="182"/>
      <c r="Q360" s="182"/>
      <c r="R360" s="182"/>
      <c r="S360" s="182"/>
      <c r="T360" s="183"/>
      <c r="AT360" s="178" t="s">
        <v>166</v>
      </c>
      <c r="AU360" s="178" t="s">
        <v>82</v>
      </c>
      <c r="AV360" s="14" t="s">
        <v>80</v>
      </c>
      <c r="AW360" s="14" t="s">
        <v>31</v>
      </c>
      <c r="AX360" s="14" t="s">
        <v>74</v>
      </c>
      <c r="AY360" s="178" t="s">
        <v>152</v>
      </c>
    </row>
    <row r="361" spans="2:51" s="13" customFormat="1" ht="12">
      <c r="B361" s="169"/>
      <c r="D361" s="163" t="s">
        <v>166</v>
      </c>
      <c r="E361" s="170" t="s">
        <v>1</v>
      </c>
      <c r="F361" s="171" t="s">
        <v>620</v>
      </c>
      <c r="H361" s="172">
        <v>100</v>
      </c>
      <c r="I361" s="173"/>
      <c r="L361" s="169"/>
      <c r="M361" s="174"/>
      <c r="N361" s="175"/>
      <c r="O361" s="175"/>
      <c r="P361" s="175"/>
      <c r="Q361" s="175"/>
      <c r="R361" s="175"/>
      <c r="S361" s="175"/>
      <c r="T361" s="176"/>
      <c r="AT361" s="170" t="s">
        <v>166</v>
      </c>
      <c r="AU361" s="170" t="s">
        <v>82</v>
      </c>
      <c r="AV361" s="13" t="s">
        <v>82</v>
      </c>
      <c r="AW361" s="13" t="s">
        <v>31</v>
      </c>
      <c r="AX361" s="13" t="s">
        <v>80</v>
      </c>
      <c r="AY361" s="170" t="s">
        <v>152</v>
      </c>
    </row>
    <row r="362" spans="1:65" s="2" customFormat="1" ht="24.2" customHeight="1">
      <c r="A362" s="33"/>
      <c r="B362" s="149"/>
      <c r="C362" s="150" t="s">
        <v>416</v>
      </c>
      <c r="D362" s="150" t="s">
        <v>155</v>
      </c>
      <c r="E362" s="151" t="s">
        <v>417</v>
      </c>
      <c r="F362" s="152" t="s">
        <v>418</v>
      </c>
      <c r="G362" s="153" t="s">
        <v>158</v>
      </c>
      <c r="H362" s="154">
        <v>110.625</v>
      </c>
      <c r="I362" s="155"/>
      <c r="J362" s="156">
        <f>ROUND(I362*H362,2)</f>
        <v>0</v>
      </c>
      <c r="K362" s="152" t="s">
        <v>159</v>
      </c>
      <c r="L362" s="34"/>
      <c r="M362" s="157" t="s">
        <v>1</v>
      </c>
      <c r="N362" s="158" t="s">
        <v>39</v>
      </c>
      <c r="O362" s="59"/>
      <c r="P362" s="159">
        <f>O362*H362</f>
        <v>0</v>
      </c>
      <c r="Q362" s="159">
        <v>0.93779</v>
      </c>
      <c r="R362" s="159">
        <f>Q362*H362</f>
        <v>103.74301875</v>
      </c>
      <c r="S362" s="159">
        <v>0</v>
      </c>
      <c r="T362" s="160">
        <f>S362*H362</f>
        <v>0</v>
      </c>
      <c r="U362" s="33"/>
      <c r="V362" s="33"/>
      <c r="W362" s="33"/>
      <c r="X362" s="33"/>
      <c r="Y362" s="33"/>
      <c r="Z362" s="33"/>
      <c r="AA362" s="33"/>
      <c r="AB362" s="33"/>
      <c r="AC362" s="33"/>
      <c r="AD362" s="33"/>
      <c r="AE362" s="33"/>
      <c r="AR362" s="161" t="s">
        <v>160</v>
      </c>
      <c r="AT362" s="161" t="s">
        <v>155</v>
      </c>
      <c r="AU362" s="161" t="s">
        <v>82</v>
      </c>
      <c r="AY362" s="18" t="s">
        <v>152</v>
      </c>
      <c r="BE362" s="162">
        <f>IF(N362="základní",J362,0)</f>
        <v>0</v>
      </c>
      <c r="BF362" s="162">
        <f>IF(N362="snížená",J362,0)</f>
        <v>0</v>
      </c>
      <c r="BG362" s="162">
        <f>IF(N362="zákl. přenesená",J362,0)</f>
        <v>0</v>
      </c>
      <c r="BH362" s="162">
        <f>IF(N362="sníž. přenesená",J362,0)</f>
        <v>0</v>
      </c>
      <c r="BI362" s="162">
        <f>IF(N362="nulová",J362,0)</f>
        <v>0</v>
      </c>
      <c r="BJ362" s="18" t="s">
        <v>80</v>
      </c>
      <c r="BK362" s="162">
        <f>ROUND(I362*H362,2)</f>
        <v>0</v>
      </c>
      <c r="BL362" s="18" t="s">
        <v>160</v>
      </c>
      <c r="BM362" s="161" t="s">
        <v>419</v>
      </c>
    </row>
    <row r="363" spans="1:47" s="2" customFormat="1" ht="19.5">
      <c r="A363" s="33"/>
      <c r="B363" s="34"/>
      <c r="C363" s="33"/>
      <c r="D363" s="163" t="s">
        <v>162</v>
      </c>
      <c r="E363" s="33"/>
      <c r="F363" s="164" t="s">
        <v>420</v>
      </c>
      <c r="G363" s="33"/>
      <c r="H363" s="33"/>
      <c r="I363" s="165"/>
      <c r="J363" s="33"/>
      <c r="K363" s="33"/>
      <c r="L363" s="34"/>
      <c r="M363" s="166"/>
      <c r="N363" s="167"/>
      <c r="O363" s="59"/>
      <c r="P363" s="59"/>
      <c r="Q363" s="59"/>
      <c r="R363" s="59"/>
      <c r="S363" s="59"/>
      <c r="T363" s="60"/>
      <c r="U363" s="33"/>
      <c r="V363" s="33"/>
      <c r="W363" s="33"/>
      <c r="X363" s="33"/>
      <c r="Y363" s="33"/>
      <c r="Z363" s="33"/>
      <c r="AA363" s="33"/>
      <c r="AB363" s="33"/>
      <c r="AC363" s="33"/>
      <c r="AD363" s="33"/>
      <c r="AE363" s="33"/>
      <c r="AT363" s="18" t="s">
        <v>162</v>
      </c>
      <c r="AU363" s="18" t="s">
        <v>82</v>
      </c>
    </row>
    <row r="364" spans="1:47" s="2" customFormat="1" ht="19.5">
      <c r="A364" s="33"/>
      <c r="B364" s="34"/>
      <c r="C364" s="33"/>
      <c r="D364" s="163" t="s">
        <v>164</v>
      </c>
      <c r="E364" s="33"/>
      <c r="F364" s="168" t="s">
        <v>476</v>
      </c>
      <c r="G364" s="33"/>
      <c r="H364" s="33"/>
      <c r="I364" s="165"/>
      <c r="J364" s="33"/>
      <c r="K364" s="33"/>
      <c r="L364" s="34"/>
      <c r="M364" s="166"/>
      <c r="N364" s="167"/>
      <c r="O364" s="59"/>
      <c r="P364" s="59"/>
      <c r="Q364" s="59"/>
      <c r="R364" s="59"/>
      <c r="S364" s="59"/>
      <c r="T364" s="60"/>
      <c r="U364" s="33"/>
      <c r="V364" s="33"/>
      <c r="W364" s="33"/>
      <c r="X364" s="33"/>
      <c r="Y364" s="33"/>
      <c r="Z364" s="33"/>
      <c r="AA364" s="33"/>
      <c r="AB364" s="33"/>
      <c r="AC364" s="33"/>
      <c r="AD364" s="33"/>
      <c r="AE364" s="33"/>
      <c r="AT364" s="18" t="s">
        <v>164</v>
      </c>
      <c r="AU364" s="18" t="s">
        <v>82</v>
      </c>
    </row>
    <row r="365" spans="2:51" s="14" customFormat="1" ht="12">
      <c r="B365" s="177"/>
      <c r="D365" s="163" t="s">
        <v>166</v>
      </c>
      <c r="E365" s="178" t="s">
        <v>1</v>
      </c>
      <c r="F365" s="179" t="s">
        <v>619</v>
      </c>
      <c r="H365" s="178" t="s">
        <v>1</v>
      </c>
      <c r="I365" s="180"/>
      <c r="L365" s="177"/>
      <c r="M365" s="181"/>
      <c r="N365" s="182"/>
      <c r="O365" s="182"/>
      <c r="P365" s="182"/>
      <c r="Q365" s="182"/>
      <c r="R365" s="182"/>
      <c r="S365" s="182"/>
      <c r="T365" s="183"/>
      <c r="AT365" s="178" t="s">
        <v>166</v>
      </c>
      <c r="AU365" s="178" t="s">
        <v>82</v>
      </c>
      <c r="AV365" s="14" t="s">
        <v>80</v>
      </c>
      <c r="AW365" s="14" t="s">
        <v>31</v>
      </c>
      <c r="AX365" s="14" t="s">
        <v>74</v>
      </c>
      <c r="AY365" s="178" t="s">
        <v>152</v>
      </c>
    </row>
    <row r="366" spans="2:51" s="13" customFormat="1" ht="12">
      <c r="B366" s="169"/>
      <c r="D366" s="163" t="s">
        <v>166</v>
      </c>
      <c r="E366" s="170" t="s">
        <v>1</v>
      </c>
      <c r="F366" s="171" t="s">
        <v>620</v>
      </c>
      <c r="H366" s="172">
        <v>100</v>
      </c>
      <c r="I366" s="173"/>
      <c r="L366" s="169"/>
      <c r="M366" s="174"/>
      <c r="N366" s="175"/>
      <c r="O366" s="175"/>
      <c r="P366" s="175"/>
      <c r="Q366" s="175"/>
      <c r="R366" s="175"/>
      <c r="S366" s="175"/>
      <c r="T366" s="176"/>
      <c r="AT366" s="170" t="s">
        <v>166</v>
      </c>
      <c r="AU366" s="170" t="s">
        <v>82</v>
      </c>
      <c r="AV366" s="13" t="s">
        <v>82</v>
      </c>
      <c r="AW366" s="13" t="s">
        <v>31</v>
      </c>
      <c r="AX366" s="13" t="s">
        <v>74</v>
      </c>
      <c r="AY366" s="170" t="s">
        <v>152</v>
      </c>
    </row>
    <row r="367" spans="2:51" s="14" customFormat="1" ht="12">
      <c r="B367" s="177"/>
      <c r="D367" s="163" t="s">
        <v>166</v>
      </c>
      <c r="E367" s="178" t="s">
        <v>1</v>
      </c>
      <c r="F367" s="179" t="s">
        <v>499</v>
      </c>
      <c r="H367" s="178" t="s">
        <v>1</v>
      </c>
      <c r="I367" s="180"/>
      <c r="L367" s="177"/>
      <c r="M367" s="181"/>
      <c r="N367" s="182"/>
      <c r="O367" s="182"/>
      <c r="P367" s="182"/>
      <c r="Q367" s="182"/>
      <c r="R367" s="182"/>
      <c r="S367" s="182"/>
      <c r="T367" s="183"/>
      <c r="AT367" s="178" t="s">
        <v>166</v>
      </c>
      <c r="AU367" s="178" t="s">
        <v>82</v>
      </c>
      <c r="AV367" s="14" t="s">
        <v>80</v>
      </c>
      <c r="AW367" s="14" t="s">
        <v>31</v>
      </c>
      <c r="AX367" s="14" t="s">
        <v>74</v>
      </c>
      <c r="AY367" s="178" t="s">
        <v>152</v>
      </c>
    </row>
    <row r="368" spans="2:51" s="13" customFormat="1" ht="12">
      <c r="B368" s="169"/>
      <c r="D368" s="163" t="s">
        <v>166</v>
      </c>
      <c r="E368" s="170" t="s">
        <v>1</v>
      </c>
      <c r="F368" s="171" t="s">
        <v>621</v>
      </c>
      <c r="H368" s="172">
        <v>10.625</v>
      </c>
      <c r="I368" s="173"/>
      <c r="L368" s="169"/>
      <c r="M368" s="174"/>
      <c r="N368" s="175"/>
      <c r="O368" s="175"/>
      <c r="P368" s="175"/>
      <c r="Q368" s="175"/>
      <c r="R368" s="175"/>
      <c r="S368" s="175"/>
      <c r="T368" s="176"/>
      <c r="AT368" s="170" t="s">
        <v>166</v>
      </c>
      <c r="AU368" s="170" t="s">
        <v>82</v>
      </c>
      <c r="AV368" s="13" t="s">
        <v>82</v>
      </c>
      <c r="AW368" s="13" t="s">
        <v>31</v>
      </c>
      <c r="AX368" s="13" t="s">
        <v>74</v>
      </c>
      <c r="AY368" s="170" t="s">
        <v>152</v>
      </c>
    </row>
    <row r="369" spans="2:51" s="15" customFormat="1" ht="12">
      <c r="B369" s="184"/>
      <c r="D369" s="163" t="s">
        <v>166</v>
      </c>
      <c r="E369" s="185" t="s">
        <v>1</v>
      </c>
      <c r="F369" s="186" t="s">
        <v>300</v>
      </c>
      <c r="H369" s="187">
        <v>110.625</v>
      </c>
      <c r="I369" s="188"/>
      <c r="L369" s="184"/>
      <c r="M369" s="189"/>
      <c r="N369" s="190"/>
      <c r="O369" s="190"/>
      <c r="P369" s="190"/>
      <c r="Q369" s="190"/>
      <c r="R369" s="190"/>
      <c r="S369" s="190"/>
      <c r="T369" s="191"/>
      <c r="AT369" s="185" t="s">
        <v>166</v>
      </c>
      <c r="AU369" s="185" t="s">
        <v>82</v>
      </c>
      <c r="AV369" s="15" t="s">
        <v>160</v>
      </c>
      <c r="AW369" s="15" t="s">
        <v>31</v>
      </c>
      <c r="AX369" s="15" t="s">
        <v>80</v>
      </c>
      <c r="AY369" s="185" t="s">
        <v>152</v>
      </c>
    </row>
    <row r="370" spans="1:65" s="2" customFormat="1" ht="33" customHeight="1">
      <c r="A370" s="33"/>
      <c r="B370" s="149"/>
      <c r="C370" s="150" t="s">
        <v>424</v>
      </c>
      <c r="D370" s="150" t="s">
        <v>155</v>
      </c>
      <c r="E370" s="151" t="s">
        <v>622</v>
      </c>
      <c r="F370" s="152" t="s">
        <v>623</v>
      </c>
      <c r="G370" s="153" t="s">
        <v>230</v>
      </c>
      <c r="H370" s="154">
        <v>5</v>
      </c>
      <c r="I370" s="155"/>
      <c r="J370" s="156">
        <f>ROUND(I370*H370,2)</f>
        <v>0</v>
      </c>
      <c r="K370" s="152" t="s">
        <v>1</v>
      </c>
      <c r="L370" s="34"/>
      <c r="M370" s="157" t="s">
        <v>1</v>
      </c>
      <c r="N370" s="158" t="s">
        <v>39</v>
      </c>
      <c r="O370" s="59"/>
      <c r="P370" s="159">
        <f>O370*H370</f>
        <v>0</v>
      </c>
      <c r="Q370" s="159">
        <v>2.43408</v>
      </c>
      <c r="R370" s="159">
        <f>Q370*H370</f>
        <v>12.170399999999999</v>
      </c>
      <c r="S370" s="159">
        <v>0</v>
      </c>
      <c r="T370" s="160">
        <f>S370*H370</f>
        <v>0</v>
      </c>
      <c r="U370" s="33"/>
      <c r="V370" s="33"/>
      <c r="W370" s="33"/>
      <c r="X370" s="33"/>
      <c r="Y370" s="33"/>
      <c r="Z370" s="33"/>
      <c r="AA370" s="33"/>
      <c r="AB370" s="33"/>
      <c r="AC370" s="33"/>
      <c r="AD370" s="33"/>
      <c r="AE370" s="33"/>
      <c r="AR370" s="161" t="s">
        <v>160</v>
      </c>
      <c r="AT370" s="161" t="s">
        <v>155</v>
      </c>
      <c r="AU370" s="161" t="s">
        <v>82</v>
      </c>
      <c r="AY370" s="18" t="s">
        <v>152</v>
      </c>
      <c r="BE370" s="162">
        <f>IF(N370="základní",J370,0)</f>
        <v>0</v>
      </c>
      <c r="BF370" s="162">
        <f>IF(N370="snížená",J370,0)</f>
        <v>0</v>
      </c>
      <c r="BG370" s="162">
        <f>IF(N370="zákl. přenesená",J370,0)</f>
        <v>0</v>
      </c>
      <c r="BH370" s="162">
        <f>IF(N370="sníž. přenesená",J370,0)</f>
        <v>0</v>
      </c>
      <c r="BI370" s="162">
        <f>IF(N370="nulová",J370,0)</f>
        <v>0</v>
      </c>
      <c r="BJ370" s="18" t="s">
        <v>80</v>
      </c>
      <c r="BK370" s="162">
        <f>ROUND(I370*H370,2)</f>
        <v>0</v>
      </c>
      <c r="BL370" s="18" t="s">
        <v>160</v>
      </c>
      <c r="BM370" s="161" t="s">
        <v>624</v>
      </c>
    </row>
    <row r="371" spans="1:47" s="2" customFormat="1" ht="19.5">
      <c r="A371" s="33"/>
      <c r="B371" s="34"/>
      <c r="C371" s="33"/>
      <c r="D371" s="163" t="s">
        <v>162</v>
      </c>
      <c r="E371" s="33"/>
      <c r="F371" s="164" t="s">
        <v>625</v>
      </c>
      <c r="G371" s="33"/>
      <c r="H371" s="33"/>
      <c r="I371" s="165"/>
      <c r="J371" s="33"/>
      <c r="K371" s="33"/>
      <c r="L371" s="34"/>
      <c r="M371" s="166"/>
      <c r="N371" s="167"/>
      <c r="O371" s="59"/>
      <c r="P371" s="59"/>
      <c r="Q371" s="59"/>
      <c r="R371" s="59"/>
      <c r="S371" s="59"/>
      <c r="T371" s="60"/>
      <c r="U371" s="33"/>
      <c r="V371" s="33"/>
      <c r="W371" s="33"/>
      <c r="X371" s="33"/>
      <c r="Y371" s="33"/>
      <c r="Z371" s="33"/>
      <c r="AA371" s="33"/>
      <c r="AB371" s="33"/>
      <c r="AC371" s="33"/>
      <c r="AD371" s="33"/>
      <c r="AE371" s="33"/>
      <c r="AT371" s="18" t="s">
        <v>162</v>
      </c>
      <c r="AU371" s="18" t="s">
        <v>82</v>
      </c>
    </row>
    <row r="372" spans="1:47" s="2" customFormat="1" ht="19.5">
      <c r="A372" s="33"/>
      <c r="B372" s="34"/>
      <c r="C372" s="33"/>
      <c r="D372" s="163" t="s">
        <v>164</v>
      </c>
      <c r="E372" s="33"/>
      <c r="F372" s="168" t="s">
        <v>476</v>
      </c>
      <c r="G372" s="33"/>
      <c r="H372" s="33"/>
      <c r="I372" s="165"/>
      <c r="J372" s="33"/>
      <c r="K372" s="33"/>
      <c r="L372" s="34"/>
      <c r="M372" s="166"/>
      <c r="N372" s="167"/>
      <c r="O372" s="59"/>
      <c r="P372" s="59"/>
      <c r="Q372" s="59"/>
      <c r="R372" s="59"/>
      <c r="S372" s="59"/>
      <c r="T372" s="60"/>
      <c r="U372" s="33"/>
      <c r="V372" s="33"/>
      <c r="W372" s="33"/>
      <c r="X372" s="33"/>
      <c r="Y372" s="33"/>
      <c r="Z372" s="33"/>
      <c r="AA372" s="33"/>
      <c r="AB372" s="33"/>
      <c r="AC372" s="33"/>
      <c r="AD372" s="33"/>
      <c r="AE372" s="33"/>
      <c r="AT372" s="18" t="s">
        <v>164</v>
      </c>
      <c r="AU372" s="18" t="s">
        <v>82</v>
      </c>
    </row>
    <row r="373" spans="2:51" s="14" customFormat="1" ht="12">
      <c r="B373" s="177"/>
      <c r="D373" s="163" t="s">
        <v>166</v>
      </c>
      <c r="E373" s="178" t="s">
        <v>1</v>
      </c>
      <c r="F373" s="179" t="s">
        <v>499</v>
      </c>
      <c r="H373" s="178" t="s">
        <v>1</v>
      </c>
      <c r="I373" s="180"/>
      <c r="L373" s="177"/>
      <c r="M373" s="181"/>
      <c r="N373" s="182"/>
      <c r="O373" s="182"/>
      <c r="P373" s="182"/>
      <c r="Q373" s="182"/>
      <c r="R373" s="182"/>
      <c r="S373" s="182"/>
      <c r="T373" s="183"/>
      <c r="AT373" s="178" t="s">
        <v>166</v>
      </c>
      <c r="AU373" s="178" t="s">
        <v>82</v>
      </c>
      <c r="AV373" s="14" t="s">
        <v>80</v>
      </c>
      <c r="AW373" s="14" t="s">
        <v>31</v>
      </c>
      <c r="AX373" s="14" t="s">
        <v>74</v>
      </c>
      <c r="AY373" s="178" t="s">
        <v>152</v>
      </c>
    </row>
    <row r="374" spans="2:51" s="13" customFormat="1" ht="12">
      <c r="B374" s="169"/>
      <c r="D374" s="163" t="s">
        <v>166</v>
      </c>
      <c r="E374" s="170" t="s">
        <v>1</v>
      </c>
      <c r="F374" s="171" t="s">
        <v>626</v>
      </c>
      <c r="H374" s="172">
        <v>5</v>
      </c>
      <c r="I374" s="173"/>
      <c r="L374" s="169"/>
      <c r="M374" s="174"/>
      <c r="N374" s="175"/>
      <c r="O374" s="175"/>
      <c r="P374" s="175"/>
      <c r="Q374" s="175"/>
      <c r="R374" s="175"/>
      <c r="S374" s="175"/>
      <c r="T374" s="176"/>
      <c r="AT374" s="170" t="s">
        <v>166</v>
      </c>
      <c r="AU374" s="170" t="s">
        <v>82</v>
      </c>
      <c r="AV374" s="13" t="s">
        <v>82</v>
      </c>
      <c r="AW374" s="13" t="s">
        <v>31</v>
      </c>
      <c r="AX374" s="13" t="s">
        <v>80</v>
      </c>
      <c r="AY374" s="170" t="s">
        <v>152</v>
      </c>
    </row>
    <row r="375" spans="2:63" s="12" customFormat="1" ht="22.9" customHeight="1">
      <c r="B375" s="136"/>
      <c r="D375" s="137" t="s">
        <v>73</v>
      </c>
      <c r="E375" s="147" t="s">
        <v>182</v>
      </c>
      <c r="F375" s="147" t="s">
        <v>423</v>
      </c>
      <c r="I375" s="139"/>
      <c r="J375" s="148">
        <f>BK375</f>
        <v>0</v>
      </c>
      <c r="L375" s="136"/>
      <c r="M375" s="141"/>
      <c r="N375" s="142"/>
      <c r="O375" s="142"/>
      <c r="P375" s="143">
        <f>SUM(P376:P388)</f>
        <v>0</v>
      </c>
      <c r="Q375" s="142"/>
      <c r="R375" s="143">
        <f>SUM(R376:R388)</f>
        <v>0</v>
      </c>
      <c r="S375" s="142"/>
      <c r="T375" s="144">
        <f>SUM(T376:T388)</f>
        <v>0</v>
      </c>
      <c r="AR375" s="137" t="s">
        <v>80</v>
      </c>
      <c r="AT375" s="145" t="s">
        <v>73</v>
      </c>
      <c r="AU375" s="145" t="s">
        <v>80</v>
      </c>
      <c r="AY375" s="137" t="s">
        <v>152</v>
      </c>
      <c r="BK375" s="146">
        <f>SUM(BK376:BK388)</f>
        <v>0</v>
      </c>
    </row>
    <row r="376" spans="1:65" s="2" customFormat="1" ht="37.9" customHeight="1">
      <c r="A376" s="33"/>
      <c r="B376" s="149"/>
      <c r="C376" s="150" t="s">
        <v>431</v>
      </c>
      <c r="D376" s="150" t="s">
        <v>155</v>
      </c>
      <c r="E376" s="151" t="s">
        <v>627</v>
      </c>
      <c r="F376" s="152" t="s">
        <v>628</v>
      </c>
      <c r="G376" s="153" t="s">
        <v>158</v>
      </c>
      <c r="H376" s="154">
        <v>11.55</v>
      </c>
      <c r="I376" s="155"/>
      <c r="J376" s="156">
        <f>ROUND(I376*H376,2)</f>
        <v>0</v>
      </c>
      <c r="K376" s="152" t="s">
        <v>1</v>
      </c>
      <c r="L376" s="34"/>
      <c r="M376" s="157" t="s">
        <v>1</v>
      </c>
      <c r="N376" s="158" t="s">
        <v>39</v>
      </c>
      <c r="O376" s="59"/>
      <c r="P376" s="159">
        <f>O376*H376</f>
        <v>0</v>
      </c>
      <c r="Q376" s="159">
        <v>0</v>
      </c>
      <c r="R376" s="159">
        <f>Q376*H376</f>
        <v>0</v>
      </c>
      <c r="S376" s="159">
        <v>0</v>
      </c>
      <c r="T376" s="160">
        <f>S376*H376</f>
        <v>0</v>
      </c>
      <c r="U376" s="33"/>
      <c r="V376" s="33"/>
      <c r="W376" s="33"/>
      <c r="X376" s="33"/>
      <c r="Y376" s="33"/>
      <c r="Z376" s="33"/>
      <c r="AA376" s="33"/>
      <c r="AB376" s="33"/>
      <c r="AC376" s="33"/>
      <c r="AD376" s="33"/>
      <c r="AE376" s="33"/>
      <c r="AR376" s="161" t="s">
        <v>160</v>
      </c>
      <c r="AT376" s="161" t="s">
        <v>155</v>
      </c>
      <c r="AU376" s="161" t="s">
        <v>82</v>
      </c>
      <c r="AY376" s="18" t="s">
        <v>152</v>
      </c>
      <c r="BE376" s="162">
        <f>IF(N376="základní",J376,0)</f>
        <v>0</v>
      </c>
      <c r="BF376" s="162">
        <f>IF(N376="snížená",J376,0)</f>
        <v>0</v>
      </c>
      <c r="BG376" s="162">
        <f>IF(N376="zákl. přenesená",J376,0)</f>
        <v>0</v>
      </c>
      <c r="BH376" s="162">
        <f>IF(N376="sníž. přenesená",J376,0)</f>
        <v>0</v>
      </c>
      <c r="BI376" s="162">
        <f>IF(N376="nulová",J376,0)</f>
        <v>0</v>
      </c>
      <c r="BJ376" s="18" t="s">
        <v>80</v>
      </c>
      <c r="BK376" s="162">
        <f>ROUND(I376*H376,2)</f>
        <v>0</v>
      </c>
      <c r="BL376" s="18" t="s">
        <v>160</v>
      </c>
      <c r="BM376" s="161" t="s">
        <v>629</v>
      </c>
    </row>
    <row r="377" spans="1:47" s="2" customFormat="1" ht="19.5">
      <c r="A377" s="33"/>
      <c r="B377" s="34"/>
      <c r="C377" s="33"/>
      <c r="D377" s="163" t="s">
        <v>162</v>
      </c>
      <c r="E377" s="33"/>
      <c r="F377" s="164" t="s">
        <v>628</v>
      </c>
      <c r="G377" s="33"/>
      <c r="H377" s="33"/>
      <c r="I377" s="165"/>
      <c r="J377" s="33"/>
      <c r="K377" s="33"/>
      <c r="L377" s="34"/>
      <c r="M377" s="166"/>
      <c r="N377" s="167"/>
      <c r="O377" s="59"/>
      <c r="P377" s="59"/>
      <c r="Q377" s="59"/>
      <c r="R377" s="59"/>
      <c r="S377" s="59"/>
      <c r="T377" s="60"/>
      <c r="U377" s="33"/>
      <c r="V377" s="33"/>
      <c r="W377" s="33"/>
      <c r="X377" s="33"/>
      <c r="Y377" s="33"/>
      <c r="Z377" s="33"/>
      <c r="AA377" s="33"/>
      <c r="AB377" s="33"/>
      <c r="AC377" s="33"/>
      <c r="AD377" s="33"/>
      <c r="AE377" s="33"/>
      <c r="AT377" s="18" t="s">
        <v>162</v>
      </c>
      <c r="AU377" s="18" t="s">
        <v>82</v>
      </c>
    </row>
    <row r="378" spans="1:47" s="2" customFormat="1" ht="19.5">
      <c r="A378" s="33"/>
      <c r="B378" s="34"/>
      <c r="C378" s="33"/>
      <c r="D378" s="163" t="s">
        <v>164</v>
      </c>
      <c r="E378" s="33"/>
      <c r="F378" s="168" t="s">
        <v>476</v>
      </c>
      <c r="G378" s="33"/>
      <c r="H378" s="33"/>
      <c r="I378" s="165"/>
      <c r="J378" s="33"/>
      <c r="K378" s="33"/>
      <c r="L378" s="34"/>
      <c r="M378" s="166"/>
      <c r="N378" s="167"/>
      <c r="O378" s="59"/>
      <c r="P378" s="59"/>
      <c r="Q378" s="59"/>
      <c r="R378" s="59"/>
      <c r="S378" s="59"/>
      <c r="T378" s="60"/>
      <c r="U378" s="33"/>
      <c r="V378" s="33"/>
      <c r="W378" s="33"/>
      <c r="X378" s="33"/>
      <c r="Y378" s="33"/>
      <c r="Z378" s="33"/>
      <c r="AA378" s="33"/>
      <c r="AB378" s="33"/>
      <c r="AC378" s="33"/>
      <c r="AD378" s="33"/>
      <c r="AE378" s="33"/>
      <c r="AT378" s="18" t="s">
        <v>164</v>
      </c>
      <c r="AU378" s="18" t="s">
        <v>82</v>
      </c>
    </row>
    <row r="379" spans="2:51" s="13" customFormat="1" ht="12">
      <c r="B379" s="169"/>
      <c r="D379" s="163" t="s">
        <v>166</v>
      </c>
      <c r="E379" s="170" t="s">
        <v>1</v>
      </c>
      <c r="F379" s="171" t="s">
        <v>630</v>
      </c>
      <c r="H379" s="172">
        <v>11.55</v>
      </c>
      <c r="I379" s="173"/>
      <c r="L379" s="169"/>
      <c r="M379" s="174"/>
      <c r="N379" s="175"/>
      <c r="O379" s="175"/>
      <c r="P379" s="175"/>
      <c r="Q379" s="175"/>
      <c r="R379" s="175"/>
      <c r="S379" s="175"/>
      <c r="T379" s="176"/>
      <c r="AT379" s="170" t="s">
        <v>166</v>
      </c>
      <c r="AU379" s="170" t="s">
        <v>82</v>
      </c>
      <c r="AV379" s="13" t="s">
        <v>82</v>
      </c>
      <c r="AW379" s="13" t="s">
        <v>31</v>
      </c>
      <c r="AX379" s="13" t="s">
        <v>80</v>
      </c>
      <c r="AY379" s="170" t="s">
        <v>152</v>
      </c>
    </row>
    <row r="380" spans="1:65" s="2" customFormat="1" ht="21.75" customHeight="1">
      <c r="A380" s="33"/>
      <c r="B380" s="149"/>
      <c r="C380" s="150" t="s">
        <v>437</v>
      </c>
      <c r="D380" s="150" t="s">
        <v>155</v>
      </c>
      <c r="E380" s="151" t="s">
        <v>631</v>
      </c>
      <c r="F380" s="152" t="s">
        <v>632</v>
      </c>
      <c r="G380" s="153" t="s">
        <v>158</v>
      </c>
      <c r="H380" s="154">
        <v>17.5</v>
      </c>
      <c r="I380" s="155"/>
      <c r="J380" s="156">
        <f>ROUND(I380*H380,2)</f>
        <v>0</v>
      </c>
      <c r="K380" s="152" t="s">
        <v>159</v>
      </c>
      <c r="L380" s="34"/>
      <c r="M380" s="157" t="s">
        <v>1</v>
      </c>
      <c r="N380" s="158" t="s">
        <v>39</v>
      </c>
      <c r="O380" s="59"/>
      <c r="P380" s="159">
        <f>O380*H380</f>
        <v>0</v>
      </c>
      <c r="Q380" s="159">
        <v>0</v>
      </c>
      <c r="R380" s="159">
        <f>Q380*H380</f>
        <v>0</v>
      </c>
      <c r="S380" s="159">
        <v>0</v>
      </c>
      <c r="T380" s="160">
        <f>S380*H380</f>
        <v>0</v>
      </c>
      <c r="U380" s="33"/>
      <c r="V380" s="33"/>
      <c r="W380" s="33"/>
      <c r="X380" s="33"/>
      <c r="Y380" s="33"/>
      <c r="Z380" s="33"/>
      <c r="AA380" s="33"/>
      <c r="AB380" s="33"/>
      <c r="AC380" s="33"/>
      <c r="AD380" s="33"/>
      <c r="AE380" s="33"/>
      <c r="AR380" s="161" t="s">
        <v>160</v>
      </c>
      <c r="AT380" s="161" t="s">
        <v>155</v>
      </c>
      <c r="AU380" s="161" t="s">
        <v>82</v>
      </c>
      <c r="AY380" s="18" t="s">
        <v>152</v>
      </c>
      <c r="BE380" s="162">
        <f>IF(N380="základní",J380,0)</f>
        <v>0</v>
      </c>
      <c r="BF380" s="162">
        <f>IF(N380="snížená",J380,0)</f>
        <v>0</v>
      </c>
      <c r="BG380" s="162">
        <f>IF(N380="zákl. přenesená",J380,0)</f>
        <v>0</v>
      </c>
      <c r="BH380" s="162">
        <f>IF(N380="sníž. přenesená",J380,0)</f>
        <v>0</v>
      </c>
      <c r="BI380" s="162">
        <f>IF(N380="nulová",J380,0)</f>
        <v>0</v>
      </c>
      <c r="BJ380" s="18" t="s">
        <v>80</v>
      </c>
      <c r="BK380" s="162">
        <f>ROUND(I380*H380,2)</f>
        <v>0</v>
      </c>
      <c r="BL380" s="18" t="s">
        <v>160</v>
      </c>
      <c r="BM380" s="161" t="s">
        <v>633</v>
      </c>
    </row>
    <row r="381" spans="1:47" s="2" customFormat="1" ht="19.5">
      <c r="A381" s="33"/>
      <c r="B381" s="34"/>
      <c r="C381" s="33"/>
      <c r="D381" s="163" t="s">
        <v>162</v>
      </c>
      <c r="E381" s="33"/>
      <c r="F381" s="164" t="s">
        <v>634</v>
      </c>
      <c r="G381" s="33"/>
      <c r="H381" s="33"/>
      <c r="I381" s="165"/>
      <c r="J381" s="33"/>
      <c r="K381" s="33"/>
      <c r="L381" s="34"/>
      <c r="M381" s="166"/>
      <c r="N381" s="167"/>
      <c r="O381" s="59"/>
      <c r="P381" s="59"/>
      <c r="Q381" s="59"/>
      <c r="R381" s="59"/>
      <c r="S381" s="59"/>
      <c r="T381" s="60"/>
      <c r="U381" s="33"/>
      <c r="V381" s="33"/>
      <c r="W381" s="33"/>
      <c r="X381" s="33"/>
      <c r="Y381" s="33"/>
      <c r="Z381" s="33"/>
      <c r="AA381" s="33"/>
      <c r="AB381" s="33"/>
      <c r="AC381" s="33"/>
      <c r="AD381" s="33"/>
      <c r="AE381" s="33"/>
      <c r="AT381" s="18" t="s">
        <v>162</v>
      </c>
      <c r="AU381" s="18" t="s">
        <v>82</v>
      </c>
    </row>
    <row r="382" spans="1:47" s="2" customFormat="1" ht="19.5">
      <c r="A382" s="33"/>
      <c r="B382" s="34"/>
      <c r="C382" s="33"/>
      <c r="D382" s="163" t="s">
        <v>164</v>
      </c>
      <c r="E382" s="33"/>
      <c r="F382" s="168" t="s">
        <v>476</v>
      </c>
      <c r="G382" s="33"/>
      <c r="H382" s="33"/>
      <c r="I382" s="165"/>
      <c r="J382" s="33"/>
      <c r="K382" s="33"/>
      <c r="L382" s="34"/>
      <c r="M382" s="166"/>
      <c r="N382" s="167"/>
      <c r="O382" s="59"/>
      <c r="P382" s="59"/>
      <c r="Q382" s="59"/>
      <c r="R382" s="59"/>
      <c r="S382" s="59"/>
      <c r="T382" s="60"/>
      <c r="U382" s="33"/>
      <c r="V382" s="33"/>
      <c r="W382" s="33"/>
      <c r="X382" s="33"/>
      <c r="Y382" s="33"/>
      <c r="Z382" s="33"/>
      <c r="AA382" s="33"/>
      <c r="AB382" s="33"/>
      <c r="AC382" s="33"/>
      <c r="AD382" s="33"/>
      <c r="AE382" s="33"/>
      <c r="AT382" s="18" t="s">
        <v>164</v>
      </c>
      <c r="AU382" s="18" t="s">
        <v>82</v>
      </c>
    </row>
    <row r="383" spans="2:51" s="14" customFormat="1" ht="22.5">
      <c r="B383" s="177"/>
      <c r="D383" s="163" t="s">
        <v>166</v>
      </c>
      <c r="E383" s="178" t="s">
        <v>1</v>
      </c>
      <c r="F383" s="179" t="s">
        <v>635</v>
      </c>
      <c r="H383" s="178" t="s">
        <v>1</v>
      </c>
      <c r="I383" s="180"/>
      <c r="L383" s="177"/>
      <c r="M383" s="181"/>
      <c r="N383" s="182"/>
      <c r="O383" s="182"/>
      <c r="P383" s="182"/>
      <c r="Q383" s="182"/>
      <c r="R383" s="182"/>
      <c r="S383" s="182"/>
      <c r="T383" s="183"/>
      <c r="AT383" s="178" t="s">
        <v>166</v>
      </c>
      <c r="AU383" s="178" t="s">
        <v>82</v>
      </c>
      <c r="AV383" s="14" t="s">
        <v>80</v>
      </c>
      <c r="AW383" s="14" t="s">
        <v>31</v>
      </c>
      <c r="AX383" s="14" t="s">
        <v>74</v>
      </c>
      <c r="AY383" s="178" t="s">
        <v>152</v>
      </c>
    </row>
    <row r="384" spans="2:51" s="13" customFormat="1" ht="12">
      <c r="B384" s="169"/>
      <c r="D384" s="163" t="s">
        <v>166</v>
      </c>
      <c r="E384" s="170" t="s">
        <v>1</v>
      </c>
      <c r="F384" s="171" t="s">
        <v>636</v>
      </c>
      <c r="H384" s="172">
        <v>17.5</v>
      </c>
      <c r="I384" s="173"/>
      <c r="L384" s="169"/>
      <c r="M384" s="174"/>
      <c r="N384" s="175"/>
      <c r="O384" s="175"/>
      <c r="P384" s="175"/>
      <c r="Q384" s="175"/>
      <c r="R384" s="175"/>
      <c r="S384" s="175"/>
      <c r="T384" s="176"/>
      <c r="AT384" s="170" t="s">
        <v>166</v>
      </c>
      <c r="AU384" s="170" t="s">
        <v>82</v>
      </c>
      <c r="AV384" s="13" t="s">
        <v>82</v>
      </c>
      <c r="AW384" s="13" t="s">
        <v>31</v>
      </c>
      <c r="AX384" s="13" t="s">
        <v>80</v>
      </c>
      <c r="AY384" s="170" t="s">
        <v>152</v>
      </c>
    </row>
    <row r="385" spans="1:65" s="2" customFormat="1" ht="33" customHeight="1">
      <c r="A385" s="33"/>
      <c r="B385" s="149"/>
      <c r="C385" s="150" t="s">
        <v>445</v>
      </c>
      <c r="D385" s="150" t="s">
        <v>155</v>
      </c>
      <c r="E385" s="151" t="s">
        <v>425</v>
      </c>
      <c r="F385" s="152" t="s">
        <v>426</v>
      </c>
      <c r="G385" s="153" t="s">
        <v>158</v>
      </c>
      <c r="H385" s="154">
        <v>534.25</v>
      </c>
      <c r="I385" s="155"/>
      <c r="J385" s="156">
        <f>ROUND(I385*H385,2)</f>
        <v>0</v>
      </c>
      <c r="K385" s="152" t="s">
        <v>159</v>
      </c>
      <c r="L385" s="34"/>
      <c r="M385" s="157" t="s">
        <v>1</v>
      </c>
      <c r="N385" s="158" t="s">
        <v>39</v>
      </c>
      <c r="O385" s="59"/>
      <c r="P385" s="159">
        <f>O385*H385</f>
        <v>0</v>
      </c>
      <c r="Q385" s="159">
        <v>0</v>
      </c>
      <c r="R385" s="159">
        <f>Q385*H385</f>
        <v>0</v>
      </c>
      <c r="S385" s="159">
        <v>0</v>
      </c>
      <c r="T385" s="160">
        <f>S385*H385</f>
        <v>0</v>
      </c>
      <c r="U385" s="33"/>
      <c r="V385" s="33"/>
      <c r="W385" s="33"/>
      <c r="X385" s="33"/>
      <c r="Y385" s="33"/>
      <c r="Z385" s="33"/>
      <c r="AA385" s="33"/>
      <c r="AB385" s="33"/>
      <c r="AC385" s="33"/>
      <c r="AD385" s="33"/>
      <c r="AE385" s="33"/>
      <c r="AR385" s="161" t="s">
        <v>160</v>
      </c>
      <c r="AT385" s="161" t="s">
        <v>155</v>
      </c>
      <c r="AU385" s="161" t="s">
        <v>82</v>
      </c>
      <c r="AY385" s="18" t="s">
        <v>152</v>
      </c>
      <c r="BE385" s="162">
        <f>IF(N385="základní",J385,0)</f>
        <v>0</v>
      </c>
      <c r="BF385" s="162">
        <f>IF(N385="snížená",J385,0)</f>
        <v>0</v>
      </c>
      <c r="BG385" s="162">
        <f>IF(N385="zákl. přenesená",J385,0)</f>
        <v>0</v>
      </c>
      <c r="BH385" s="162">
        <f>IF(N385="sníž. přenesená",J385,0)</f>
        <v>0</v>
      </c>
      <c r="BI385" s="162">
        <f>IF(N385="nulová",J385,0)</f>
        <v>0</v>
      </c>
      <c r="BJ385" s="18" t="s">
        <v>80</v>
      </c>
      <c r="BK385" s="162">
        <f>ROUND(I385*H385,2)</f>
        <v>0</v>
      </c>
      <c r="BL385" s="18" t="s">
        <v>160</v>
      </c>
      <c r="BM385" s="161" t="s">
        <v>427</v>
      </c>
    </row>
    <row r="386" spans="1:47" s="2" customFormat="1" ht="19.5">
      <c r="A386" s="33"/>
      <c r="B386" s="34"/>
      <c r="C386" s="33"/>
      <c r="D386" s="163" t="s">
        <v>162</v>
      </c>
      <c r="E386" s="33"/>
      <c r="F386" s="164" t="s">
        <v>428</v>
      </c>
      <c r="G386" s="33"/>
      <c r="H386" s="33"/>
      <c r="I386" s="165"/>
      <c r="J386" s="33"/>
      <c r="K386" s="33"/>
      <c r="L386" s="34"/>
      <c r="M386" s="166"/>
      <c r="N386" s="167"/>
      <c r="O386" s="59"/>
      <c r="P386" s="59"/>
      <c r="Q386" s="59"/>
      <c r="R386" s="59"/>
      <c r="S386" s="59"/>
      <c r="T386" s="60"/>
      <c r="U386" s="33"/>
      <c r="V386" s="33"/>
      <c r="W386" s="33"/>
      <c r="X386" s="33"/>
      <c r="Y386" s="33"/>
      <c r="Z386" s="33"/>
      <c r="AA386" s="33"/>
      <c r="AB386" s="33"/>
      <c r="AC386" s="33"/>
      <c r="AD386" s="33"/>
      <c r="AE386" s="33"/>
      <c r="AT386" s="18" t="s">
        <v>162</v>
      </c>
      <c r="AU386" s="18" t="s">
        <v>82</v>
      </c>
    </row>
    <row r="387" spans="1:47" s="2" customFormat="1" ht="19.5">
      <c r="A387" s="33"/>
      <c r="B387" s="34"/>
      <c r="C387" s="33"/>
      <c r="D387" s="163" t="s">
        <v>164</v>
      </c>
      <c r="E387" s="33"/>
      <c r="F387" s="168" t="s">
        <v>476</v>
      </c>
      <c r="G387" s="33"/>
      <c r="H387" s="33"/>
      <c r="I387" s="165"/>
      <c r="J387" s="33"/>
      <c r="K387" s="33"/>
      <c r="L387" s="34"/>
      <c r="M387" s="166"/>
      <c r="N387" s="167"/>
      <c r="O387" s="59"/>
      <c r="P387" s="59"/>
      <c r="Q387" s="59"/>
      <c r="R387" s="59"/>
      <c r="S387" s="59"/>
      <c r="T387" s="60"/>
      <c r="U387" s="33"/>
      <c r="V387" s="33"/>
      <c r="W387" s="33"/>
      <c r="X387" s="33"/>
      <c r="Y387" s="33"/>
      <c r="Z387" s="33"/>
      <c r="AA387" s="33"/>
      <c r="AB387" s="33"/>
      <c r="AC387" s="33"/>
      <c r="AD387" s="33"/>
      <c r="AE387" s="33"/>
      <c r="AT387" s="18" t="s">
        <v>164</v>
      </c>
      <c r="AU387" s="18" t="s">
        <v>82</v>
      </c>
    </row>
    <row r="388" spans="2:51" s="13" customFormat="1" ht="12">
      <c r="B388" s="169"/>
      <c r="D388" s="163" t="s">
        <v>166</v>
      </c>
      <c r="E388" s="170" t="s">
        <v>1</v>
      </c>
      <c r="F388" s="171" t="s">
        <v>637</v>
      </c>
      <c r="H388" s="172">
        <v>534.25</v>
      </c>
      <c r="I388" s="173"/>
      <c r="L388" s="169"/>
      <c r="M388" s="174"/>
      <c r="N388" s="175"/>
      <c r="O388" s="175"/>
      <c r="P388" s="175"/>
      <c r="Q388" s="175"/>
      <c r="R388" s="175"/>
      <c r="S388" s="175"/>
      <c r="T388" s="176"/>
      <c r="AT388" s="170" t="s">
        <v>166</v>
      </c>
      <c r="AU388" s="170" t="s">
        <v>82</v>
      </c>
      <c r="AV388" s="13" t="s">
        <v>82</v>
      </c>
      <c r="AW388" s="13" t="s">
        <v>31</v>
      </c>
      <c r="AX388" s="13" t="s">
        <v>80</v>
      </c>
      <c r="AY388" s="170" t="s">
        <v>152</v>
      </c>
    </row>
    <row r="389" spans="2:63" s="12" customFormat="1" ht="22.9" customHeight="1">
      <c r="B389" s="136"/>
      <c r="D389" s="137" t="s">
        <v>73</v>
      </c>
      <c r="E389" s="147" t="s">
        <v>198</v>
      </c>
      <c r="F389" s="147" t="s">
        <v>638</v>
      </c>
      <c r="I389" s="139"/>
      <c r="J389" s="148">
        <f>BK389</f>
        <v>0</v>
      </c>
      <c r="L389" s="136"/>
      <c r="M389" s="141"/>
      <c r="N389" s="142"/>
      <c r="O389" s="142"/>
      <c r="P389" s="143">
        <f>SUM(P390:P427)</f>
        <v>0</v>
      </c>
      <c r="Q389" s="142"/>
      <c r="R389" s="143">
        <f>SUM(R390:R427)</f>
        <v>0.1047175</v>
      </c>
      <c r="S389" s="142"/>
      <c r="T389" s="144">
        <f>SUM(T390:T427)</f>
        <v>0</v>
      </c>
      <c r="AR389" s="137" t="s">
        <v>80</v>
      </c>
      <c r="AT389" s="145" t="s">
        <v>73</v>
      </c>
      <c r="AU389" s="145" t="s">
        <v>80</v>
      </c>
      <c r="AY389" s="137" t="s">
        <v>152</v>
      </c>
      <c r="BK389" s="146">
        <f>SUM(BK390:BK427)</f>
        <v>0</v>
      </c>
    </row>
    <row r="390" spans="1:65" s="2" customFormat="1" ht="44.25" customHeight="1">
      <c r="A390" s="33"/>
      <c r="B390" s="149"/>
      <c r="C390" s="150" t="s">
        <v>450</v>
      </c>
      <c r="D390" s="150" t="s">
        <v>155</v>
      </c>
      <c r="E390" s="151" t="s">
        <v>639</v>
      </c>
      <c r="F390" s="152" t="s">
        <v>640</v>
      </c>
      <c r="G390" s="153" t="s">
        <v>434</v>
      </c>
      <c r="H390" s="154">
        <v>8.5</v>
      </c>
      <c r="I390" s="155"/>
      <c r="J390" s="156">
        <f>ROUND(I390*H390,2)</f>
        <v>0</v>
      </c>
      <c r="K390" s="152" t="s">
        <v>1</v>
      </c>
      <c r="L390" s="34"/>
      <c r="M390" s="157" t="s">
        <v>1</v>
      </c>
      <c r="N390" s="158" t="s">
        <v>39</v>
      </c>
      <c r="O390" s="59"/>
      <c r="P390" s="159">
        <f>O390*H390</f>
        <v>0</v>
      </c>
      <c r="Q390" s="159">
        <v>0</v>
      </c>
      <c r="R390" s="159">
        <f>Q390*H390</f>
        <v>0</v>
      </c>
      <c r="S390" s="159">
        <v>0</v>
      </c>
      <c r="T390" s="160">
        <f>S390*H390</f>
        <v>0</v>
      </c>
      <c r="U390" s="33"/>
      <c r="V390" s="33"/>
      <c r="W390" s="33"/>
      <c r="X390" s="33"/>
      <c r="Y390" s="33"/>
      <c r="Z390" s="33"/>
      <c r="AA390" s="33"/>
      <c r="AB390" s="33"/>
      <c r="AC390" s="33"/>
      <c r="AD390" s="33"/>
      <c r="AE390" s="33"/>
      <c r="AR390" s="161" t="s">
        <v>160</v>
      </c>
      <c r="AT390" s="161" t="s">
        <v>155</v>
      </c>
      <c r="AU390" s="161" t="s">
        <v>82</v>
      </c>
      <c r="AY390" s="18" t="s">
        <v>152</v>
      </c>
      <c r="BE390" s="162">
        <f>IF(N390="základní",J390,0)</f>
        <v>0</v>
      </c>
      <c r="BF390" s="162">
        <f>IF(N390="snížená",J390,0)</f>
        <v>0</v>
      </c>
      <c r="BG390" s="162">
        <f>IF(N390="zákl. přenesená",J390,0)</f>
        <v>0</v>
      </c>
      <c r="BH390" s="162">
        <f>IF(N390="sníž. přenesená",J390,0)</f>
        <v>0</v>
      </c>
      <c r="BI390" s="162">
        <f>IF(N390="nulová",J390,0)</f>
        <v>0</v>
      </c>
      <c r="BJ390" s="18" t="s">
        <v>80</v>
      </c>
      <c r="BK390" s="162">
        <f>ROUND(I390*H390,2)</f>
        <v>0</v>
      </c>
      <c r="BL390" s="18" t="s">
        <v>160</v>
      </c>
      <c r="BM390" s="161" t="s">
        <v>641</v>
      </c>
    </row>
    <row r="391" spans="1:47" s="2" customFormat="1" ht="29.25">
      <c r="A391" s="33"/>
      <c r="B391" s="34"/>
      <c r="C391" s="33"/>
      <c r="D391" s="163" t="s">
        <v>162</v>
      </c>
      <c r="E391" s="33"/>
      <c r="F391" s="164" t="s">
        <v>640</v>
      </c>
      <c r="G391" s="33"/>
      <c r="H391" s="33"/>
      <c r="I391" s="165"/>
      <c r="J391" s="33"/>
      <c r="K391" s="33"/>
      <c r="L391" s="34"/>
      <c r="M391" s="166"/>
      <c r="N391" s="167"/>
      <c r="O391" s="59"/>
      <c r="P391" s="59"/>
      <c r="Q391" s="59"/>
      <c r="R391" s="59"/>
      <c r="S391" s="59"/>
      <c r="T391" s="60"/>
      <c r="U391" s="33"/>
      <c r="V391" s="33"/>
      <c r="W391" s="33"/>
      <c r="X391" s="33"/>
      <c r="Y391" s="33"/>
      <c r="Z391" s="33"/>
      <c r="AA391" s="33"/>
      <c r="AB391" s="33"/>
      <c r="AC391" s="33"/>
      <c r="AD391" s="33"/>
      <c r="AE391" s="33"/>
      <c r="AT391" s="18" t="s">
        <v>162</v>
      </c>
      <c r="AU391" s="18" t="s">
        <v>82</v>
      </c>
    </row>
    <row r="392" spans="1:47" s="2" customFormat="1" ht="19.5">
      <c r="A392" s="33"/>
      <c r="B392" s="34"/>
      <c r="C392" s="33"/>
      <c r="D392" s="163" t="s">
        <v>164</v>
      </c>
      <c r="E392" s="33"/>
      <c r="F392" s="168" t="s">
        <v>476</v>
      </c>
      <c r="G392" s="33"/>
      <c r="H392" s="33"/>
      <c r="I392" s="165"/>
      <c r="J392" s="33"/>
      <c r="K392" s="33"/>
      <c r="L392" s="34"/>
      <c r="M392" s="166"/>
      <c r="N392" s="167"/>
      <c r="O392" s="59"/>
      <c r="P392" s="59"/>
      <c r="Q392" s="59"/>
      <c r="R392" s="59"/>
      <c r="S392" s="59"/>
      <c r="T392" s="60"/>
      <c r="U392" s="33"/>
      <c r="V392" s="33"/>
      <c r="W392" s="33"/>
      <c r="X392" s="33"/>
      <c r="Y392" s="33"/>
      <c r="Z392" s="33"/>
      <c r="AA392" s="33"/>
      <c r="AB392" s="33"/>
      <c r="AC392" s="33"/>
      <c r="AD392" s="33"/>
      <c r="AE392" s="33"/>
      <c r="AT392" s="18" t="s">
        <v>164</v>
      </c>
      <c r="AU392" s="18" t="s">
        <v>82</v>
      </c>
    </row>
    <row r="393" spans="2:51" s="14" customFormat="1" ht="12">
      <c r="B393" s="177"/>
      <c r="D393" s="163" t="s">
        <v>166</v>
      </c>
      <c r="E393" s="178" t="s">
        <v>1</v>
      </c>
      <c r="F393" s="179" t="s">
        <v>642</v>
      </c>
      <c r="H393" s="178" t="s">
        <v>1</v>
      </c>
      <c r="I393" s="180"/>
      <c r="L393" s="177"/>
      <c r="M393" s="181"/>
      <c r="N393" s="182"/>
      <c r="O393" s="182"/>
      <c r="P393" s="182"/>
      <c r="Q393" s="182"/>
      <c r="R393" s="182"/>
      <c r="S393" s="182"/>
      <c r="T393" s="183"/>
      <c r="AT393" s="178" t="s">
        <v>166</v>
      </c>
      <c r="AU393" s="178" t="s">
        <v>82</v>
      </c>
      <c r="AV393" s="14" t="s">
        <v>80</v>
      </c>
      <c r="AW393" s="14" t="s">
        <v>31</v>
      </c>
      <c r="AX393" s="14" t="s">
        <v>74</v>
      </c>
      <c r="AY393" s="178" t="s">
        <v>152</v>
      </c>
    </row>
    <row r="394" spans="2:51" s="13" customFormat="1" ht="12">
      <c r="B394" s="169"/>
      <c r="D394" s="163" t="s">
        <v>166</v>
      </c>
      <c r="E394" s="170" t="s">
        <v>1</v>
      </c>
      <c r="F394" s="171" t="s">
        <v>643</v>
      </c>
      <c r="H394" s="172">
        <v>8.5</v>
      </c>
      <c r="I394" s="173"/>
      <c r="L394" s="169"/>
      <c r="M394" s="174"/>
      <c r="N394" s="175"/>
      <c r="O394" s="175"/>
      <c r="P394" s="175"/>
      <c r="Q394" s="175"/>
      <c r="R394" s="175"/>
      <c r="S394" s="175"/>
      <c r="T394" s="176"/>
      <c r="AT394" s="170" t="s">
        <v>166</v>
      </c>
      <c r="AU394" s="170" t="s">
        <v>82</v>
      </c>
      <c r="AV394" s="13" t="s">
        <v>82</v>
      </c>
      <c r="AW394" s="13" t="s">
        <v>31</v>
      </c>
      <c r="AX394" s="13" t="s">
        <v>80</v>
      </c>
      <c r="AY394" s="170" t="s">
        <v>152</v>
      </c>
    </row>
    <row r="395" spans="1:65" s="2" customFormat="1" ht="21.75" customHeight="1">
      <c r="A395" s="33"/>
      <c r="B395" s="149"/>
      <c r="C395" s="150" t="s">
        <v>456</v>
      </c>
      <c r="D395" s="150" t="s">
        <v>155</v>
      </c>
      <c r="E395" s="151" t="s">
        <v>644</v>
      </c>
      <c r="F395" s="152" t="s">
        <v>645</v>
      </c>
      <c r="G395" s="153" t="s">
        <v>434</v>
      </c>
      <c r="H395" s="154">
        <v>8.5</v>
      </c>
      <c r="I395" s="155"/>
      <c r="J395" s="156">
        <f>ROUND(I395*H395,2)</f>
        <v>0</v>
      </c>
      <c r="K395" s="152" t="s">
        <v>1</v>
      </c>
      <c r="L395" s="34"/>
      <c r="M395" s="157" t="s">
        <v>1</v>
      </c>
      <c r="N395" s="158" t="s">
        <v>39</v>
      </c>
      <c r="O395" s="59"/>
      <c r="P395" s="159">
        <f>O395*H395</f>
        <v>0</v>
      </c>
      <c r="Q395" s="159">
        <v>0</v>
      </c>
      <c r="R395" s="159">
        <f>Q395*H395</f>
        <v>0</v>
      </c>
      <c r="S395" s="159">
        <v>0</v>
      </c>
      <c r="T395" s="160">
        <f>S395*H395</f>
        <v>0</v>
      </c>
      <c r="U395" s="33"/>
      <c r="V395" s="33"/>
      <c r="W395" s="33"/>
      <c r="X395" s="33"/>
      <c r="Y395" s="33"/>
      <c r="Z395" s="33"/>
      <c r="AA395" s="33"/>
      <c r="AB395" s="33"/>
      <c r="AC395" s="33"/>
      <c r="AD395" s="33"/>
      <c r="AE395" s="33"/>
      <c r="AR395" s="161" t="s">
        <v>160</v>
      </c>
      <c r="AT395" s="161" t="s">
        <v>155</v>
      </c>
      <c r="AU395" s="161" t="s">
        <v>82</v>
      </c>
      <c r="AY395" s="18" t="s">
        <v>152</v>
      </c>
      <c r="BE395" s="162">
        <f>IF(N395="základní",J395,0)</f>
        <v>0</v>
      </c>
      <c r="BF395" s="162">
        <f>IF(N395="snížená",J395,0)</f>
        <v>0</v>
      </c>
      <c r="BG395" s="162">
        <f>IF(N395="zákl. přenesená",J395,0)</f>
        <v>0</v>
      </c>
      <c r="BH395" s="162">
        <f>IF(N395="sníž. přenesená",J395,0)</f>
        <v>0</v>
      </c>
      <c r="BI395" s="162">
        <f>IF(N395="nulová",J395,0)</f>
        <v>0</v>
      </c>
      <c r="BJ395" s="18" t="s">
        <v>80</v>
      </c>
      <c r="BK395" s="162">
        <f>ROUND(I395*H395,2)</f>
        <v>0</v>
      </c>
      <c r="BL395" s="18" t="s">
        <v>160</v>
      </c>
      <c r="BM395" s="161" t="s">
        <v>646</v>
      </c>
    </row>
    <row r="396" spans="1:47" s="2" customFormat="1" ht="12">
      <c r="A396" s="33"/>
      <c r="B396" s="34"/>
      <c r="C396" s="33"/>
      <c r="D396" s="163" t="s">
        <v>162</v>
      </c>
      <c r="E396" s="33"/>
      <c r="F396" s="164" t="s">
        <v>645</v>
      </c>
      <c r="G396" s="33"/>
      <c r="H396" s="33"/>
      <c r="I396" s="165"/>
      <c r="J396" s="33"/>
      <c r="K396" s="33"/>
      <c r="L396" s="34"/>
      <c r="M396" s="166"/>
      <c r="N396" s="167"/>
      <c r="O396" s="59"/>
      <c r="P396" s="59"/>
      <c r="Q396" s="59"/>
      <c r="R396" s="59"/>
      <c r="S396" s="59"/>
      <c r="T396" s="60"/>
      <c r="U396" s="33"/>
      <c r="V396" s="33"/>
      <c r="W396" s="33"/>
      <c r="X396" s="33"/>
      <c r="Y396" s="33"/>
      <c r="Z396" s="33"/>
      <c r="AA396" s="33"/>
      <c r="AB396" s="33"/>
      <c r="AC396" s="33"/>
      <c r="AD396" s="33"/>
      <c r="AE396" s="33"/>
      <c r="AT396" s="18" t="s">
        <v>162</v>
      </c>
      <c r="AU396" s="18" t="s">
        <v>82</v>
      </c>
    </row>
    <row r="397" spans="1:65" s="2" customFormat="1" ht="24.2" customHeight="1">
      <c r="A397" s="33"/>
      <c r="B397" s="149"/>
      <c r="C397" s="150" t="s">
        <v>461</v>
      </c>
      <c r="D397" s="150" t="s">
        <v>155</v>
      </c>
      <c r="E397" s="151" t="s">
        <v>647</v>
      </c>
      <c r="F397" s="152" t="s">
        <v>648</v>
      </c>
      <c r="G397" s="153" t="s">
        <v>403</v>
      </c>
      <c r="H397" s="154">
        <v>2</v>
      </c>
      <c r="I397" s="155"/>
      <c r="J397" s="156">
        <f>ROUND(I397*H397,2)</f>
        <v>0</v>
      </c>
      <c r="K397" s="152" t="s">
        <v>1</v>
      </c>
      <c r="L397" s="34"/>
      <c r="M397" s="157" t="s">
        <v>1</v>
      </c>
      <c r="N397" s="158" t="s">
        <v>39</v>
      </c>
      <c r="O397" s="59"/>
      <c r="P397" s="159">
        <f>O397*H397</f>
        <v>0</v>
      </c>
      <c r="Q397" s="159">
        <v>0</v>
      </c>
      <c r="R397" s="159">
        <f>Q397*H397</f>
        <v>0</v>
      </c>
      <c r="S397" s="159">
        <v>0</v>
      </c>
      <c r="T397" s="160">
        <f>S397*H397</f>
        <v>0</v>
      </c>
      <c r="U397" s="33"/>
      <c r="V397" s="33"/>
      <c r="W397" s="33"/>
      <c r="X397" s="33"/>
      <c r="Y397" s="33"/>
      <c r="Z397" s="33"/>
      <c r="AA397" s="33"/>
      <c r="AB397" s="33"/>
      <c r="AC397" s="33"/>
      <c r="AD397" s="33"/>
      <c r="AE397" s="33"/>
      <c r="AR397" s="161" t="s">
        <v>160</v>
      </c>
      <c r="AT397" s="161" t="s">
        <v>155</v>
      </c>
      <c r="AU397" s="161" t="s">
        <v>82</v>
      </c>
      <c r="AY397" s="18" t="s">
        <v>152</v>
      </c>
      <c r="BE397" s="162">
        <f>IF(N397="základní",J397,0)</f>
        <v>0</v>
      </c>
      <c r="BF397" s="162">
        <f>IF(N397="snížená",J397,0)</f>
        <v>0</v>
      </c>
      <c r="BG397" s="162">
        <f>IF(N397="zákl. přenesená",J397,0)</f>
        <v>0</v>
      </c>
      <c r="BH397" s="162">
        <f>IF(N397="sníž. přenesená",J397,0)</f>
        <v>0</v>
      </c>
      <c r="BI397" s="162">
        <f>IF(N397="nulová",J397,0)</f>
        <v>0</v>
      </c>
      <c r="BJ397" s="18" t="s">
        <v>80</v>
      </c>
      <c r="BK397" s="162">
        <f>ROUND(I397*H397,2)</f>
        <v>0</v>
      </c>
      <c r="BL397" s="18" t="s">
        <v>160</v>
      </c>
      <c r="BM397" s="161" t="s">
        <v>649</v>
      </c>
    </row>
    <row r="398" spans="1:47" s="2" customFormat="1" ht="19.5">
      <c r="A398" s="33"/>
      <c r="B398" s="34"/>
      <c r="C398" s="33"/>
      <c r="D398" s="163" t="s">
        <v>162</v>
      </c>
      <c r="E398" s="33"/>
      <c r="F398" s="164" t="s">
        <v>648</v>
      </c>
      <c r="G398" s="33"/>
      <c r="H398" s="33"/>
      <c r="I398" s="165"/>
      <c r="J398" s="33"/>
      <c r="K398" s="33"/>
      <c r="L398" s="34"/>
      <c r="M398" s="166"/>
      <c r="N398" s="167"/>
      <c r="O398" s="59"/>
      <c r="P398" s="59"/>
      <c r="Q398" s="59"/>
      <c r="R398" s="59"/>
      <c r="S398" s="59"/>
      <c r="T398" s="60"/>
      <c r="U398" s="33"/>
      <c r="V398" s="33"/>
      <c r="W398" s="33"/>
      <c r="X398" s="33"/>
      <c r="Y398" s="33"/>
      <c r="Z398" s="33"/>
      <c r="AA398" s="33"/>
      <c r="AB398" s="33"/>
      <c r="AC398" s="33"/>
      <c r="AD398" s="33"/>
      <c r="AE398" s="33"/>
      <c r="AT398" s="18" t="s">
        <v>162</v>
      </c>
      <c r="AU398" s="18" t="s">
        <v>82</v>
      </c>
    </row>
    <row r="399" spans="1:47" s="2" customFormat="1" ht="19.5">
      <c r="A399" s="33"/>
      <c r="B399" s="34"/>
      <c r="C399" s="33"/>
      <c r="D399" s="163" t="s">
        <v>164</v>
      </c>
      <c r="E399" s="33"/>
      <c r="F399" s="168" t="s">
        <v>476</v>
      </c>
      <c r="G399" s="33"/>
      <c r="H399" s="33"/>
      <c r="I399" s="165"/>
      <c r="J399" s="33"/>
      <c r="K399" s="33"/>
      <c r="L399" s="34"/>
      <c r="M399" s="166"/>
      <c r="N399" s="167"/>
      <c r="O399" s="59"/>
      <c r="P399" s="59"/>
      <c r="Q399" s="59"/>
      <c r="R399" s="59"/>
      <c r="S399" s="59"/>
      <c r="T399" s="60"/>
      <c r="U399" s="33"/>
      <c r="V399" s="33"/>
      <c r="W399" s="33"/>
      <c r="X399" s="33"/>
      <c r="Y399" s="33"/>
      <c r="Z399" s="33"/>
      <c r="AA399" s="33"/>
      <c r="AB399" s="33"/>
      <c r="AC399" s="33"/>
      <c r="AD399" s="33"/>
      <c r="AE399" s="33"/>
      <c r="AT399" s="18" t="s">
        <v>164</v>
      </c>
      <c r="AU399" s="18" t="s">
        <v>82</v>
      </c>
    </row>
    <row r="400" spans="2:51" s="13" customFormat="1" ht="12">
      <c r="B400" s="169"/>
      <c r="D400" s="163" t="s">
        <v>166</v>
      </c>
      <c r="E400" s="170" t="s">
        <v>1</v>
      </c>
      <c r="F400" s="171" t="s">
        <v>82</v>
      </c>
      <c r="H400" s="172">
        <v>2</v>
      </c>
      <c r="I400" s="173"/>
      <c r="L400" s="169"/>
      <c r="M400" s="174"/>
      <c r="N400" s="175"/>
      <c r="O400" s="175"/>
      <c r="P400" s="175"/>
      <c r="Q400" s="175"/>
      <c r="R400" s="175"/>
      <c r="S400" s="175"/>
      <c r="T400" s="176"/>
      <c r="AT400" s="170" t="s">
        <v>166</v>
      </c>
      <c r="AU400" s="170" t="s">
        <v>82</v>
      </c>
      <c r="AV400" s="13" t="s">
        <v>82</v>
      </c>
      <c r="AW400" s="13" t="s">
        <v>31</v>
      </c>
      <c r="AX400" s="13" t="s">
        <v>80</v>
      </c>
      <c r="AY400" s="170" t="s">
        <v>152</v>
      </c>
    </row>
    <row r="401" spans="1:65" s="2" customFormat="1" ht="24.2" customHeight="1">
      <c r="A401" s="33"/>
      <c r="B401" s="149"/>
      <c r="C401" s="150" t="s">
        <v>466</v>
      </c>
      <c r="D401" s="150" t="s">
        <v>155</v>
      </c>
      <c r="E401" s="151" t="s">
        <v>650</v>
      </c>
      <c r="F401" s="152" t="s">
        <v>651</v>
      </c>
      <c r="G401" s="153" t="s">
        <v>434</v>
      </c>
      <c r="H401" s="154">
        <v>7.5</v>
      </c>
      <c r="I401" s="155"/>
      <c r="J401" s="156">
        <f>ROUND(I401*H401,2)</f>
        <v>0</v>
      </c>
      <c r="K401" s="152" t="s">
        <v>159</v>
      </c>
      <c r="L401" s="34"/>
      <c r="M401" s="157" t="s">
        <v>1</v>
      </c>
      <c r="N401" s="158" t="s">
        <v>39</v>
      </c>
      <c r="O401" s="59"/>
      <c r="P401" s="159">
        <f>O401*H401</f>
        <v>0</v>
      </c>
      <c r="Q401" s="159">
        <v>2E-05</v>
      </c>
      <c r="R401" s="159">
        <f>Q401*H401</f>
        <v>0.00015000000000000001</v>
      </c>
      <c r="S401" s="159">
        <v>0</v>
      </c>
      <c r="T401" s="160">
        <f>S401*H401</f>
        <v>0</v>
      </c>
      <c r="U401" s="33"/>
      <c r="V401" s="33"/>
      <c r="W401" s="33"/>
      <c r="X401" s="33"/>
      <c r="Y401" s="33"/>
      <c r="Z401" s="33"/>
      <c r="AA401" s="33"/>
      <c r="AB401" s="33"/>
      <c r="AC401" s="33"/>
      <c r="AD401" s="33"/>
      <c r="AE401" s="33"/>
      <c r="AR401" s="161" t="s">
        <v>160</v>
      </c>
      <c r="AT401" s="161" t="s">
        <v>155</v>
      </c>
      <c r="AU401" s="161" t="s">
        <v>82</v>
      </c>
      <c r="AY401" s="18" t="s">
        <v>152</v>
      </c>
      <c r="BE401" s="162">
        <f>IF(N401="základní",J401,0)</f>
        <v>0</v>
      </c>
      <c r="BF401" s="162">
        <f>IF(N401="snížená",J401,0)</f>
        <v>0</v>
      </c>
      <c r="BG401" s="162">
        <f>IF(N401="zákl. přenesená",J401,0)</f>
        <v>0</v>
      </c>
      <c r="BH401" s="162">
        <f>IF(N401="sníž. přenesená",J401,0)</f>
        <v>0</v>
      </c>
      <c r="BI401" s="162">
        <f>IF(N401="nulová",J401,0)</f>
        <v>0</v>
      </c>
      <c r="BJ401" s="18" t="s">
        <v>80</v>
      </c>
      <c r="BK401" s="162">
        <f>ROUND(I401*H401,2)</f>
        <v>0</v>
      </c>
      <c r="BL401" s="18" t="s">
        <v>160</v>
      </c>
      <c r="BM401" s="161" t="s">
        <v>652</v>
      </c>
    </row>
    <row r="402" spans="1:47" s="2" customFormat="1" ht="19.5">
      <c r="A402" s="33"/>
      <c r="B402" s="34"/>
      <c r="C402" s="33"/>
      <c r="D402" s="163" t="s">
        <v>162</v>
      </c>
      <c r="E402" s="33"/>
      <c r="F402" s="164" t="s">
        <v>653</v>
      </c>
      <c r="G402" s="33"/>
      <c r="H402" s="33"/>
      <c r="I402" s="165"/>
      <c r="J402" s="33"/>
      <c r="K402" s="33"/>
      <c r="L402" s="34"/>
      <c r="M402" s="166"/>
      <c r="N402" s="167"/>
      <c r="O402" s="59"/>
      <c r="P402" s="59"/>
      <c r="Q402" s="59"/>
      <c r="R402" s="59"/>
      <c r="S402" s="59"/>
      <c r="T402" s="60"/>
      <c r="U402" s="33"/>
      <c r="V402" s="33"/>
      <c r="W402" s="33"/>
      <c r="X402" s="33"/>
      <c r="Y402" s="33"/>
      <c r="Z402" s="33"/>
      <c r="AA402" s="33"/>
      <c r="AB402" s="33"/>
      <c r="AC402" s="33"/>
      <c r="AD402" s="33"/>
      <c r="AE402" s="33"/>
      <c r="AT402" s="18" t="s">
        <v>162</v>
      </c>
      <c r="AU402" s="18" t="s">
        <v>82</v>
      </c>
    </row>
    <row r="403" spans="1:47" s="2" customFormat="1" ht="19.5">
      <c r="A403" s="33"/>
      <c r="B403" s="34"/>
      <c r="C403" s="33"/>
      <c r="D403" s="163" t="s">
        <v>164</v>
      </c>
      <c r="E403" s="33"/>
      <c r="F403" s="168" t="s">
        <v>476</v>
      </c>
      <c r="G403" s="33"/>
      <c r="H403" s="33"/>
      <c r="I403" s="165"/>
      <c r="J403" s="33"/>
      <c r="K403" s="33"/>
      <c r="L403" s="34"/>
      <c r="M403" s="166"/>
      <c r="N403" s="167"/>
      <c r="O403" s="59"/>
      <c r="P403" s="59"/>
      <c r="Q403" s="59"/>
      <c r="R403" s="59"/>
      <c r="S403" s="59"/>
      <c r="T403" s="60"/>
      <c r="U403" s="33"/>
      <c r="V403" s="33"/>
      <c r="W403" s="33"/>
      <c r="X403" s="33"/>
      <c r="Y403" s="33"/>
      <c r="Z403" s="33"/>
      <c r="AA403" s="33"/>
      <c r="AB403" s="33"/>
      <c r="AC403" s="33"/>
      <c r="AD403" s="33"/>
      <c r="AE403" s="33"/>
      <c r="AT403" s="18" t="s">
        <v>164</v>
      </c>
      <c r="AU403" s="18" t="s">
        <v>82</v>
      </c>
    </row>
    <row r="404" spans="2:51" s="14" customFormat="1" ht="12">
      <c r="B404" s="177"/>
      <c r="D404" s="163" t="s">
        <v>166</v>
      </c>
      <c r="E404" s="178" t="s">
        <v>1</v>
      </c>
      <c r="F404" s="179" t="s">
        <v>561</v>
      </c>
      <c r="H404" s="178" t="s">
        <v>1</v>
      </c>
      <c r="I404" s="180"/>
      <c r="L404" s="177"/>
      <c r="M404" s="181"/>
      <c r="N404" s="182"/>
      <c r="O404" s="182"/>
      <c r="P404" s="182"/>
      <c r="Q404" s="182"/>
      <c r="R404" s="182"/>
      <c r="S404" s="182"/>
      <c r="T404" s="183"/>
      <c r="AT404" s="178" t="s">
        <v>166</v>
      </c>
      <c r="AU404" s="178" t="s">
        <v>82</v>
      </c>
      <c r="AV404" s="14" t="s">
        <v>80</v>
      </c>
      <c r="AW404" s="14" t="s">
        <v>31</v>
      </c>
      <c r="AX404" s="14" t="s">
        <v>74</v>
      </c>
      <c r="AY404" s="178" t="s">
        <v>152</v>
      </c>
    </row>
    <row r="405" spans="2:51" s="13" customFormat="1" ht="12">
      <c r="B405" s="169"/>
      <c r="D405" s="163" t="s">
        <v>166</v>
      </c>
      <c r="E405" s="170" t="s">
        <v>1</v>
      </c>
      <c r="F405" s="171" t="s">
        <v>654</v>
      </c>
      <c r="H405" s="172">
        <v>7.5</v>
      </c>
      <c r="I405" s="173"/>
      <c r="L405" s="169"/>
      <c r="M405" s="174"/>
      <c r="N405" s="175"/>
      <c r="O405" s="175"/>
      <c r="P405" s="175"/>
      <c r="Q405" s="175"/>
      <c r="R405" s="175"/>
      <c r="S405" s="175"/>
      <c r="T405" s="176"/>
      <c r="AT405" s="170" t="s">
        <v>166</v>
      </c>
      <c r="AU405" s="170" t="s">
        <v>82</v>
      </c>
      <c r="AV405" s="13" t="s">
        <v>82</v>
      </c>
      <c r="AW405" s="13" t="s">
        <v>31</v>
      </c>
      <c r="AX405" s="13" t="s">
        <v>80</v>
      </c>
      <c r="AY405" s="170" t="s">
        <v>152</v>
      </c>
    </row>
    <row r="406" spans="1:65" s="2" customFormat="1" ht="24.2" customHeight="1">
      <c r="A406" s="33"/>
      <c r="B406" s="149"/>
      <c r="C406" s="192" t="s">
        <v>655</v>
      </c>
      <c r="D406" s="192" t="s">
        <v>330</v>
      </c>
      <c r="E406" s="193" t="s">
        <v>656</v>
      </c>
      <c r="F406" s="194" t="s">
        <v>657</v>
      </c>
      <c r="G406" s="195" t="s">
        <v>434</v>
      </c>
      <c r="H406" s="196">
        <v>8.25</v>
      </c>
      <c r="I406" s="197"/>
      <c r="J406" s="198">
        <f>ROUND(I406*H406,2)</f>
        <v>0</v>
      </c>
      <c r="K406" s="194" t="s">
        <v>159</v>
      </c>
      <c r="L406" s="199"/>
      <c r="M406" s="200" t="s">
        <v>1</v>
      </c>
      <c r="N406" s="201" t="s">
        <v>39</v>
      </c>
      <c r="O406" s="59"/>
      <c r="P406" s="159">
        <f>O406*H406</f>
        <v>0</v>
      </c>
      <c r="Q406" s="159">
        <v>0.00483</v>
      </c>
      <c r="R406" s="159">
        <f>Q406*H406</f>
        <v>0.0398475</v>
      </c>
      <c r="S406" s="159">
        <v>0</v>
      </c>
      <c r="T406" s="160">
        <f>S406*H406</f>
        <v>0</v>
      </c>
      <c r="U406" s="33"/>
      <c r="V406" s="33"/>
      <c r="W406" s="33"/>
      <c r="X406" s="33"/>
      <c r="Y406" s="33"/>
      <c r="Z406" s="33"/>
      <c r="AA406" s="33"/>
      <c r="AB406" s="33"/>
      <c r="AC406" s="33"/>
      <c r="AD406" s="33"/>
      <c r="AE406" s="33"/>
      <c r="AR406" s="161" t="s">
        <v>198</v>
      </c>
      <c r="AT406" s="161" t="s">
        <v>330</v>
      </c>
      <c r="AU406" s="161" t="s">
        <v>82</v>
      </c>
      <c r="AY406" s="18" t="s">
        <v>152</v>
      </c>
      <c r="BE406" s="162">
        <f>IF(N406="základní",J406,0)</f>
        <v>0</v>
      </c>
      <c r="BF406" s="162">
        <f>IF(N406="snížená",J406,0)</f>
        <v>0</v>
      </c>
      <c r="BG406" s="162">
        <f>IF(N406="zákl. přenesená",J406,0)</f>
        <v>0</v>
      </c>
      <c r="BH406" s="162">
        <f>IF(N406="sníž. přenesená",J406,0)</f>
        <v>0</v>
      </c>
      <c r="BI406" s="162">
        <f>IF(N406="nulová",J406,0)</f>
        <v>0</v>
      </c>
      <c r="BJ406" s="18" t="s">
        <v>80</v>
      </c>
      <c r="BK406" s="162">
        <f>ROUND(I406*H406,2)</f>
        <v>0</v>
      </c>
      <c r="BL406" s="18" t="s">
        <v>160</v>
      </c>
      <c r="BM406" s="161" t="s">
        <v>658</v>
      </c>
    </row>
    <row r="407" spans="1:47" s="2" customFormat="1" ht="12">
      <c r="A407" s="33"/>
      <c r="B407" s="34"/>
      <c r="C407" s="33"/>
      <c r="D407" s="163" t="s">
        <v>162</v>
      </c>
      <c r="E407" s="33"/>
      <c r="F407" s="164" t="s">
        <v>657</v>
      </c>
      <c r="G407" s="33"/>
      <c r="H407" s="33"/>
      <c r="I407" s="165"/>
      <c r="J407" s="33"/>
      <c r="K407" s="33"/>
      <c r="L407" s="34"/>
      <c r="M407" s="166"/>
      <c r="N407" s="167"/>
      <c r="O407" s="59"/>
      <c r="P407" s="59"/>
      <c r="Q407" s="59"/>
      <c r="R407" s="59"/>
      <c r="S407" s="59"/>
      <c r="T407" s="60"/>
      <c r="U407" s="33"/>
      <c r="V407" s="33"/>
      <c r="W407" s="33"/>
      <c r="X407" s="33"/>
      <c r="Y407" s="33"/>
      <c r="Z407" s="33"/>
      <c r="AA407" s="33"/>
      <c r="AB407" s="33"/>
      <c r="AC407" s="33"/>
      <c r="AD407" s="33"/>
      <c r="AE407" s="33"/>
      <c r="AT407" s="18" t="s">
        <v>162</v>
      </c>
      <c r="AU407" s="18" t="s">
        <v>82</v>
      </c>
    </row>
    <row r="408" spans="2:51" s="13" customFormat="1" ht="12">
      <c r="B408" s="169"/>
      <c r="D408" s="163" t="s">
        <v>166</v>
      </c>
      <c r="F408" s="171" t="s">
        <v>659</v>
      </c>
      <c r="H408" s="172">
        <v>8.25</v>
      </c>
      <c r="I408" s="173"/>
      <c r="L408" s="169"/>
      <c r="M408" s="174"/>
      <c r="N408" s="175"/>
      <c r="O408" s="175"/>
      <c r="P408" s="175"/>
      <c r="Q408" s="175"/>
      <c r="R408" s="175"/>
      <c r="S408" s="175"/>
      <c r="T408" s="176"/>
      <c r="AT408" s="170" t="s">
        <v>166</v>
      </c>
      <c r="AU408" s="170" t="s">
        <v>82</v>
      </c>
      <c r="AV408" s="13" t="s">
        <v>82</v>
      </c>
      <c r="AW408" s="13" t="s">
        <v>3</v>
      </c>
      <c r="AX408" s="13" t="s">
        <v>80</v>
      </c>
      <c r="AY408" s="170" t="s">
        <v>152</v>
      </c>
    </row>
    <row r="409" spans="1:65" s="2" customFormat="1" ht="24.2" customHeight="1">
      <c r="A409" s="33"/>
      <c r="B409" s="149"/>
      <c r="C409" s="150" t="s">
        <v>660</v>
      </c>
      <c r="D409" s="150" t="s">
        <v>155</v>
      </c>
      <c r="E409" s="151" t="s">
        <v>661</v>
      </c>
      <c r="F409" s="152" t="s">
        <v>662</v>
      </c>
      <c r="G409" s="153" t="s">
        <v>170</v>
      </c>
      <c r="H409" s="154">
        <v>1</v>
      </c>
      <c r="I409" s="155"/>
      <c r="J409" s="156">
        <f>ROUND(I409*H409,2)</f>
        <v>0</v>
      </c>
      <c r="K409" s="152" t="s">
        <v>159</v>
      </c>
      <c r="L409" s="34"/>
      <c r="M409" s="157" t="s">
        <v>1</v>
      </c>
      <c r="N409" s="158" t="s">
        <v>39</v>
      </c>
      <c r="O409" s="59"/>
      <c r="P409" s="159">
        <f>O409*H409</f>
        <v>0</v>
      </c>
      <c r="Q409" s="159">
        <v>0</v>
      </c>
      <c r="R409" s="159">
        <f>Q409*H409</f>
        <v>0</v>
      </c>
      <c r="S409" s="159">
        <v>0</v>
      </c>
      <c r="T409" s="160">
        <f>S409*H409</f>
        <v>0</v>
      </c>
      <c r="U409" s="33"/>
      <c r="V409" s="33"/>
      <c r="W409" s="33"/>
      <c r="X409" s="33"/>
      <c r="Y409" s="33"/>
      <c r="Z409" s="33"/>
      <c r="AA409" s="33"/>
      <c r="AB409" s="33"/>
      <c r="AC409" s="33"/>
      <c r="AD409" s="33"/>
      <c r="AE409" s="33"/>
      <c r="AR409" s="161" t="s">
        <v>160</v>
      </c>
      <c r="AT409" s="161" t="s">
        <v>155</v>
      </c>
      <c r="AU409" s="161" t="s">
        <v>82</v>
      </c>
      <c r="AY409" s="18" t="s">
        <v>152</v>
      </c>
      <c r="BE409" s="162">
        <f>IF(N409="základní",J409,0)</f>
        <v>0</v>
      </c>
      <c r="BF409" s="162">
        <f>IF(N409="snížená",J409,0)</f>
        <v>0</v>
      </c>
      <c r="BG409" s="162">
        <f>IF(N409="zákl. přenesená",J409,0)</f>
        <v>0</v>
      </c>
      <c r="BH409" s="162">
        <f>IF(N409="sníž. přenesená",J409,0)</f>
        <v>0</v>
      </c>
      <c r="BI409" s="162">
        <f>IF(N409="nulová",J409,0)</f>
        <v>0</v>
      </c>
      <c r="BJ409" s="18" t="s">
        <v>80</v>
      </c>
      <c r="BK409" s="162">
        <f>ROUND(I409*H409,2)</f>
        <v>0</v>
      </c>
      <c r="BL409" s="18" t="s">
        <v>160</v>
      </c>
      <c r="BM409" s="161" t="s">
        <v>663</v>
      </c>
    </row>
    <row r="410" spans="1:47" s="2" customFormat="1" ht="19.5">
      <c r="A410" s="33"/>
      <c r="B410" s="34"/>
      <c r="C410" s="33"/>
      <c r="D410" s="163" t="s">
        <v>162</v>
      </c>
      <c r="E410" s="33"/>
      <c r="F410" s="164" t="s">
        <v>664</v>
      </c>
      <c r="G410" s="33"/>
      <c r="H410" s="33"/>
      <c r="I410" s="165"/>
      <c r="J410" s="33"/>
      <c r="K410" s="33"/>
      <c r="L410" s="34"/>
      <c r="M410" s="166"/>
      <c r="N410" s="167"/>
      <c r="O410" s="59"/>
      <c r="P410" s="59"/>
      <c r="Q410" s="59"/>
      <c r="R410" s="59"/>
      <c r="S410" s="59"/>
      <c r="T410" s="60"/>
      <c r="U410" s="33"/>
      <c r="V410" s="33"/>
      <c r="W410" s="33"/>
      <c r="X410" s="33"/>
      <c r="Y410" s="33"/>
      <c r="Z410" s="33"/>
      <c r="AA410" s="33"/>
      <c r="AB410" s="33"/>
      <c r="AC410" s="33"/>
      <c r="AD410" s="33"/>
      <c r="AE410" s="33"/>
      <c r="AT410" s="18" t="s">
        <v>162</v>
      </c>
      <c r="AU410" s="18" t="s">
        <v>82</v>
      </c>
    </row>
    <row r="411" spans="1:47" s="2" customFormat="1" ht="19.5">
      <c r="A411" s="33"/>
      <c r="B411" s="34"/>
      <c r="C411" s="33"/>
      <c r="D411" s="163" t="s">
        <v>164</v>
      </c>
      <c r="E411" s="33"/>
      <c r="F411" s="168" t="s">
        <v>476</v>
      </c>
      <c r="G411" s="33"/>
      <c r="H411" s="33"/>
      <c r="I411" s="165"/>
      <c r="J411" s="33"/>
      <c r="K411" s="33"/>
      <c r="L411" s="34"/>
      <c r="M411" s="166"/>
      <c r="N411" s="167"/>
      <c r="O411" s="59"/>
      <c r="P411" s="59"/>
      <c r="Q411" s="59"/>
      <c r="R411" s="59"/>
      <c r="S411" s="59"/>
      <c r="T411" s="60"/>
      <c r="U411" s="33"/>
      <c r="V411" s="33"/>
      <c r="W411" s="33"/>
      <c r="X411" s="33"/>
      <c r="Y411" s="33"/>
      <c r="Z411" s="33"/>
      <c r="AA411" s="33"/>
      <c r="AB411" s="33"/>
      <c r="AC411" s="33"/>
      <c r="AD411" s="33"/>
      <c r="AE411" s="33"/>
      <c r="AT411" s="18" t="s">
        <v>164</v>
      </c>
      <c r="AU411" s="18" t="s">
        <v>82</v>
      </c>
    </row>
    <row r="412" spans="2:51" s="14" customFormat="1" ht="12">
      <c r="B412" s="177"/>
      <c r="D412" s="163" t="s">
        <v>166</v>
      </c>
      <c r="E412" s="178" t="s">
        <v>1</v>
      </c>
      <c r="F412" s="179" t="s">
        <v>499</v>
      </c>
      <c r="H412" s="178" t="s">
        <v>1</v>
      </c>
      <c r="I412" s="180"/>
      <c r="L412" s="177"/>
      <c r="M412" s="181"/>
      <c r="N412" s="182"/>
      <c r="O412" s="182"/>
      <c r="P412" s="182"/>
      <c r="Q412" s="182"/>
      <c r="R412" s="182"/>
      <c r="S412" s="182"/>
      <c r="T412" s="183"/>
      <c r="AT412" s="178" t="s">
        <v>166</v>
      </c>
      <c r="AU412" s="178" t="s">
        <v>82</v>
      </c>
      <c r="AV412" s="14" t="s">
        <v>80</v>
      </c>
      <c r="AW412" s="14" t="s">
        <v>31</v>
      </c>
      <c r="AX412" s="14" t="s">
        <v>74</v>
      </c>
      <c r="AY412" s="178" t="s">
        <v>152</v>
      </c>
    </row>
    <row r="413" spans="2:51" s="13" customFormat="1" ht="12">
      <c r="B413" s="169"/>
      <c r="D413" s="163" t="s">
        <v>166</v>
      </c>
      <c r="E413" s="170" t="s">
        <v>1</v>
      </c>
      <c r="F413" s="171" t="s">
        <v>80</v>
      </c>
      <c r="H413" s="172">
        <v>1</v>
      </c>
      <c r="I413" s="173"/>
      <c r="L413" s="169"/>
      <c r="M413" s="174"/>
      <c r="N413" s="175"/>
      <c r="O413" s="175"/>
      <c r="P413" s="175"/>
      <c r="Q413" s="175"/>
      <c r="R413" s="175"/>
      <c r="S413" s="175"/>
      <c r="T413" s="176"/>
      <c r="AT413" s="170" t="s">
        <v>166</v>
      </c>
      <c r="AU413" s="170" t="s">
        <v>82</v>
      </c>
      <c r="AV413" s="13" t="s">
        <v>82</v>
      </c>
      <c r="AW413" s="13" t="s">
        <v>31</v>
      </c>
      <c r="AX413" s="13" t="s">
        <v>80</v>
      </c>
      <c r="AY413" s="170" t="s">
        <v>152</v>
      </c>
    </row>
    <row r="414" spans="1:65" s="2" customFormat="1" ht="24.2" customHeight="1">
      <c r="A414" s="33"/>
      <c r="B414" s="149"/>
      <c r="C414" s="192" t="s">
        <v>665</v>
      </c>
      <c r="D414" s="192" t="s">
        <v>330</v>
      </c>
      <c r="E414" s="193" t="s">
        <v>666</v>
      </c>
      <c r="F414" s="194" t="s">
        <v>667</v>
      </c>
      <c r="G414" s="195" t="s">
        <v>403</v>
      </c>
      <c r="H414" s="196">
        <v>1</v>
      </c>
      <c r="I414" s="197"/>
      <c r="J414" s="198">
        <f>ROUND(I414*H414,2)</f>
        <v>0</v>
      </c>
      <c r="K414" s="194" t="s">
        <v>1</v>
      </c>
      <c r="L414" s="199"/>
      <c r="M414" s="200" t="s">
        <v>1</v>
      </c>
      <c r="N414" s="201" t="s">
        <v>39</v>
      </c>
      <c r="O414" s="59"/>
      <c r="P414" s="159">
        <f>O414*H414</f>
        <v>0</v>
      </c>
      <c r="Q414" s="159">
        <v>0</v>
      </c>
      <c r="R414" s="159">
        <f>Q414*H414</f>
        <v>0</v>
      </c>
      <c r="S414" s="159">
        <v>0</v>
      </c>
      <c r="T414" s="160">
        <f>S414*H414</f>
        <v>0</v>
      </c>
      <c r="U414" s="33"/>
      <c r="V414" s="33"/>
      <c r="W414" s="33"/>
      <c r="X414" s="33"/>
      <c r="Y414" s="33"/>
      <c r="Z414" s="33"/>
      <c r="AA414" s="33"/>
      <c r="AB414" s="33"/>
      <c r="AC414" s="33"/>
      <c r="AD414" s="33"/>
      <c r="AE414" s="33"/>
      <c r="AR414" s="161" t="s">
        <v>198</v>
      </c>
      <c r="AT414" s="161" t="s">
        <v>330</v>
      </c>
      <c r="AU414" s="161" t="s">
        <v>82</v>
      </c>
      <c r="AY414" s="18" t="s">
        <v>152</v>
      </c>
      <c r="BE414" s="162">
        <f>IF(N414="základní",J414,0)</f>
        <v>0</v>
      </c>
      <c r="BF414" s="162">
        <f>IF(N414="snížená",J414,0)</f>
        <v>0</v>
      </c>
      <c r="BG414" s="162">
        <f>IF(N414="zákl. přenesená",J414,0)</f>
        <v>0</v>
      </c>
      <c r="BH414" s="162">
        <f>IF(N414="sníž. přenesená",J414,0)</f>
        <v>0</v>
      </c>
      <c r="BI414" s="162">
        <f>IF(N414="nulová",J414,0)</f>
        <v>0</v>
      </c>
      <c r="BJ414" s="18" t="s">
        <v>80</v>
      </c>
      <c r="BK414" s="162">
        <f>ROUND(I414*H414,2)</f>
        <v>0</v>
      </c>
      <c r="BL414" s="18" t="s">
        <v>160</v>
      </c>
      <c r="BM414" s="161" t="s">
        <v>668</v>
      </c>
    </row>
    <row r="415" spans="1:47" s="2" customFormat="1" ht="19.5">
      <c r="A415" s="33"/>
      <c r="B415" s="34"/>
      <c r="C415" s="33"/>
      <c r="D415" s="163" t="s">
        <v>162</v>
      </c>
      <c r="E415" s="33"/>
      <c r="F415" s="164" t="s">
        <v>667</v>
      </c>
      <c r="G415" s="33"/>
      <c r="H415" s="33"/>
      <c r="I415" s="165"/>
      <c r="J415" s="33"/>
      <c r="K415" s="33"/>
      <c r="L415" s="34"/>
      <c r="M415" s="166"/>
      <c r="N415" s="167"/>
      <c r="O415" s="59"/>
      <c r="P415" s="59"/>
      <c r="Q415" s="59"/>
      <c r="R415" s="59"/>
      <c r="S415" s="59"/>
      <c r="T415" s="60"/>
      <c r="U415" s="33"/>
      <c r="V415" s="33"/>
      <c r="W415" s="33"/>
      <c r="X415" s="33"/>
      <c r="Y415" s="33"/>
      <c r="Z415" s="33"/>
      <c r="AA415" s="33"/>
      <c r="AB415" s="33"/>
      <c r="AC415" s="33"/>
      <c r="AD415" s="33"/>
      <c r="AE415" s="33"/>
      <c r="AT415" s="18" t="s">
        <v>162</v>
      </c>
      <c r="AU415" s="18" t="s">
        <v>82</v>
      </c>
    </row>
    <row r="416" spans="1:65" s="2" customFormat="1" ht="24.2" customHeight="1">
      <c r="A416" s="33"/>
      <c r="B416" s="149"/>
      <c r="C416" s="150" t="s">
        <v>669</v>
      </c>
      <c r="D416" s="150" t="s">
        <v>155</v>
      </c>
      <c r="E416" s="151" t="s">
        <v>670</v>
      </c>
      <c r="F416" s="152" t="s">
        <v>671</v>
      </c>
      <c r="G416" s="153" t="s">
        <v>230</v>
      </c>
      <c r="H416" s="154">
        <v>1.345</v>
      </c>
      <c r="I416" s="155"/>
      <c r="J416" s="156">
        <f>ROUND(I416*H416,2)</f>
        <v>0</v>
      </c>
      <c r="K416" s="152" t="s">
        <v>159</v>
      </c>
      <c r="L416" s="34"/>
      <c r="M416" s="157" t="s">
        <v>1</v>
      </c>
      <c r="N416" s="158" t="s">
        <v>39</v>
      </c>
      <c r="O416" s="59"/>
      <c r="P416" s="159">
        <f>O416*H416</f>
        <v>0</v>
      </c>
      <c r="Q416" s="159">
        <v>0</v>
      </c>
      <c r="R416" s="159">
        <f>Q416*H416</f>
        <v>0</v>
      </c>
      <c r="S416" s="159">
        <v>0</v>
      </c>
      <c r="T416" s="160">
        <f>S416*H416</f>
        <v>0</v>
      </c>
      <c r="U416" s="33"/>
      <c r="V416" s="33"/>
      <c r="W416" s="33"/>
      <c r="X416" s="33"/>
      <c r="Y416" s="33"/>
      <c r="Z416" s="33"/>
      <c r="AA416" s="33"/>
      <c r="AB416" s="33"/>
      <c r="AC416" s="33"/>
      <c r="AD416" s="33"/>
      <c r="AE416" s="33"/>
      <c r="AR416" s="161" t="s">
        <v>160</v>
      </c>
      <c r="AT416" s="161" t="s">
        <v>155</v>
      </c>
      <c r="AU416" s="161" t="s">
        <v>82</v>
      </c>
      <c r="AY416" s="18" t="s">
        <v>152</v>
      </c>
      <c r="BE416" s="162">
        <f>IF(N416="základní",J416,0)</f>
        <v>0</v>
      </c>
      <c r="BF416" s="162">
        <f>IF(N416="snížená",J416,0)</f>
        <v>0</v>
      </c>
      <c r="BG416" s="162">
        <f>IF(N416="zákl. přenesená",J416,0)</f>
        <v>0</v>
      </c>
      <c r="BH416" s="162">
        <f>IF(N416="sníž. přenesená",J416,0)</f>
        <v>0</v>
      </c>
      <c r="BI416" s="162">
        <f>IF(N416="nulová",J416,0)</f>
        <v>0</v>
      </c>
      <c r="BJ416" s="18" t="s">
        <v>80</v>
      </c>
      <c r="BK416" s="162">
        <f>ROUND(I416*H416,2)</f>
        <v>0</v>
      </c>
      <c r="BL416" s="18" t="s">
        <v>160</v>
      </c>
      <c r="BM416" s="161" t="s">
        <v>672</v>
      </c>
    </row>
    <row r="417" spans="1:47" s="2" customFormat="1" ht="19.5">
      <c r="A417" s="33"/>
      <c r="B417" s="34"/>
      <c r="C417" s="33"/>
      <c r="D417" s="163" t="s">
        <v>162</v>
      </c>
      <c r="E417" s="33"/>
      <c r="F417" s="164" t="s">
        <v>673</v>
      </c>
      <c r="G417" s="33"/>
      <c r="H417" s="33"/>
      <c r="I417" s="165"/>
      <c r="J417" s="33"/>
      <c r="K417" s="33"/>
      <c r="L417" s="34"/>
      <c r="M417" s="166"/>
      <c r="N417" s="167"/>
      <c r="O417" s="59"/>
      <c r="P417" s="59"/>
      <c r="Q417" s="59"/>
      <c r="R417" s="59"/>
      <c r="S417" s="59"/>
      <c r="T417" s="60"/>
      <c r="U417" s="33"/>
      <c r="V417" s="33"/>
      <c r="W417" s="33"/>
      <c r="X417" s="33"/>
      <c r="Y417" s="33"/>
      <c r="Z417" s="33"/>
      <c r="AA417" s="33"/>
      <c r="AB417" s="33"/>
      <c r="AC417" s="33"/>
      <c r="AD417" s="33"/>
      <c r="AE417" s="33"/>
      <c r="AT417" s="18" t="s">
        <v>162</v>
      </c>
      <c r="AU417" s="18" t="s">
        <v>82</v>
      </c>
    </row>
    <row r="418" spans="1:47" s="2" customFormat="1" ht="19.5">
      <c r="A418" s="33"/>
      <c r="B418" s="34"/>
      <c r="C418" s="33"/>
      <c r="D418" s="163" t="s">
        <v>164</v>
      </c>
      <c r="E418" s="33"/>
      <c r="F418" s="168" t="s">
        <v>476</v>
      </c>
      <c r="G418" s="33"/>
      <c r="H418" s="33"/>
      <c r="I418" s="165"/>
      <c r="J418" s="33"/>
      <c r="K418" s="33"/>
      <c r="L418" s="34"/>
      <c r="M418" s="166"/>
      <c r="N418" s="167"/>
      <c r="O418" s="59"/>
      <c r="P418" s="59"/>
      <c r="Q418" s="59"/>
      <c r="R418" s="59"/>
      <c r="S418" s="59"/>
      <c r="T418" s="60"/>
      <c r="U418" s="33"/>
      <c r="V418" s="33"/>
      <c r="W418" s="33"/>
      <c r="X418" s="33"/>
      <c r="Y418" s="33"/>
      <c r="Z418" s="33"/>
      <c r="AA418" s="33"/>
      <c r="AB418" s="33"/>
      <c r="AC418" s="33"/>
      <c r="AD418" s="33"/>
      <c r="AE418" s="33"/>
      <c r="AT418" s="18" t="s">
        <v>164</v>
      </c>
      <c r="AU418" s="18" t="s">
        <v>82</v>
      </c>
    </row>
    <row r="419" spans="2:51" s="13" customFormat="1" ht="12">
      <c r="B419" s="169"/>
      <c r="D419" s="163" t="s">
        <v>166</v>
      </c>
      <c r="E419" s="170" t="s">
        <v>1</v>
      </c>
      <c r="F419" s="171" t="s">
        <v>674</v>
      </c>
      <c r="H419" s="172">
        <v>1.345</v>
      </c>
      <c r="I419" s="173"/>
      <c r="L419" s="169"/>
      <c r="M419" s="174"/>
      <c r="N419" s="175"/>
      <c r="O419" s="175"/>
      <c r="P419" s="175"/>
      <c r="Q419" s="175"/>
      <c r="R419" s="175"/>
      <c r="S419" s="175"/>
      <c r="T419" s="176"/>
      <c r="AT419" s="170" t="s">
        <v>166</v>
      </c>
      <c r="AU419" s="170" t="s">
        <v>82</v>
      </c>
      <c r="AV419" s="13" t="s">
        <v>82</v>
      </c>
      <c r="AW419" s="13" t="s">
        <v>31</v>
      </c>
      <c r="AX419" s="13" t="s">
        <v>80</v>
      </c>
      <c r="AY419" s="170" t="s">
        <v>152</v>
      </c>
    </row>
    <row r="420" spans="1:65" s="2" customFormat="1" ht="16.5" customHeight="1">
      <c r="A420" s="33"/>
      <c r="B420" s="149"/>
      <c r="C420" s="150" t="s">
        <v>675</v>
      </c>
      <c r="D420" s="150" t="s">
        <v>155</v>
      </c>
      <c r="E420" s="151" t="s">
        <v>676</v>
      </c>
      <c r="F420" s="152" t="s">
        <v>677</v>
      </c>
      <c r="G420" s="153" t="s">
        <v>158</v>
      </c>
      <c r="H420" s="154">
        <v>16</v>
      </c>
      <c r="I420" s="155"/>
      <c r="J420" s="156">
        <f>ROUND(I420*H420,2)</f>
        <v>0</v>
      </c>
      <c r="K420" s="152" t="s">
        <v>159</v>
      </c>
      <c r="L420" s="34"/>
      <c r="M420" s="157" t="s">
        <v>1</v>
      </c>
      <c r="N420" s="158" t="s">
        <v>39</v>
      </c>
      <c r="O420" s="59"/>
      <c r="P420" s="159">
        <f>O420*H420</f>
        <v>0</v>
      </c>
      <c r="Q420" s="159">
        <v>0.00402</v>
      </c>
      <c r="R420" s="159">
        <f>Q420*H420</f>
        <v>0.06432</v>
      </c>
      <c r="S420" s="159">
        <v>0</v>
      </c>
      <c r="T420" s="160">
        <f>S420*H420</f>
        <v>0</v>
      </c>
      <c r="U420" s="33"/>
      <c r="V420" s="33"/>
      <c r="W420" s="33"/>
      <c r="X420" s="33"/>
      <c r="Y420" s="33"/>
      <c r="Z420" s="33"/>
      <c r="AA420" s="33"/>
      <c r="AB420" s="33"/>
      <c r="AC420" s="33"/>
      <c r="AD420" s="33"/>
      <c r="AE420" s="33"/>
      <c r="AR420" s="161" t="s">
        <v>160</v>
      </c>
      <c r="AT420" s="161" t="s">
        <v>155</v>
      </c>
      <c r="AU420" s="161" t="s">
        <v>82</v>
      </c>
      <c r="AY420" s="18" t="s">
        <v>152</v>
      </c>
      <c r="BE420" s="162">
        <f>IF(N420="základní",J420,0)</f>
        <v>0</v>
      </c>
      <c r="BF420" s="162">
        <f>IF(N420="snížená",J420,0)</f>
        <v>0</v>
      </c>
      <c r="BG420" s="162">
        <f>IF(N420="zákl. přenesená",J420,0)</f>
        <v>0</v>
      </c>
      <c r="BH420" s="162">
        <f>IF(N420="sníž. přenesená",J420,0)</f>
        <v>0</v>
      </c>
      <c r="BI420" s="162">
        <f>IF(N420="nulová",J420,0)</f>
        <v>0</v>
      </c>
      <c r="BJ420" s="18" t="s">
        <v>80</v>
      </c>
      <c r="BK420" s="162">
        <f>ROUND(I420*H420,2)</f>
        <v>0</v>
      </c>
      <c r="BL420" s="18" t="s">
        <v>160</v>
      </c>
      <c r="BM420" s="161" t="s">
        <v>678</v>
      </c>
    </row>
    <row r="421" spans="1:47" s="2" customFormat="1" ht="12">
      <c r="A421" s="33"/>
      <c r="B421" s="34"/>
      <c r="C421" s="33"/>
      <c r="D421" s="163" t="s">
        <v>162</v>
      </c>
      <c r="E421" s="33"/>
      <c r="F421" s="164" t="s">
        <v>679</v>
      </c>
      <c r="G421" s="33"/>
      <c r="H421" s="33"/>
      <c r="I421" s="165"/>
      <c r="J421" s="33"/>
      <c r="K421" s="33"/>
      <c r="L421" s="34"/>
      <c r="M421" s="166"/>
      <c r="N421" s="167"/>
      <c r="O421" s="59"/>
      <c r="P421" s="59"/>
      <c r="Q421" s="59"/>
      <c r="R421" s="59"/>
      <c r="S421" s="59"/>
      <c r="T421" s="60"/>
      <c r="U421" s="33"/>
      <c r="V421" s="33"/>
      <c r="W421" s="33"/>
      <c r="X421" s="33"/>
      <c r="Y421" s="33"/>
      <c r="Z421" s="33"/>
      <c r="AA421" s="33"/>
      <c r="AB421" s="33"/>
      <c r="AC421" s="33"/>
      <c r="AD421" s="33"/>
      <c r="AE421" s="33"/>
      <c r="AT421" s="18" t="s">
        <v>162</v>
      </c>
      <c r="AU421" s="18" t="s">
        <v>82</v>
      </c>
    </row>
    <row r="422" spans="1:47" s="2" customFormat="1" ht="19.5">
      <c r="A422" s="33"/>
      <c r="B422" s="34"/>
      <c r="C422" s="33"/>
      <c r="D422" s="163" t="s">
        <v>164</v>
      </c>
      <c r="E422" s="33"/>
      <c r="F422" s="168" t="s">
        <v>476</v>
      </c>
      <c r="G422" s="33"/>
      <c r="H422" s="33"/>
      <c r="I422" s="165"/>
      <c r="J422" s="33"/>
      <c r="K422" s="33"/>
      <c r="L422" s="34"/>
      <c r="M422" s="166"/>
      <c r="N422" s="167"/>
      <c r="O422" s="59"/>
      <c r="P422" s="59"/>
      <c r="Q422" s="59"/>
      <c r="R422" s="59"/>
      <c r="S422" s="59"/>
      <c r="T422" s="60"/>
      <c r="U422" s="33"/>
      <c r="V422" s="33"/>
      <c r="W422" s="33"/>
      <c r="X422" s="33"/>
      <c r="Y422" s="33"/>
      <c r="Z422" s="33"/>
      <c r="AA422" s="33"/>
      <c r="AB422" s="33"/>
      <c r="AC422" s="33"/>
      <c r="AD422" s="33"/>
      <c r="AE422" s="33"/>
      <c r="AT422" s="18" t="s">
        <v>164</v>
      </c>
      <c r="AU422" s="18" t="s">
        <v>82</v>
      </c>
    </row>
    <row r="423" spans="2:51" s="13" customFormat="1" ht="12">
      <c r="B423" s="169"/>
      <c r="D423" s="163" t="s">
        <v>166</v>
      </c>
      <c r="E423" s="170" t="s">
        <v>1</v>
      </c>
      <c r="F423" s="171" t="s">
        <v>680</v>
      </c>
      <c r="H423" s="172">
        <v>16</v>
      </c>
      <c r="I423" s="173"/>
      <c r="L423" s="169"/>
      <c r="M423" s="174"/>
      <c r="N423" s="175"/>
      <c r="O423" s="175"/>
      <c r="P423" s="175"/>
      <c r="Q423" s="175"/>
      <c r="R423" s="175"/>
      <c r="S423" s="175"/>
      <c r="T423" s="176"/>
      <c r="AT423" s="170" t="s">
        <v>166</v>
      </c>
      <c r="AU423" s="170" t="s">
        <v>82</v>
      </c>
      <c r="AV423" s="13" t="s">
        <v>82</v>
      </c>
      <c r="AW423" s="13" t="s">
        <v>31</v>
      </c>
      <c r="AX423" s="13" t="s">
        <v>80</v>
      </c>
      <c r="AY423" s="170" t="s">
        <v>152</v>
      </c>
    </row>
    <row r="424" spans="1:65" s="2" customFormat="1" ht="33" customHeight="1">
      <c r="A424" s="33"/>
      <c r="B424" s="149"/>
      <c r="C424" s="150" t="s">
        <v>681</v>
      </c>
      <c r="D424" s="150" t="s">
        <v>155</v>
      </c>
      <c r="E424" s="151" t="s">
        <v>682</v>
      </c>
      <c r="F424" s="152" t="s">
        <v>683</v>
      </c>
      <c r="G424" s="153" t="s">
        <v>170</v>
      </c>
      <c r="H424" s="154">
        <v>2</v>
      </c>
      <c r="I424" s="155"/>
      <c r="J424" s="156">
        <f>ROUND(I424*H424,2)</f>
        <v>0</v>
      </c>
      <c r="K424" s="152" t="s">
        <v>159</v>
      </c>
      <c r="L424" s="34"/>
      <c r="M424" s="157" t="s">
        <v>1</v>
      </c>
      <c r="N424" s="158" t="s">
        <v>39</v>
      </c>
      <c r="O424" s="59"/>
      <c r="P424" s="159">
        <f>O424*H424</f>
        <v>0</v>
      </c>
      <c r="Q424" s="159">
        <v>0.0002</v>
      </c>
      <c r="R424" s="159">
        <f>Q424*H424</f>
        <v>0.0004</v>
      </c>
      <c r="S424" s="159">
        <v>0</v>
      </c>
      <c r="T424" s="160">
        <f>S424*H424</f>
        <v>0</v>
      </c>
      <c r="U424" s="33"/>
      <c r="V424" s="33"/>
      <c r="W424" s="33"/>
      <c r="X424" s="33"/>
      <c r="Y424" s="33"/>
      <c r="Z424" s="33"/>
      <c r="AA424" s="33"/>
      <c r="AB424" s="33"/>
      <c r="AC424" s="33"/>
      <c r="AD424" s="33"/>
      <c r="AE424" s="33"/>
      <c r="AR424" s="161" t="s">
        <v>160</v>
      </c>
      <c r="AT424" s="161" t="s">
        <v>155</v>
      </c>
      <c r="AU424" s="161" t="s">
        <v>82</v>
      </c>
      <c r="AY424" s="18" t="s">
        <v>152</v>
      </c>
      <c r="BE424" s="162">
        <f>IF(N424="základní",J424,0)</f>
        <v>0</v>
      </c>
      <c r="BF424" s="162">
        <f>IF(N424="snížená",J424,0)</f>
        <v>0</v>
      </c>
      <c r="BG424" s="162">
        <f>IF(N424="zákl. přenesená",J424,0)</f>
        <v>0</v>
      </c>
      <c r="BH424" s="162">
        <f>IF(N424="sníž. přenesená",J424,0)</f>
        <v>0</v>
      </c>
      <c r="BI424" s="162">
        <f>IF(N424="nulová",J424,0)</f>
        <v>0</v>
      </c>
      <c r="BJ424" s="18" t="s">
        <v>80</v>
      </c>
      <c r="BK424" s="162">
        <f>ROUND(I424*H424,2)</f>
        <v>0</v>
      </c>
      <c r="BL424" s="18" t="s">
        <v>160</v>
      </c>
      <c r="BM424" s="161" t="s">
        <v>684</v>
      </c>
    </row>
    <row r="425" spans="1:47" s="2" customFormat="1" ht="19.5">
      <c r="A425" s="33"/>
      <c r="B425" s="34"/>
      <c r="C425" s="33"/>
      <c r="D425" s="163" t="s">
        <v>162</v>
      </c>
      <c r="E425" s="33"/>
      <c r="F425" s="164" t="s">
        <v>685</v>
      </c>
      <c r="G425" s="33"/>
      <c r="H425" s="33"/>
      <c r="I425" s="165"/>
      <c r="J425" s="33"/>
      <c r="K425" s="33"/>
      <c r="L425" s="34"/>
      <c r="M425" s="166"/>
      <c r="N425" s="167"/>
      <c r="O425" s="59"/>
      <c r="P425" s="59"/>
      <c r="Q425" s="59"/>
      <c r="R425" s="59"/>
      <c r="S425" s="59"/>
      <c r="T425" s="60"/>
      <c r="U425" s="33"/>
      <c r="V425" s="33"/>
      <c r="W425" s="33"/>
      <c r="X425" s="33"/>
      <c r="Y425" s="33"/>
      <c r="Z425" s="33"/>
      <c r="AA425" s="33"/>
      <c r="AB425" s="33"/>
      <c r="AC425" s="33"/>
      <c r="AD425" s="33"/>
      <c r="AE425" s="33"/>
      <c r="AT425" s="18" t="s">
        <v>162</v>
      </c>
      <c r="AU425" s="18" t="s">
        <v>82</v>
      </c>
    </row>
    <row r="426" spans="1:47" s="2" customFormat="1" ht="19.5">
      <c r="A426" s="33"/>
      <c r="B426" s="34"/>
      <c r="C426" s="33"/>
      <c r="D426" s="163" t="s">
        <v>164</v>
      </c>
      <c r="E426" s="33"/>
      <c r="F426" s="168" t="s">
        <v>476</v>
      </c>
      <c r="G426" s="33"/>
      <c r="H426" s="33"/>
      <c r="I426" s="165"/>
      <c r="J426" s="33"/>
      <c r="K426" s="33"/>
      <c r="L426" s="34"/>
      <c r="M426" s="166"/>
      <c r="N426" s="167"/>
      <c r="O426" s="59"/>
      <c r="P426" s="59"/>
      <c r="Q426" s="59"/>
      <c r="R426" s="59"/>
      <c r="S426" s="59"/>
      <c r="T426" s="60"/>
      <c r="U426" s="33"/>
      <c r="V426" s="33"/>
      <c r="W426" s="33"/>
      <c r="X426" s="33"/>
      <c r="Y426" s="33"/>
      <c r="Z426" s="33"/>
      <c r="AA426" s="33"/>
      <c r="AB426" s="33"/>
      <c r="AC426" s="33"/>
      <c r="AD426" s="33"/>
      <c r="AE426" s="33"/>
      <c r="AT426" s="18" t="s">
        <v>164</v>
      </c>
      <c r="AU426" s="18" t="s">
        <v>82</v>
      </c>
    </row>
    <row r="427" spans="2:51" s="13" customFormat="1" ht="12">
      <c r="B427" s="169"/>
      <c r="D427" s="163" t="s">
        <v>166</v>
      </c>
      <c r="E427" s="170" t="s">
        <v>1</v>
      </c>
      <c r="F427" s="171" t="s">
        <v>82</v>
      </c>
      <c r="H427" s="172">
        <v>2</v>
      </c>
      <c r="I427" s="173"/>
      <c r="L427" s="169"/>
      <c r="M427" s="174"/>
      <c r="N427" s="175"/>
      <c r="O427" s="175"/>
      <c r="P427" s="175"/>
      <c r="Q427" s="175"/>
      <c r="R427" s="175"/>
      <c r="S427" s="175"/>
      <c r="T427" s="176"/>
      <c r="AT427" s="170" t="s">
        <v>166</v>
      </c>
      <c r="AU427" s="170" t="s">
        <v>82</v>
      </c>
      <c r="AV427" s="13" t="s">
        <v>82</v>
      </c>
      <c r="AW427" s="13" t="s">
        <v>31</v>
      </c>
      <c r="AX427" s="13" t="s">
        <v>80</v>
      </c>
      <c r="AY427" s="170" t="s">
        <v>152</v>
      </c>
    </row>
    <row r="428" spans="2:63" s="12" customFormat="1" ht="22.9" customHeight="1">
      <c r="B428" s="136"/>
      <c r="D428" s="137" t="s">
        <v>73</v>
      </c>
      <c r="E428" s="147" t="s">
        <v>204</v>
      </c>
      <c r="F428" s="147" t="s">
        <v>430</v>
      </c>
      <c r="I428" s="139"/>
      <c r="J428" s="148">
        <f>BK428</f>
        <v>0</v>
      </c>
      <c r="L428" s="136"/>
      <c r="M428" s="141"/>
      <c r="N428" s="142"/>
      <c r="O428" s="142"/>
      <c r="P428" s="143">
        <f>SUM(P429:P481)</f>
        <v>0</v>
      </c>
      <c r="Q428" s="142"/>
      <c r="R428" s="143">
        <f>SUM(R429:R481)</f>
        <v>9.7848401</v>
      </c>
      <c r="S428" s="142"/>
      <c r="T428" s="144">
        <f>SUM(T429:T481)</f>
        <v>0</v>
      </c>
      <c r="AR428" s="137" t="s">
        <v>80</v>
      </c>
      <c r="AT428" s="145" t="s">
        <v>73</v>
      </c>
      <c r="AU428" s="145" t="s">
        <v>80</v>
      </c>
      <c r="AY428" s="137" t="s">
        <v>152</v>
      </c>
      <c r="BK428" s="146">
        <f>SUM(BK429:BK481)</f>
        <v>0</v>
      </c>
    </row>
    <row r="429" spans="1:65" s="2" customFormat="1" ht="24.2" customHeight="1">
      <c r="A429" s="33"/>
      <c r="B429" s="149"/>
      <c r="C429" s="150" t="s">
        <v>686</v>
      </c>
      <c r="D429" s="150" t="s">
        <v>155</v>
      </c>
      <c r="E429" s="151" t="s">
        <v>687</v>
      </c>
      <c r="F429" s="152" t="s">
        <v>688</v>
      </c>
      <c r="G429" s="153" t="s">
        <v>434</v>
      </c>
      <c r="H429" s="154">
        <v>7.5</v>
      </c>
      <c r="I429" s="155"/>
      <c r="J429" s="156">
        <f>ROUND(I429*H429,2)</f>
        <v>0</v>
      </c>
      <c r="K429" s="152" t="s">
        <v>1</v>
      </c>
      <c r="L429" s="34"/>
      <c r="M429" s="157" t="s">
        <v>1</v>
      </c>
      <c r="N429" s="158" t="s">
        <v>39</v>
      </c>
      <c r="O429" s="59"/>
      <c r="P429" s="159">
        <f>O429*H429</f>
        <v>0</v>
      </c>
      <c r="Q429" s="159">
        <v>0</v>
      </c>
      <c r="R429" s="159">
        <f>Q429*H429</f>
        <v>0</v>
      </c>
      <c r="S429" s="159">
        <v>0</v>
      </c>
      <c r="T429" s="160">
        <f>S429*H429</f>
        <v>0</v>
      </c>
      <c r="U429" s="33"/>
      <c r="V429" s="33"/>
      <c r="W429" s="33"/>
      <c r="X429" s="33"/>
      <c r="Y429" s="33"/>
      <c r="Z429" s="33"/>
      <c r="AA429" s="33"/>
      <c r="AB429" s="33"/>
      <c r="AC429" s="33"/>
      <c r="AD429" s="33"/>
      <c r="AE429" s="33"/>
      <c r="AR429" s="161" t="s">
        <v>160</v>
      </c>
      <c r="AT429" s="161" t="s">
        <v>155</v>
      </c>
      <c r="AU429" s="161" t="s">
        <v>82</v>
      </c>
      <c r="AY429" s="18" t="s">
        <v>152</v>
      </c>
      <c r="BE429" s="162">
        <f>IF(N429="základní",J429,0)</f>
        <v>0</v>
      </c>
      <c r="BF429" s="162">
        <f>IF(N429="snížená",J429,0)</f>
        <v>0</v>
      </c>
      <c r="BG429" s="162">
        <f>IF(N429="zákl. přenesená",J429,0)</f>
        <v>0</v>
      </c>
      <c r="BH429" s="162">
        <f>IF(N429="sníž. přenesená",J429,0)</f>
        <v>0</v>
      </c>
      <c r="BI429" s="162">
        <f>IF(N429="nulová",J429,0)</f>
        <v>0</v>
      </c>
      <c r="BJ429" s="18" t="s">
        <v>80</v>
      </c>
      <c r="BK429" s="162">
        <f>ROUND(I429*H429,2)</f>
        <v>0</v>
      </c>
      <c r="BL429" s="18" t="s">
        <v>160</v>
      </c>
      <c r="BM429" s="161" t="s">
        <v>689</v>
      </c>
    </row>
    <row r="430" spans="1:47" s="2" customFormat="1" ht="19.5">
      <c r="A430" s="33"/>
      <c r="B430" s="34"/>
      <c r="C430" s="33"/>
      <c r="D430" s="163" t="s">
        <v>162</v>
      </c>
      <c r="E430" s="33"/>
      <c r="F430" s="164" t="s">
        <v>688</v>
      </c>
      <c r="G430" s="33"/>
      <c r="H430" s="33"/>
      <c r="I430" s="165"/>
      <c r="J430" s="33"/>
      <c r="K430" s="33"/>
      <c r="L430" s="34"/>
      <c r="M430" s="166"/>
      <c r="N430" s="167"/>
      <c r="O430" s="59"/>
      <c r="P430" s="59"/>
      <c r="Q430" s="59"/>
      <c r="R430" s="59"/>
      <c r="S430" s="59"/>
      <c r="T430" s="60"/>
      <c r="U430" s="33"/>
      <c r="V430" s="33"/>
      <c r="W430" s="33"/>
      <c r="X430" s="33"/>
      <c r="Y430" s="33"/>
      <c r="Z430" s="33"/>
      <c r="AA430" s="33"/>
      <c r="AB430" s="33"/>
      <c r="AC430" s="33"/>
      <c r="AD430" s="33"/>
      <c r="AE430" s="33"/>
      <c r="AT430" s="18" t="s">
        <v>162</v>
      </c>
      <c r="AU430" s="18" t="s">
        <v>82</v>
      </c>
    </row>
    <row r="431" spans="1:47" s="2" customFormat="1" ht="19.5">
      <c r="A431" s="33"/>
      <c r="B431" s="34"/>
      <c r="C431" s="33"/>
      <c r="D431" s="163" t="s">
        <v>164</v>
      </c>
      <c r="E431" s="33"/>
      <c r="F431" s="168" t="s">
        <v>476</v>
      </c>
      <c r="G431" s="33"/>
      <c r="H431" s="33"/>
      <c r="I431" s="165"/>
      <c r="J431" s="33"/>
      <c r="K431" s="33"/>
      <c r="L431" s="34"/>
      <c r="M431" s="166"/>
      <c r="N431" s="167"/>
      <c r="O431" s="59"/>
      <c r="P431" s="59"/>
      <c r="Q431" s="59"/>
      <c r="R431" s="59"/>
      <c r="S431" s="59"/>
      <c r="T431" s="60"/>
      <c r="U431" s="33"/>
      <c r="V431" s="33"/>
      <c r="W431" s="33"/>
      <c r="X431" s="33"/>
      <c r="Y431" s="33"/>
      <c r="Z431" s="33"/>
      <c r="AA431" s="33"/>
      <c r="AB431" s="33"/>
      <c r="AC431" s="33"/>
      <c r="AD431" s="33"/>
      <c r="AE431" s="33"/>
      <c r="AT431" s="18" t="s">
        <v>164</v>
      </c>
      <c r="AU431" s="18" t="s">
        <v>82</v>
      </c>
    </row>
    <row r="432" spans="2:51" s="14" customFormat="1" ht="12">
      <c r="B432" s="177"/>
      <c r="D432" s="163" t="s">
        <v>166</v>
      </c>
      <c r="E432" s="178" t="s">
        <v>1</v>
      </c>
      <c r="F432" s="179" t="s">
        <v>690</v>
      </c>
      <c r="H432" s="178" t="s">
        <v>1</v>
      </c>
      <c r="I432" s="180"/>
      <c r="L432" s="177"/>
      <c r="M432" s="181"/>
      <c r="N432" s="182"/>
      <c r="O432" s="182"/>
      <c r="P432" s="182"/>
      <c r="Q432" s="182"/>
      <c r="R432" s="182"/>
      <c r="S432" s="182"/>
      <c r="T432" s="183"/>
      <c r="AT432" s="178" t="s">
        <v>166</v>
      </c>
      <c r="AU432" s="178" t="s">
        <v>82</v>
      </c>
      <c r="AV432" s="14" t="s">
        <v>80</v>
      </c>
      <c r="AW432" s="14" t="s">
        <v>31</v>
      </c>
      <c r="AX432" s="14" t="s">
        <v>74</v>
      </c>
      <c r="AY432" s="178" t="s">
        <v>152</v>
      </c>
    </row>
    <row r="433" spans="2:51" s="13" customFormat="1" ht="12">
      <c r="B433" s="169"/>
      <c r="D433" s="163" t="s">
        <v>166</v>
      </c>
      <c r="E433" s="170" t="s">
        <v>1</v>
      </c>
      <c r="F433" s="171" t="s">
        <v>654</v>
      </c>
      <c r="H433" s="172">
        <v>7.5</v>
      </c>
      <c r="I433" s="173"/>
      <c r="L433" s="169"/>
      <c r="M433" s="174"/>
      <c r="N433" s="175"/>
      <c r="O433" s="175"/>
      <c r="P433" s="175"/>
      <c r="Q433" s="175"/>
      <c r="R433" s="175"/>
      <c r="S433" s="175"/>
      <c r="T433" s="176"/>
      <c r="AT433" s="170" t="s">
        <v>166</v>
      </c>
      <c r="AU433" s="170" t="s">
        <v>82</v>
      </c>
      <c r="AV433" s="13" t="s">
        <v>82</v>
      </c>
      <c r="AW433" s="13" t="s">
        <v>31</v>
      </c>
      <c r="AX433" s="13" t="s">
        <v>80</v>
      </c>
      <c r="AY433" s="170" t="s">
        <v>152</v>
      </c>
    </row>
    <row r="434" spans="1:65" s="2" customFormat="1" ht="24.2" customHeight="1">
      <c r="A434" s="33"/>
      <c r="B434" s="149"/>
      <c r="C434" s="150" t="s">
        <v>691</v>
      </c>
      <c r="D434" s="150" t="s">
        <v>155</v>
      </c>
      <c r="E434" s="151" t="s">
        <v>692</v>
      </c>
      <c r="F434" s="152" t="s">
        <v>693</v>
      </c>
      <c r="G434" s="153" t="s">
        <v>434</v>
      </c>
      <c r="H434" s="154">
        <v>17.5</v>
      </c>
      <c r="I434" s="155"/>
      <c r="J434" s="156">
        <f>ROUND(I434*H434,2)</f>
        <v>0</v>
      </c>
      <c r="K434" s="152" t="s">
        <v>159</v>
      </c>
      <c r="L434" s="34"/>
      <c r="M434" s="157" t="s">
        <v>1</v>
      </c>
      <c r="N434" s="158" t="s">
        <v>39</v>
      </c>
      <c r="O434" s="59"/>
      <c r="P434" s="159">
        <f>O434*H434</f>
        <v>0</v>
      </c>
      <c r="Q434" s="159">
        <v>0.20219</v>
      </c>
      <c r="R434" s="159">
        <f>Q434*H434</f>
        <v>3.538325</v>
      </c>
      <c r="S434" s="159">
        <v>0</v>
      </c>
      <c r="T434" s="160">
        <f>S434*H434</f>
        <v>0</v>
      </c>
      <c r="U434" s="33"/>
      <c r="V434" s="33"/>
      <c r="W434" s="33"/>
      <c r="X434" s="33"/>
      <c r="Y434" s="33"/>
      <c r="Z434" s="33"/>
      <c r="AA434" s="33"/>
      <c r="AB434" s="33"/>
      <c r="AC434" s="33"/>
      <c r="AD434" s="33"/>
      <c r="AE434" s="33"/>
      <c r="AR434" s="161" t="s">
        <v>160</v>
      </c>
      <c r="AT434" s="161" t="s">
        <v>155</v>
      </c>
      <c r="AU434" s="161" t="s">
        <v>82</v>
      </c>
      <c r="AY434" s="18" t="s">
        <v>152</v>
      </c>
      <c r="BE434" s="162">
        <f>IF(N434="základní",J434,0)</f>
        <v>0</v>
      </c>
      <c r="BF434" s="162">
        <f>IF(N434="snížená",J434,0)</f>
        <v>0</v>
      </c>
      <c r="BG434" s="162">
        <f>IF(N434="zákl. přenesená",J434,0)</f>
        <v>0</v>
      </c>
      <c r="BH434" s="162">
        <f>IF(N434="sníž. přenesená",J434,0)</f>
        <v>0</v>
      </c>
      <c r="BI434" s="162">
        <f>IF(N434="nulová",J434,0)</f>
        <v>0</v>
      </c>
      <c r="BJ434" s="18" t="s">
        <v>80</v>
      </c>
      <c r="BK434" s="162">
        <f>ROUND(I434*H434,2)</f>
        <v>0</v>
      </c>
      <c r="BL434" s="18" t="s">
        <v>160</v>
      </c>
      <c r="BM434" s="161" t="s">
        <v>694</v>
      </c>
    </row>
    <row r="435" spans="1:47" s="2" customFormat="1" ht="29.25">
      <c r="A435" s="33"/>
      <c r="B435" s="34"/>
      <c r="C435" s="33"/>
      <c r="D435" s="163" t="s">
        <v>162</v>
      </c>
      <c r="E435" s="33"/>
      <c r="F435" s="164" t="s">
        <v>695</v>
      </c>
      <c r="G435" s="33"/>
      <c r="H435" s="33"/>
      <c r="I435" s="165"/>
      <c r="J435" s="33"/>
      <c r="K435" s="33"/>
      <c r="L435" s="34"/>
      <c r="M435" s="166"/>
      <c r="N435" s="167"/>
      <c r="O435" s="59"/>
      <c r="P435" s="59"/>
      <c r="Q435" s="59"/>
      <c r="R435" s="59"/>
      <c r="S435" s="59"/>
      <c r="T435" s="60"/>
      <c r="U435" s="33"/>
      <c r="V435" s="33"/>
      <c r="W435" s="33"/>
      <c r="X435" s="33"/>
      <c r="Y435" s="33"/>
      <c r="Z435" s="33"/>
      <c r="AA435" s="33"/>
      <c r="AB435" s="33"/>
      <c r="AC435" s="33"/>
      <c r="AD435" s="33"/>
      <c r="AE435" s="33"/>
      <c r="AT435" s="18" t="s">
        <v>162</v>
      </c>
      <c r="AU435" s="18" t="s">
        <v>82</v>
      </c>
    </row>
    <row r="436" spans="1:47" s="2" customFormat="1" ht="19.5">
      <c r="A436" s="33"/>
      <c r="B436" s="34"/>
      <c r="C436" s="33"/>
      <c r="D436" s="163" t="s">
        <v>164</v>
      </c>
      <c r="E436" s="33"/>
      <c r="F436" s="168" t="s">
        <v>476</v>
      </c>
      <c r="G436" s="33"/>
      <c r="H436" s="33"/>
      <c r="I436" s="165"/>
      <c r="J436" s="33"/>
      <c r="K436" s="33"/>
      <c r="L436" s="34"/>
      <c r="M436" s="166"/>
      <c r="N436" s="167"/>
      <c r="O436" s="59"/>
      <c r="P436" s="59"/>
      <c r="Q436" s="59"/>
      <c r="R436" s="59"/>
      <c r="S436" s="59"/>
      <c r="T436" s="60"/>
      <c r="U436" s="33"/>
      <c r="V436" s="33"/>
      <c r="W436" s="33"/>
      <c r="X436" s="33"/>
      <c r="Y436" s="33"/>
      <c r="Z436" s="33"/>
      <c r="AA436" s="33"/>
      <c r="AB436" s="33"/>
      <c r="AC436" s="33"/>
      <c r="AD436" s="33"/>
      <c r="AE436" s="33"/>
      <c r="AT436" s="18" t="s">
        <v>164</v>
      </c>
      <c r="AU436" s="18" t="s">
        <v>82</v>
      </c>
    </row>
    <row r="437" spans="2:51" s="14" customFormat="1" ht="12">
      <c r="B437" s="177"/>
      <c r="D437" s="163" t="s">
        <v>166</v>
      </c>
      <c r="E437" s="178" t="s">
        <v>1</v>
      </c>
      <c r="F437" s="179" t="s">
        <v>696</v>
      </c>
      <c r="H437" s="178" t="s">
        <v>1</v>
      </c>
      <c r="I437" s="180"/>
      <c r="L437" s="177"/>
      <c r="M437" s="181"/>
      <c r="N437" s="182"/>
      <c r="O437" s="182"/>
      <c r="P437" s="182"/>
      <c r="Q437" s="182"/>
      <c r="R437" s="182"/>
      <c r="S437" s="182"/>
      <c r="T437" s="183"/>
      <c r="AT437" s="178" t="s">
        <v>166</v>
      </c>
      <c r="AU437" s="178" t="s">
        <v>82</v>
      </c>
      <c r="AV437" s="14" t="s">
        <v>80</v>
      </c>
      <c r="AW437" s="14" t="s">
        <v>31</v>
      </c>
      <c r="AX437" s="14" t="s">
        <v>74</v>
      </c>
      <c r="AY437" s="178" t="s">
        <v>152</v>
      </c>
    </row>
    <row r="438" spans="2:51" s="13" customFormat="1" ht="12">
      <c r="B438" s="169"/>
      <c r="D438" s="163" t="s">
        <v>166</v>
      </c>
      <c r="E438" s="170" t="s">
        <v>1</v>
      </c>
      <c r="F438" s="171" t="s">
        <v>697</v>
      </c>
      <c r="H438" s="172">
        <v>17.5</v>
      </c>
      <c r="I438" s="173"/>
      <c r="L438" s="169"/>
      <c r="M438" s="174"/>
      <c r="N438" s="175"/>
      <c r="O438" s="175"/>
      <c r="P438" s="175"/>
      <c r="Q438" s="175"/>
      <c r="R438" s="175"/>
      <c r="S438" s="175"/>
      <c r="T438" s="176"/>
      <c r="AT438" s="170" t="s">
        <v>166</v>
      </c>
      <c r="AU438" s="170" t="s">
        <v>82</v>
      </c>
      <c r="AV438" s="13" t="s">
        <v>82</v>
      </c>
      <c r="AW438" s="13" t="s">
        <v>31</v>
      </c>
      <c r="AX438" s="13" t="s">
        <v>80</v>
      </c>
      <c r="AY438" s="170" t="s">
        <v>152</v>
      </c>
    </row>
    <row r="439" spans="1:65" s="2" customFormat="1" ht="16.5" customHeight="1">
      <c r="A439" s="33"/>
      <c r="B439" s="149"/>
      <c r="C439" s="192" t="s">
        <v>698</v>
      </c>
      <c r="D439" s="192" t="s">
        <v>330</v>
      </c>
      <c r="E439" s="193" t="s">
        <v>699</v>
      </c>
      <c r="F439" s="194" t="s">
        <v>700</v>
      </c>
      <c r="G439" s="195" t="s">
        <v>434</v>
      </c>
      <c r="H439" s="196">
        <v>18.375</v>
      </c>
      <c r="I439" s="197"/>
      <c r="J439" s="198">
        <f>ROUND(I439*H439,2)</f>
        <v>0</v>
      </c>
      <c r="K439" s="194" t="s">
        <v>159</v>
      </c>
      <c r="L439" s="199"/>
      <c r="M439" s="200" t="s">
        <v>1</v>
      </c>
      <c r="N439" s="201" t="s">
        <v>39</v>
      </c>
      <c r="O439" s="59"/>
      <c r="P439" s="159">
        <f>O439*H439</f>
        <v>0</v>
      </c>
      <c r="Q439" s="159">
        <v>0.102</v>
      </c>
      <c r="R439" s="159">
        <f>Q439*H439</f>
        <v>1.87425</v>
      </c>
      <c r="S439" s="159">
        <v>0</v>
      </c>
      <c r="T439" s="160">
        <f>S439*H439</f>
        <v>0</v>
      </c>
      <c r="U439" s="33"/>
      <c r="V439" s="33"/>
      <c r="W439" s="33"/>
      <c r="X439" s="33"/>
      <c r="Y439" s="33"/>
      <c r="Z439" s="33"/>
      <c r="AA439" s="33"/>
      <c r="AB439" s="33"/>
      <c r="AC439" s="33"/>
      <c r="AD439" s="33"/>
      <c r="AE439" s="33"/>
      <c r="AR439" s="161" t="s">
        <v>198</v>
      </c>
      <c r="AT439" s="161" t="s">
        <v>330</v>
      </c>
      <c r="AU439" s="161" t="s">
        <v>82</v>
      </c>
      <c r="AY439" s="18" t="s">
        <v>152</v>
      </c>
      <c r="BE439" s="162">
        <f>IF(N439="základní",J439,0)</f>
        <v>0</v>
      </c>
      <c r="BF439" s="162">
        <f>IF(N439="snížená",J439,0)</f>
        <v>0</v>
      </c>
      <c r="BG439" s="162">
        <f>IF(N439="zákl. přenesená",J439,0)</f>
        <v>0</v>
      </c>
      <c r="BH439" s="162">
        <f>IF(N439="sníž. přenesená",J439,0)</f>
        <v>0</v>
      </c>
      <c r="BI439" s="162">
        <f>IF(N439="nulová",J439,0)</f>
        <v>0</v>
      </c>
      <c r="BJ439" s="18" t="s">
        <v>80</v>
      </c>
      <c r="BK439" s="162">
        <f>ROUND(I439*H439,2)</f>
        <v>0</v>
      </c>
      <c r="BL439" s="18" t="s">
        <v>160</v>
      </c>
      <c r="BM439" s="161" t="s">
        <v>701</v>
      </c>
    </row>
    <row r="440" spans="1:47" s="2" customFormat="1" ht="12">
      <c r="A440" s="33"/>
      <c r="B440" s="34"/>
      <c r="C440" s="33"/>
      <c r="D440" s="163" t="s">
        <v>162</v>
      </c>
      <c r="E440" s="33"/>
      <c r="F440" s="164" t="s">
        <v>700</v>
      </c>
      <c r="G440" s="33"/>
      <c r="H440" s="33"/>
      <c r="I440" s="165"/>
      <c r="J440" s="33"/>
      <c r="K440" s="33"/>
      <c r="L440" s="34"/>
      <c r="M440" s="166"/>
      <c r="N440" s="167"/>
      <c r="O440" s="59"/>
      <c r="P440" s="59"/>
      <c r="Q440" s="59"/>
      <c r="R440" s="59"/>
      <c r="S440" s="59"/>
      <c r="T440" s="60"/>
      <c r="U440" s="33"/>
      <c r="V440" s="33"/>
      <c r="W440" s="33"/>
      <c r="X440" s="33"/>
      <c r="Y440" s="33"/>
      <c r="Z440" s="33"/>
      <c r="AA440" s="33"/>
      <c r="AB440" s="33"/>
      <c r="AC440" s="33"/>
      <c r="AD440" s="33"/>
      <c r="AE440" s="33"/>
      <c r="AT440" s="18" t="s">
        <v>162</v>
      </c>
      <c r="AU440" s="18" t="s">
        <v>82</v>
      </c>
    </row>
    <row r="441" spans="2:51" s="13" customFormat="1" ht="12">
      <c r="B441" s="169"/>
      <c r="D441" s="163" t="s">
        <v>166</v>
      </c>
      <c r="F441" s="171" t="s">
        <v>702</v>
      </c>
      <c r="H441" s="172">
        <v>18.375</v>
      </c>
      <c r="I441" s="173"/>
      <c r="L441" s="169"/>
      <c r="M441" s="174"/>
      <c r="N441" s="175"/>
      <c r="O441" s="175"/>
      <c r="P441" s="175"/>
      <c r="Q441" s="175"/>
      <c r="R441" s="175"/>
      <c r="S441" s="175"/>
      <c r="T441" s="176"/>
      <c r="AT441" s="170" t="s">
        <v>166</v>
      </c>
      <c r="AU441" s="170" t="s">
        <v>82</v>
      </c>
      <c r="AV441" s="13" t="s">
        <v>82</v>
      </c>
      <c r="AW441" s="13" t="s">
        <v>3</v>
      </c>
      <c r="AX441" s="13" t="s">
        <v>80</v>
      </c>
      <c r="AY441" s="170" t="s">
        <v>152</v>
      </c>
    </row>
    <row r="442" spans="1:65" s="2" customFormat="1" ht="33" customHeight="1">
      <c r="A442" s="33"/>
      <c r="B442" s="149"/>
      <c r="C442" s="150" t="s">
        <v>703</v>
      </c>
      <c r="D442" s="150" t="s">
        <v>155</v>
      </c>
      <c r="E442" s="151" t="s">
        <v>704</v>
      </c>
      <c r="F442" s="152" t="s">
        <v>705</v>
      </c>
      <c r="G442" s="153" t="s">
        <v>434</v>
      </c>
      <c r="H442" s="154">
        <v>18.5</v>
      </c>
      <c r="I442" s="155"/>
      <c r="J442" s="156">
        <f>ROUND(I442*H442,2)</f>
        <v>0</v>
      </c>
      <c r="K442" s="152" t="s">
        <v>159</v>
      </c>
      <c r="L442" s="34"/>
      <c r="M442" s="157" t="s">
        <v>1</v>
      </c>
      <c r="N442" s="158" t="s">
        <v>39</v>
      </c>
      <c r="O442" s="59"/>
      <c r="P442" s="159">
        <f>O442*H442</f>
        <v>0</v>
      </c>
      <c r="Q442" s="159">
        <v>0.16371</v>
      </c>
      <c r="R442" s="159">
        <f>Q442*H442</f>
        <v>3.028635</v>
      </c>
      <c r="S442" s="159">
        <v>0</v>
      </c>
      <c r="T442" s="160">
        <f>S442*H442</f>
        <v>0</v>
      </c>
      <c r="U442" s="33"/>
      <c r="V442" s="33"/>
      <c r="W442" s="33"/>
      <c r="X442" s="33"/>
      <c r="Y442" s="33"/>
      <c r="Z442" s="33"/>
      <c r="AA442" s="33"/>
      <c r="AB442" s="33"/>
      <c r="AC442" s="33"/>
      <c r="AD442" s="33"/>
      <c r="AE442" s="33"/>
      <c r="AR442" s="161" t="s">
        <v>160</v>
      </c>
      <c r="AT442" s="161" t="s">
        <v>155</v>
      </c>
      <c r="AU442" s="161" t="s">
        <v>82</v>
      </c>
      <c r="AY442" s="18" t="s">
        <v>152</v>
      </c>
      <c r="BE442" s="162">
        <f>IF(N442="základní",J442,0)</f>
        <v>0</v>
      </c>
      <c r="BF442" s="162">
        <f>IF(N442="snížená",J442,0)</f>
        <v>0</v>
      </c>
      <c r="BG442" s="162">
        <f>IF(N442="zákl. přenesená",J442,0)</f>
        <v>0</v>
      </c>
      <c r="BH442" s="162">
        <f>IF(N442="sníž. přenesená",J442,0)</f>
        <v>0</v>
      </c>
      <c r="BI442" s="162">
        <f>IF(N442="nulová",J442,0)</f>
        <v>0</v>
      </c>
      <c r="BJ442" s="18" t="s">
        <v>80</v>
      </c>
      <c r="BK442" s="162">
        <f>ROUND(I442*H442,2)</f>
        <v>0</v>
      </c>
      <c r="BL442" s="18" t="s">
        <v>160</v>
      </c>
      <c r="BM442" s="161" t="s">
        <v>706</v>
      </c>
    </row>
    <row r="443" spans="1:47" s="2" customFormat="1" ht="29.25">
      <c r="A443" s="33"/>
      <c r="B443" s="34"/>
      <c r="C443" s="33"/>
      <c r="D443" s="163" t="s">
        <v>162</v>
      </c>
      <c r="E443" s="33"/>
      <c r="F443" s="164" t="s">
        <v>707</v>
      </c>
      <c r="G443" s="33"/>
      <c r="H443" s="33"/>
      <c r="I443" s="165"/>
      <c r="J443" s="33"/>
      <c r="K443" s="33"/>
      <c r="L443" s="34"/>
      <c r="M443" s="166"/>
      <c r="N443" s="167"/>
      <c r="O443" s="59"/>
      <c r="P443" s="59"/>
      <c r="Q443" s="59"/>
      <c r="R443" s="59"/>
      <c r="S443" s="59"/>
      <c r="T443" s="60"/>
      <c r="U443" s="33"/>
      <c r="V443" s="33"/>
      <c r="W443" s="33"/>
      <c r="X443" s="33"/>
      <c r="Y443" s="33"/>
      <c r="Z443" s="33"/>
      <c r="AA443" s="33"/>
      <c r="AB443" s="33"/>
      <c r="AC443" s="33"/>
      <c r="AD443" s="33"/>
      <c r="AE443" s="33"/>
      <c r="AT443" s="18" t="s">
        <v>162</v>
      </c>
      <c r="AU443" s="18" t="s">
        <v>82</v>
      </c>
    </row>
    <row r="444" spans="1:47" s="2" customFormat="1" ht="19.5">
      <c r="A444" s="33"/>
      <c r="B444" s="34"/>
      <c r="C444" s="33"/>
      <c r="D444" s="163" t="s">
        <v>164</v>
      </c>
      <c r="E444" s="33"/>
      <c r="F444" s="168" t="s">
        <v>476</v>
      </c>
      <c r="G444" s="33"/>
      <c r="H444" s="33"/>
      <c r="I444" s="165"/>
      <c r="J444" s="33"/>
      <c r="K444" s="33"/>
      <c r="L444" s="34"/>
      <c r="M444" s="166"/>
      <c r="N444" s="167"/>
      <c r="O444" s="59"/>
      <c r="P444" s="59"/>
      <c r="Q444" s="59"/>
      <c r="R444" s="59"/>
      <c r="S444" s="59"/>
      <c r="T444" s="60"/>
      <c r="U444" s="33"/>
      <c r="V444" s="33"/>
      <c r="W444" s="33"/>
      <c r="X444" s="33"/>
      <c r="Y444" s="33"/>
      <c r="Z444" s="33"/>
      <c r="AA444" s="33"/>
      <c r="AB444" s="33"/>
      <c r="AC444" s="33"/>
      <c r="AD444" s="33"/>
      <c r="AE444" s="33"/>
      <c r="AT444" s="18" t="s">
        <v>164</v>
      </c>
      <c r="AU444" s="18" t="s">
        <v>82</v>
      </c>
    </row>
    <row r="445" spans="2:51" s="14" customFormat="1" ht="12">
      <c r="B445" s="177"/>
      <c r="D445" s="163" t="s">
        <v>166</v>
      </c>
      <c r="E445" s="178" t="s">
        <v>1</v>
      </c>
      <c r="F445" s="179" t="s">
        <v>696</v>
      </c>
      <c r="H445" s="178" t="s">
        <v>1</v>
      </c>
      <c r="I445" s="180"/>
      <c r="L445" s="177"/>
      <c r="M445" s="181"/>
      <c r="N445" s="182"/>
      <c r="O445" s="182"/>
      <c r="P445" s="182"/>
      <c r="Q445" s="182"/>
      <c r="R445" s="182"/>
      <c r="S445" s="182"/>
      <c r="T445" s="183"/>
      <c r="AT445" s="178" t="s">
        <v>166</v>
      </c>
      <c r="AU445" s="178" t="s">
        <v>82</v>
      </c>
      <c r="AV445" s="14" t="s">
        <v>80</v>
      </c>
      <c r="AW445" s="14" t="s">
        <v>31</v>
      </c>
      <c r="AX445" s="14" t="s">
        <v>74</v>
      </c>
      <c r="AY445" s="178" t="s">
        <v>152</v>
      </c>
    </row>
    <row r="446" spans="2:51" s="13" customFormat="1" ht="12">
      <c r="B446" s="169"/>
      <c r="D446" s="163" t="s">
        <v>166</v>
      </c>
      <c r="E446" s="170" t="s">
        <v>1</v>
      </c>
      <c r="F446" s="171" t="s">
        <v>697</v>
      </c>
      <c r="H446" s="172">
        <v>17.5</v>
      </c>
      <c r="I446" s="173"/>
      <c r="L446" s="169"/>
      <c r="M446" s="174"/>
      <c r="N446" s="175"/>
      <c r="O446" s="175"/>
      <c r="P446" s="175"/>
      <c r="Q446" s="175"/>
      <c r="R446" s="175"/>
      <c r="S446" s="175"/>
      <c r="T446" s="176"/>
      <c r="AT446" s="170" t="s">
        <v>166</v>
      </c>
      <c r="AU446" s="170" t="s">
        <v>82</v>
      </c>
      <c r="AV446" s="13" t="s">
        <v>82</v>
      </c>
      <c r="AW446" s="13" t="s">
        <v>31</v>
      </c>
      <c r="AX446" s="13" t="s">
        <v>74</v>
      </c>
      <c r="AY446" s="170" t="s">
        <v>152</v>
      </c>
    </row>
    <row r="447" spans="2:51" s="14" customFormat="1" ht="12">
      <c r="B447" s="177"/>
      <c r="D447" s="163" t="s">
        <v>166</v>
      </c>
      <c r="E447" s="178" t="s">
        <v>1</v>
      </c>
      <c r="F447" s="179" t="s">
        <v>561</v>
      </c>
      <c r="H447" s="178" t="s">
        <v>1</v>
      </c>
      <c r="I447" s="180"/>
      <c r="L447" s="177"/>
      <c r="M447" s="181"/>
      <c r="N447" s="182"/>
      <c r="O447" s="182"/>
      <c r="P447" s="182"/>
      <c r="Q447" s="182"/>
      <c r="R447" s="182"/>
      <c r="S447" s="182"/>
      <c r="T447" s="183"/>
      <c r="AT447" s="178" t="s">
        <v>166</v>
      </c>
      <c r="AU447" s="178" t="s">
        <v>82</v>
      </c>
      <c r="AV447" s="14" t="s">
        <v>80</v>
      </c>
      <c r="AW447" s="14" t="s">
        <v>31</v>
      </c>
      <c r="AX447" s="14" t="s">
        <v>74</v>
      </c>
      <c r="AY447" s="178" t="s">
        <v>152</v>
      </c>
    </row>
    <row r="448" spans="2:51" s="13" customFormat="1" ht="12">
      <c r="B448" s="169"/>
      <c r="D448" s="163" t="s">
        <v>166</v>
      </c>
      <c r="E448" s="170" t="s">
        <v>1</v>
      </c>
      <c r="F448" s="171" t="s">
        <v>80</v>
      </c>
      <c r="H448" s="172">
        <v>1</v>
      </c>
      <c r="I448" s="173"/>
      <c r="L448" s="169"/>
      <c r="M448" s="174"/>
      <c r="N448" s="175"/>
      <c r="O448" s="175"/>
      <c r="P448" s="175"/>
      <c r="Q448" s="175"/>
      <c r="R448" s="175"/>
      <c r="S448" s="175"/>
      <c r="T448" s="176"/>
      <c r="AT448" s="170" t="s">
        <v>166</v>
      </c>
      <c r="AU448" s="170" t="s">
        <v>82</v>
      </c>
      <c r="AV448" s="13" t="s">
        <v>82</v>
      </c>
      <c r="AW448" s="13" t="s">
        <v>31</v>
      </c>
      <c r="AX448" s="13" t="s">
        <v>74</v>
      </c>
      <c r="AY448" s="170" t="s">
        <v>152</v>
      </c>
    </row>
    <row r="449" spans="2:51" s="15" customFormat="1" ht="12">
      <c r="B449" s="184"/>
      <c r="D449" s="163" t="s">
        <v>166</v>
      </c>
      <c r="E449" s="185" t="s">
        <v>1</v>
      </c>
      <c r="F449" s="186" t="s">
        <v>300</v>
      </c>
      <c r="H449" s="187">
        <v>18.5</v>
      </c>
      <c r="I449" s="188"/>
      <c r="L449" s="184"/>
      <c r="M449" s="189"/>
      <c r="N449" s="190"/>
      <c r="O449" s="190"/>
      <c r="P449" s="190"/>
      <c r="Q449" s="190"/>
      <c r="R449" s="190"/>
      <c r="S449" s="190"/>
      <c r="T449" s="191"/>
      <c r="AT449" s="185" t="s">
        <v>166</v>
      </c>
      <c r="AU449" s="185" t="s">
        <v>82</v>
      </c>
      <c r="AV449" s="15" t="s">
        <v>160</v>
      </c>
      <c r="AW449" s="15" t="s">
        <v>31</v>
      </c>
      <c r="AX449" s="15" t="s">
        <v>80</v>
      </c>
      <c r="AY449" s="185" t="s">
        <v>152</v>
      </c>
    </row>
    <row r="450" spans="1:65" s="2" customFormat="1" ht="16.5" customHeight="1">
      <c r="A450" s="33"/>
      <c r="B450" s="149"/>
      <c r="C450" s="192" t="s">
        <v>708</v>
      </c>
      <c r="D450" s="192" t="s">
        <v>330</v>
      </c>
      <c r="E450" s="193" t="s">
        <v>709</v>
      </c>
      <c r="F450" s="194" t="s">
        <v>710</v>
      </c>
      <c r="G450" s="195" t="s">
        <v>170</v>
      </c>
      <c r="H450" s="196">
        <v>18.375</v>
      </c>
      <c r="I450" s="197"/>
      <c r="J450" s="198">
        <f>ROUND(I450*H450,2)</f>
        <v>0</v>
      </c>
      <c r="K450" s="194" t="s">
        <v>1</v>
      </c>
      <c r="L450" s="199"/>
      <c r="M450" s="200" t="s">
        <v>1</v>
      </c>
      <c r="N450" s="201" t="s">
        <v>39</v>
      </c>
      <c r="O450" s="59"/>
      <c r="P450" s="159">
        <f>O450*H450</f>
        <v>0</v>
      </c>
      <c r="Q450" s="159">
        <v>0.0657</v>
      </c>
      <c r="R450" s="159">
        <f>Q450*H450</f>
        <v>1.2072375</v>
      </c>
      <c r="S450" s="159">
        <v>0</v>
      </c>
      <c r="T450" s="160">
        <f>S450*H450</f>
        <v>0</v>
      </c>
      <c r="U450" s="33"/>
      <c r="V450" s="33"/>
      <c r="W450" s="33"/>
      <c r="X450" s="33"/>
      <c r="Y450" s="33"/>
      <c r="Z450" s="33"/>
      <c r="AA450" s="33"/>
      <c r="AB450" s="33"/>
      <c r="AC450" s="33"/>
      <c r="AD450" s="33"/>
      <c r="AE450" s="33"/>
      <c r="AR450" s="161" t="s">
        <v>198</v>
      </c>
      <c r="AT450" s="161" t="s">
        <v>330</v>
      </c>
      <c r="AU450" s="161" t="s">
        <v>82</v>
      </c>
      <c r="AY450" s="18" t="s">
        <v>152</v>
      </c>
      <c r="BE450" s="162">
        <f>IF(N450="základní",J450,0)</f>
        <v>0</v>
      </c>
      <c r="BF450" s="162">
        <f>IF(N450="snížená",J450,0)</f>
        <v>0</v>
      </c>
      <c r="BG450" s="162">
        <f>IF(N450="zákl. přenesená",J450,0)</f>
        <v>0</v>
      </c>
      <c r="BH450" s="162">
        <f>IF(N450="sníž. přenesená",J450,0)</f>
        <v>0</v>
      </c>
      <c r="BI450" s="162">
        <f>IF(N450="nulová",J450,0)</f>
        <v>0</v>
      </c>
      <c r="BJ450" s="18" t="s">
        <v>80</v>
      </c>
      <c r="BK450" s="162">
        <f>ROUND(I450*H450,2)</f>
        <v>0</v>
      </c>
      <c r="BL450" s="18" t="s">
        <v>160</v>
      </c>
      <c r="BM450" s="161" t="s">
        <v>711</v>
      </c>
    </row>
    <row r="451" spans="1:47" s="2" customFormat="1" ht="12">
      <c r="A451" s="33"/>
      <c r="B451" s="34"/>
      <c r="C451" s="33"/>
      <c r="D451" s="163" t="s">
        <v>162</v>
      </c>
      <c r="E451" s="33"/>
      <c r="F451" s="164" t="s">
        <v>710</v>
      </c>
      <c r="G451" s="33"/>
      <c r="H451" s="33"/>
      <c r="I451" s="165"/>
      <c r="J451" s="33"/>
      <c r="K451" s="33"/>
      <c r="L451" s="34"/>
      <c r="M451" s="166"/>
      <c r="N451" s="167"/>
      <c r="O451" s="59"/>
      <c r="P451" s="59"/>
      <c r="Q451" s="59"/>
      <c r="R451" s="59"/>
      <c r="S451" s="59"/>
      <c r="T451" s="60"/>
      <c r="U451" s="33"/>
      <c r="V451" s="33"/>
      <c r="W451" s="33"/>
      <c r="X451" s="33"/>
      <c r="Y451" s="33"/>
      <c r="Z451" s="33"/>
      <c r="AA451" s="33"/>
      <c r="AB451" s="33"/>
      <c r="AC451" s="33"/>
      <c r="AD451" s="33"/>
      <c r="AE451" s="33"/>
      <c r="AT451" s="18" t="s">
        <v>162</v>
      </c>
      <c r="AU451" s="18" t="s">
        <v>82</v>
      </c>
    </row>
    <row r="452" spans="2:51" s="13" customFormat="1" ht="12">
      <c r="B452" s="169"/>
      <c r="D452" s="163" t="s">
        <v>166</v>
      </c>
      <c r="F452" s="171" t="s">
        <v>702</v>
      </c>
      <c r="H452" s="172">
        <v>18.375</v>
      </c>
      <c r="I452" s="173"/>
      <c r="L452" s="169"/>
      <c r="M452" s="174"/>
      <c r="N452" s="175"/>
      <c r="O452" s="175"/>
      <c r="P452" s="175"/>
      <c r="Q452" s="175"/>
      <c r="R452" s="175"/>
      <c r="S452" s="175"/>
      <c r="T452" s="176"/>
      <c r="AT452" s="170" t="s">
        <v>166</v>
      </c>
      <c r="AU452" s="170" t="s">
        <v>82</v>
      </c>
      <c r="AV452" s="13" t="s">
        <v>82</v>
      </c>
      <c r="AW452" s="13" t="s">
        <v>3</v>
      </c>
      <c r="AX452" s="13" t="s">
        <v>80</v>
      </c>
      <c r="AY452" s="170" t="s">
        <v>152</v>
      </c>
    </row>
    <row r="453" spans="1:65" s="2" customFormat="1" ht="16.5" customHeight="1">
      <c r="A453" s="33"/>
      <c r="B453" s="149"/>
      <c r="C453" s="192" t="s">
        <v>712</v>
      </c>
      <c r="D453" s="192" t="s">
        <v>330</v>
      </c>
      <c r="E453" s="193" t="s">
        <v>713</v>
      </c>
      <c r="F453" s="194" t="s">
        <v>714</v>
      </c>
      <c r="G453" s="195" t="s">
        <v>170</v>
      </c>
      <c r="H453" s="196">
        <v>1.05</v>
      </c>
      <c r="I453" s="197"/>
      <c r="J453" s="198">
        <f>ROUND(I453*H453,2)</f>
        <v>0</v>
      </c>
      <c r="K453" s="194" t="s">
        <v>1</v>
      </c>
      <c r="L453" s="199"/>
      <c r="M453" s="200" t="s">
        <v>1</v>
      </c>
      <c r="N453" s="201" t="s">
        <v>39</v>
      </c>
      <c r="O453" s="59"/>
      <c r="P453" s="159">
        <f>O453*H453</f>
        <v>0</v>
      </c>
      <c r="Q453" s="159">
        <v>0.0657</v>
      </c>
      <c r="R453" s="159">
        <f>Q453*H453</f>
        <v>0.06898499999999999</v>
      </c>
      <c r="S453" s="159">
        <v>0</v>
      </c>
      <c r="T453" s="160">
        <f>S453*H453</f>
        <v>0</v>
      </c>
      <c r="U453" s="33"/>
      <c r="V453" s="33"/>
      <c r="W453" s="33"/>
      <c r="X453" s="33"/>
      <c r="Y453" s="33"/>
      <c r="Z453" s="33"/>
      <c r="AA453" s="33"/>
      <c r="AB453" s="33"/>
      <c r="AC453" s="33"/>
      <c r="AD453" s="33"/>
      <c r="AE453" s="33"/>
      <c r="AR453" s="161" t="s">
        <v>198</v>
      </c>
      <c r="AT453" s="161" t="s">
        <v>330</v>
      </c>
      <c r="AU453" s="161" t="s">
        <v>82</v>
      </c>
      <c r="AY453" s="18" t="s">
        <v>152</v>
      </c>
      <c r="BE453" s="162">
        <f>IF(N453="základní",J453,0)</f>
        <v>0</v>
      </c>
      <c r="BF453" s="162">
        <f>IF(N453="snížená",J453,0)</f>
        <v>0</v>
      </c>
      <c r="BG453" s="162">
        <f>IF(N453="zákl. přenesená",J453,0)</f>
        <v>0</v>
      </c>
      <c r="BH453" s="162">
        <f>IF(N453="sníž. přenesená",J453,0)</f>
        <v>0</v>
      </c>
      <c r="BI453" s="162">
        <f>IF(N453="nulová",J453,0)</f>
        <v>0</v>
      </c>
      <c r="BJ453" s="18" t="s">
        <v>80</v>
      </c>
      <c r="BK453" s="162">
        <f>ROUND(I453*H453,2)</f>
        <v>0</v>
      </c>
      <c r="BL453" s="18" t="s">
        <v>160</v>
      </c>
      <c r="BM453" s="161" t="s">
        <v>715</v>
      </c>
    </row>
    <row r="454" spans="1:47" s="2" customFormat="1" ht="12">
      <c r="A454" s="33"/>
      <c r="B454" s="34"/>
      <c r="C454" s="33"/>
      <c r="D454" s="163" t="s">
        <v>162</v>
      </c>
      <c r="E454" s="33"/>
      <c r="F454" s="164" t="s">
        <v>714</v>
      </c>
      <c r="G454" s="33"/>
      <c r="H454" s="33"/>
      <c r="I454" s="165"/>
      <c r="J454" s="33"/>
      <c r="K454" s="33"/>
      <c r="L454" s="34"/>
      <c r="M454" s="166"/>
      <c r="N454" s="167"/>
      <c r="O454" s="59"/>
      <c r="P454" s="59"/>
      <c r="Q454" s="59"/>
      <c r="R454" s="59"/>
      <c r="S454" s="59"/>
      <c r="T454" s="60"/>
      <c r="U454" s="33"/>
      <c r="V454" s="33"/>
      <c r="W454" s="33"/>
      <c r="X454" s="33"/>
      <c r="Y454" s="33"/>
      <c r="Z454" s="33"/>
      <c r="AA454" s="33"/>
      <c r="AB454" s="33"/>
      <c r="AC454" s="33"/>
      <c r="AD454" s="33"/>
      <c r="AE454" s="33"/>
      <c r="AT454" s="18" t="s">
        <v>162</v>
      </c>
      <c r="AU454" s="18" t="s">
        <v>82</v>
      </c>
    </row>
    <row r="455" spans="1:47" s="2" customFormat="1" ht="19.5">
      <c r="A455" s="33"/>
      <c r="B455" s="34"/>
      <c r="C455" s="33"/>
      <c r="D455" s="163" t="s">
        <v>164</v>
      </c>
      <c r="E455" s="33"/>
      <c r="F455" s="168" t="s">
        <v>716</v>
      </c>
      <c r="G455" s="33"/>
      <c r="H455" s="33"/>
      <c r="I455" s="165"/>
      <c r="J455" s="33"/>
      <c r="K455" s="33"/>
      <c r="L455" s="34"/>
      <c r="M455" s="166"/>
      <c r="N455" s="167"/>
      <c r="O455" s="59"/>
      <c r="P455" s="59"/>
      <c r="Q455" s="59"/>
      <c r="R455" s="59"/>
      <c r="S455" s="59"/>
      <c r="T455" s="60"/>
      <c r="U455" s="33"/>
      <c r="V455" s="33"/>
      <c r="W455" s="33"/>
      <c r="X455" s="33"/>
      <c r="Y455" s="33"/>
      <c r="Z455" s="33"/>
      <c r="AA455" s="33"/>
      <c r="AB455" s="33"/>
      <c r="AC455" s="33"/>
      <c r="AD455" s="33"/>
      <c r="AE455" s="33"/>
      <c r="AT455" s="18" t="s">
        <v>164</v>
      </c>
      <c r="AU455" s="18" t="s">
        <v>82</v>
      </c>
    </row>
    <row r="456" spans="2:51" s="13" customFormat="1" ht="12">
      <c r="B456" s="169"/>
      <c r="D456" s="163" t="s">
        <v>166</v>
      </c>
      <c r="F456" s="171" t="s">
        <v>717</v>
      </c>
      <c r="H456" s="172">
        <v>1.05</v>
      </c>
      <c r="I456" s="173"/>
      <c r="L456" s="169"/>
      <c r="M456" s="174"/>
      <c r="N456" s="175"/>
      <c r="O456" s="175"/>
      <c r="P456" s="175"/>
      <c r="Q456" s="175"/>
      <c r="R456" s="175"/>
      <c r="S456" s="175"/>
      <c r="T456" s="176"/>
      <c r="AT456" s="170" t="s">
        <v>166</v>
      </c>
      <c r="AU456" s="170" t="s">
        <v>82</v>
      </c>
      <c r="AV456" s="13" t="s">
        <v>82</v>
      </c>
      <c r="AW456" s="13" t="s">
        <v>3</v>
      </c>
      <c r="AX456" s="13" t="s">
        <v>80</v>
      </c>
      <c r="AY456" s="170" t="s">
        <v>152</v>
      </c>
    </row>
    <row r="457" spans="1:65" s="2" customFormat="1" ht="24.2" customHeight="1">
      <c r="A457" s="33"/>
      <c r="B457" s="149"/>
      <c r="C457" s="150" t="s">
        <v>718</v>
      </c>
      <c r="D457" s="150" t="s">
        <v>155</v>
      </c>
      <c r="E457" s="151" t="s">
        <v>438</v>
      </c>
      <c r="F457" s="152" t="s">
        <v>439</v>
      </c>
      <c r="G457" s="153" t="s">
        <v>158</v>
      </c>
      <c r="H457" s="154">
        <v>1.16</v>
      </c>
      <c r="I457" s="155"/>
      <c r="J457" s="156">
        <f>ROUND(I457*H457,2)</f>
        <v>0</v>
      </c>
      <c r="K457" s="152" t="s">
        <v>159</v>
      </c>
      <c r="L457" s="34"/>
      <c r="M457" s="157" t="s">
        <v>1</v>
      </c>
      <c r="N457" s="158" t="s">
        <v>39</v>
      </c>
      <c r="O457" s="59"/>
      <c r="P457" s="159">
        <f>O457*H457</f>
        <v>0</v>
      </c>
      <c r="Q457" s="159">
        <v>0.00036</v>
      </c>
      <c r="R457" s="159">
        <f>Q457*H457</f>
        <v>0.0004176</v>
      </c>
      <c r="S457" s="159">
        <v>0</v>
      </c>
      <c r="T457" s="160">
        <f>S457*H457</f>
        <v>0</v>
      </c>
      <c r="U457" s="33"/>
      <c r="V457" s="33"/>
      <c r="W457" s="33"/>
      <c r="X457" s="33"/>
      <c r="Y457" s="33"/>
      <c r="Z457" s="33"/>
      <c r="AA457" s="33"/>
      <c r="AB457" s="33"/>
      <c r="AC457" s="33"/>
      <c r="AD457" s="33"/>
      <c r="AE457" s="33"/>
      <c r="AR457" s="161" t="s">
        <v>160</v>
      </c>
      <c r="AT457" s="161" t="s">
        <v>155</v>
      </c>
      <c r="AU457" s="161" t="s">
        <v>82</v>
      </c>
      <c r="AY457" s="18" t="s">
        <v>152</v>
      </c>
      <c r="BE457" s="162">
        <f>IF(N457="základní",J457,0)</f>
        <v>0</v>
      </c>
      <c r="BF457" s="162">
        <f>IF(N457="snížená",J457,0)</f>
        <v>0</v>
      </c>
      <c r="BG457" s="162">
        <f>IF(N457="zákl. přenesená",J457,0)</f>
        <v>0</v>
      </c>
      <c r="BH457" s="162">
        <f>IF(N457="sníž. přenesená",J457,0)</f>
        <v>0</v>
      </c>
      <c r="BI457" s="162">
        <f>IF(N457="nulová",J457,0)</f>
        <v>0</v>
      </c>
      <c r="BJ457" s="18" t="s">
        <v>80</v>
      </c>
      <c r="BK457" s="162">
        <f>ROUND(I457*H457,2)</f>
        <v>0</v>
      </c>
      <c r="BL457" s="18" t="s">
        <v>160</v>
      </c>
      <c r="BM457" s="161" t="s">
        <v>719</v>
      </c>
    </row>
    <row r="458" spans="1:47" s="2" customFormat="1" ht="29.25">
      <c r="A458" s="33"/>
      <c r="B458" s="34"/>
      <c r="C458" s="33"/>
      <c r="D458" s="163" t="s">
        <v>162</v>
      </c>
      <c r="E458" s="33"/>
      <c r="F458" s="164" t="s">
        <v>441</v>
      </c>
      <c r="G458" s="33"/>
      <c r="H458" s="33"/>
      <c r="I458" s="165"/>
      <c r="J458" s="33"/>
      <c r="K458" s="33"/>
      <c r="L458" s="34"/>
      <c r="M458" s="166"/>
      <c r="N458" s="167"/>
      <c r="O458" s="59"/>
      <c r="P458" s="59"/>
      <c r="Q458" s="59"/>
      <c r="R458" s="59"/>
      <c r="S458" s="59"/>
      <c r="T458" s="60"/>
      <c r="U458" s="33"/>
      <c r="V458" s="33"/>
      <c r="W458" s="33"/>
      <c r="X458" s="33"/>
      <c r="Y458" s="33"/>
      <c r="Z458" s="33"/>
      <c r="AA458" s="33"/>
      <c r="AB458" s="33"/>
      <c r="AC458" s="33"/>
      <c r="AD458" s="33"/>
      <c r="AE458" s="33"/>
      <c r="AT458" s="18" t="s">
        <v>162</v>
      </c>
      <c r="AU458" s="18" t="s">
        <v>82</v>
      </c>
    </row>
    <row r="459" spans="1:47" s="2" customFormat="1" ht="19.5">
      <c r="A459" s="33"/>
      <c r="B459" s="34"/>
      <c r="C459" s="33"/>
      <c r="D459" s="163" t="s">
        <v>164</v>
      </c>
      <c r="E459" s="33"/>
      <c r="F459" s="168" t="s">
        <v>165</v>
      </c>
      <c r="G459" s="33"/>
      <c r="H459" s="33"/>
      <c r="I459" s="165"/>
      <c r="J459" s="33"/>
      <c r="K459" s="33"/>
      <c r="L459" s="34"/>
      <c r="M459" s="166"/>
      <c r="N459" s="167"/>
      <c r="O459" s="59"/>
      <c r="P459" s="59"/>
      <c r="Q459" s="59"/>
      <c r="R459" s="59"/>
      <c r="S459" s="59"/>
      <c r="T459" s="60"/>
      <c r="U459" s="33"/>
      <c r="V459" s="33"/>
      <c r="W459" s="33"/>
      <c r="X459" s="33"/>
      <c r="Y459" s="33"/>
      <c r="Z459" s="33"/>
      <c r="AA459" s="33"/>
      <c r="AB459" s="33"/>
      <c r="AC459" s="33"/>
      <c r="AD459" s="33"/>
      <c r="AE459" s="33"/>
      <c r="AT459" s="18" t="s">
        <v>164</v>
      </c>
      <c r="AU459" s="18" t="s">
        <v>82</v>
      </c>
    </row>
    <row r="460" spans="2:51" s="14" customFormat="1" ht="12">
      <c r="B460" s="177"/>
      <c r="D460" s="163" t="s">
        <v>166</v>
      </c>
      <c r="E460" s="178" t="s">
        <v>1</v>
      </c>
      <c r="F460" s="179" t="s">
        <v>720</v>
      </c>
      <c r="H460" s="178" t="s">
        <v>1</v>
      </c>
      <c r="I460" s="180"/>
      <c r="L460" s="177"/>
      <c r="M460" s="181"/>
      <c r="N460" s="182"/>
      <c r="O460" s="182"/>
      <c r="P460" s="182"/>
      <c r="Q460" s="182"/>
      <c r="R460" s="182"/>
      <c r="S460" s="182"/>
      <c r="T460" s="183"/>
      <c r="AT460" s="178" t="s">
        <v>166</v>
      </c>
      <c r="AU460" s="178" t="s">
        <v>82</v>
      </c>
      <c r="AV460" s="14" t="s">
        <v>80</v>
      </c>
      <c r="AW460" s="14" t="s">
        <v>31</v>
      </c>
      <c r="AX460" s="14" t="s">
        <v>74</v>
      </c>
      <c r="AY460" s="178" t="s">
        <v>152</v>
      </c>
    </row>
    <row r="461" spans="2:51" s="13" customFormat="1" ht="12">
      <c r="B461" s="169"/>
      <c r="D461" s="163" t="s">
        <v>166</v>
      </c>
      <c r="E461" s="170" t="s">
        <v>1</v>
      </c>
      <c r="F461" s="171" t="s">
        <v>721</v>
      </c>
      <c r="H461" s="172">
        <v>1.16</v>
      </c>
      <c r="I461" s="173"/>
      <c r="L461" s="169"/>
      <c r="M461" s="174"/>
      <c r="N461" s="175"/>
      <c r="O461" s="175"/>
      <c r="P461" s="175"/>
      <c r="Q461" s="175"/>
      <c r="R461" s="175"/>
      <c r="S461" s="175"/>
      <c r="T461" s="176"/>
      <c r="AT461" s="170" t="s">
        <v>166</v>
      </c>
      <c r="AU461" s="170" t="s">
        <v>82</v>
      </c>
      <c r="AV461" s="13" t="s">
        <v>82</v>
      </c>
      <c r="AW461" s="13" t="s">
        <v>31</v>
      </c>
      <c r="AX461" s="13" t="s">
        <v>80</v>
      </c>
      <c r="AY461" s="170" t="s">
        <v>152</v>
      </c>
    </row>
    <row r="462" spans="1:65" s="2" customFormat="1" ht="24.2" customHeight="1">
      <c r="A462" s="33"/>
      <c r="B462" s="149"/>
      <c r="C462" s="150" t="s">
        <v>722</v>
      </c>
      <c r="D462" s="150" t="s">
        <v>155</v>
      </c>
      <c r="E462" s="151" t="s">
        <v>723</v>
      </c>
      <c r="F462" s="152" t="s">
        <v>724</v>
      </c>
      <c r="G462" s="153" t="s">
        <v>434</v>
      </c>
      <c r="H462" s="154">
        <v>20.3</v>
      </c>
      <c r="I462" s="155"/>
      <c r="J462" s="156">
        <f>ROUND(I462*H462,2)</f>
        <v>0</v>
      </c>
      <c r="K462" s="152" t="s">
        <v>159</v>
      </c>
      <c r="L462" s="34"/>
      <c r="M462" s="157" t="s">
        <v>1</v>
      </c>
      <c r="N462" s="158" t="s">
        <v>39</v>
      </c>
      <c r="O462" s="59"/>
      <c r="P462" s="159">
        <f>O462*H462</f>
        <v>0</v>
      </c>
      <c r="Q462" s="159">
        <v>0.00098</v>
      </c>
      <c r="R462" s="159">
        <f>Q462*H462</f>
        <v>0.019894</v>
      </c>
      <c r="S462" s="159">
        <v>0</v>
      </c>
      <c r="T462" s="160">
        <f>S462*H462</f>
        <v>0</v>
      </c>
      <c r="U462" s="33"/>
      <c r="V462" s="33"/>
      <c r="W462" s="33"/>
      <c r="X462" s="33"/>
      <c r="Y462" s="33"/>
      <c r="Z462" s="33"/>
      <c r="AA462" s="33"/>
      <c r="AB462" s="33"/>
      <c r="AC462" s="33"/>
      <c r="AD462" s="33"/>
      <c r="AE462" s="33"/>
      <c r="AR462" s="161" t="s">
        <v>160</v>
      </c>
      <c r="AT462" s="161" t="s">
        <v>155</v>
      </c>
      <c r="AU462" s="161" t="s">
        <v>82</v>
      </c>
      <c r="AY462" s="18" t="s">
        <v>152</v>
      </c>
      <c r="BE462" s="162">
        <f>IF(N462="základní",J462,0)</f>
        <v>0</v>
      </c>
      <c r="BF462" s="162">
        <f>IF(N462="snížená",J462,0)</f>
        <v>0</v>
      </c>
      <c r="BG462" s="162">
        <f>IF(N462="zákl. přenesená",J462,0)</f>
        <v>0</v>
      </c>
      <c r="BH462" s="162">
        <f>IF(N462="sníž. přenesená",J462,0)</f>
        <v>0</v>
      </c>
      <c r="BI462" s="162">
        <f>IF(N462="nulová",J462,0)</f>
        <v>0</v>
      </c>
      <c r="BJ462" s="18" t="s">
        <v>80</v>
      </c>
      <c r="BK462" s="162">
        <f>ROUND(I462*H462,2)</f>
        <v>0</v>
      </c>
      <c r="BL462" s="18" t="s">
        <v>160</v>
      </c>
      <c r="BM462" s="161" t="s">
        <v>725</v>
      </c>
    </row>
    <row r="463" spans="1:47" s="2" customFormat="1" ht="19.5">
      <c r="A463" s="33"/>
      <c r="B463" s="34"/>
      <c r="C463" s="33"/>
      <c r="D463" s="163" t="s">
        <v>162</v>
      </c>
      <c r="E463" s="33"/>
      <c r="F463" s="164" t="s">
        <v>726</v>
      </c>
      <c r="G463" s="33"/>
      <c r="H463" s="33"/>
      <c r="I463" s="165"/>
      <c r="J463" s="33"/>
      <c r="K463" s="33"/>
      <c r="L463" s="34"/>
      <c r="M463" s="166"/>
      <c r="N463" s="167"/>
      <c r="O463" s="59"/>
      <c r="P463" s="59"/>
      <c r="Q463" s="59"/>
      <c r="R463" s="59"/>
      <c r="S463" s="59"/>
      <c r="T463" s="60"/>
      <c r="U463" s="33"/>
      <c r="V463" s="33"/>
      <c r="W463" s="33"/>
      <c r="X463" s="33"/>
      <c r="Y463" s="33"/>
      <c r="Z463" s="33"/>
      <c r="AA463" s="33"/>
      <c r="AB463" s="33"/>
      <c r="AC463" s="33"/>
      <c r="AD463" s="33"/>
      <c r="AE463" s="33"/>
      <c r="AT463" s="18" t="s">
        <v>162</v>
      </c>
      <c r="AU463" s="18" t="s">
        <v>82</v>
      </c>
    </row>
    <row r="464" spans="1:47" s="2" customFormat="1" ht="29.25">
      <c r="A464" s="33"/>
      <c r="B464" s="34"/>
      <c r="C464" s="33"/>
      <c r="D464" s="163" t="s">
        <v>164</v>
      </c>
      <c r="E464" s="33"/>
      <c r="F464" s="168" t="s">
        <v>579</v>
      </c>
      <c r="G464" s="33"/>
      <c r="H464" s="33"/>
      <c r="I464" s="165"/>
      <c r="J464" s="33"/>
      <c r="K464" s="33"/>
      <c r="L464" s="34"/>
      <c r="M464" s="166"/>
      <c r="N464" s="167"/>
      <c r="O464" s="59"/>
      <c r="P464" s="59"/>
      <c r="Q464" s="59"/>
      <c r="R464" s="59"/>
      <c r="S464" s="59"/>
      <c r="T464" s="60"/>
      <c r="U464" s="33"/>
      <c r="V464" s="33"/>
      <c r="W464" s="33"/>
      <c r="X464" s="33"/>
      <c r="Y464" s="33"/>
      <c r="Z464" s="33"/>
      <c r="AA464" s="33"/>
      <c r="AB464" s="33"/>
      <c r="AC464" s="33"/>
      <c r="AD464" s="33"/>
      <c r="AE464" s="33"/>
      <c r="AT464" s="18" t="s">
        <v>164</v>
      </c>
      <c r="AU464" s="18" t="s">
        <v>82</v>
      </c>
    </row>
    <row r="465" spans="2:51" s="14" customFormat="1" ht="12">
      <c r="B465" s="177"/>
      <c r="D465" s="163" t="s">
        <v>166</v>
      </c>
      <c r="E465" s="178" t="s">
        <v>1</v>
      </c>
      <c r="F465" s="179" t="s">
        <v>727</v>
      </c>
      <c r="H465" s="178" t="s">
        <v>1</v>
      </c>
      <c r="I465" s="180"/>
      <c r="L465" s="177"/>
      <c r="M465" s="181"/>
      <c r="N465" s="182"/>
      <c r="O465" s="182"/>
      <c r="P465" s="182"/>
      <c r="Q465" s="182"/>
      <c r="R465" s="182"/>
      <c r="S465" s="182"/>
      <c r="T465" s="183"/>
      <c r="AT465" s="178" t="s">
        <v>166</v>
      </c>
      <c r="AU465" s="178" t="s">
        <v>82</v>
      </c>
      <c r="AV465" s="14" t="s">
        <v>80</v>
      </c>
      <c r="AW465" s="14" t="s">
        <v>31</v>
      </c>
      <c r="AX465" s="14" t="s">
        <v>74</v>
      </c>
      <c r="AY465" s="178" t="s">
        <v>152</v>
      </c>
    </row>
    <row r="466" spans="2:51" s="13" customFormat="1" ht="12">
      <c r="B466" s="169"/>
      <c r="D466" s="163" t="s">
        <v>166</v>
      </c>
      <c r="E466" s="170" t="s">
        <v>1</v>
      </c>
      <c r="F466" s="171" t="s">
        <v>204</v>
      </c>
      <c r="H466" s="172">
        <v>9</v>
      </c>
      <c r="I466" s="173"/>
      <c r="L466" s="169"/>
      <c r="M466" s="174"/>
      <c r="N466" s="175"/>
      <c r="O466" s="175"/>
      <c r="P466" s="175"/>
      <c r="Q466" s="175"/>
      <c r="R466" s="175"/>
      <c r="S466" s="175"/>
      <c r="T466" s="176"/>
      <c r="AT466" s="170" t="s">
        <v>166</v>
      </c>
      <c r="AU466" s="170" t="s">
        <v>82</v>
      </c>
      <c r="AV466" s="13" t="s">
        <v>82</v>
      </c>
      <c r="AW466" s="13" t="s">
        <v>31</v>
      </c>
      <c r="AX466" s="13" t="s">
        <v>74</v>
      </c>
      <c r="AY466" s="170" t="s">
        <v>152</v>
      </c>
    </row>
    <row r="467" spans="2:51" s="14" customFormat="1" ht="12">
      <c r="B467" s="177"/>
      <c r="D467" s="163" t="s">
        <v>166</v>
      </c>
      <c r="E467" s="178" t="s">
        <v>1</v>
      </c>
      <c r="F467" s="179" t="s">
        <v>728</v>
      </c>
      <c r="H467" s="178" t="s">
        <v>1</v>
      </c>
      <c r="I467" s="180"/>
      <c r="L467" s="177"/>
      <c r="M467" s="181"/>
      <c r="N467" s="182"/>
      <c r="O467" s="182"/>
      <c r="P467" s="182"/>
      <c r="Q467" s="182"/>
      <c r="R467" s="182"/>
      <c r="S467" s="182"/>
      <c r="T467" s="183"/>
      <c r="AT467" s="178" t="s">
        <v>166</v>
      </c>
      <c r="AU467" s="178" t="s">
        <v>82</v>
      </c>
      <c r="AV467" s="14" t="s">
        <v>80</v>
      </c>
      <c r="AW467" s="14" t="s">
        <v>31</v>
      </c>
      <c r="AX467" s="14" t="s">
        <v>74</v>
      </c>
      <c r="AY467" s="178" t="s">
        <v>152</v>
      </c>
    </row>
    <row r="468" spans="2:51" s="13" customFormat="1" ht="12">
      <c r="B468" s="169"/>
      <c r="D468" s="163" t="s">
        <v>166</v>
      </c>
      <c r="E468" s="170" t="s">
        <v>1</v>
      </c>
      <c r="F468" s="171" t="s">
        <v>729</v>
      </c>
      <c r="H468" s="172">
        <v>11.3</v>
      </c>
      <c r="I468" s="173"/>
      <c r="L468" s="169"/>
      <c r="M468" s="174"/>
      <c r="N468" s="175"/>
      <c r="O468" s="175"/>
      <c r="P468" s="175"/>
      <c r="Q468" s="175"/>
      <c r="R468" s="175"/>
      <c r="S468" s="175"/>
      <c r="T468" s="176"/>
      <c r="AT468" s="170" t="s">
        <v>166</v>
      </c>
      <c r="AU468" s="170" t="s">
        <v>82</v>
      </c>
      <c r="AV468" s="13" t="s">
        <v>82</v>
      </c>
      <c r="AW468" s="13" t="s">
        <v>31</v>
      </c>
      <c r="AX468" s="13" t="s">
        <v>74</v>
      </c>
      <c r="AY468" s="170" t="s">
        <v>152</v>
      </c>
    </row>
    <row r="469" spans="2:51" s="15" customFormat="1" ht="12">
      <c r="B469" s="184"/>
      <c r="D469" s="163" t="s">
        <v>166</v>
      </c>
      <c r="E469" s="185" t="s">
        <v>1</v>
      </c>
      <c r="F469" s="186" t="s">
        <v>300</v>
      </c>
      <c r="H469" s="187">
        <v>20.3</v>
      </c>
      <c r="I469" s="188"/>
      <c r="L469" s="184"/>
      <c r="M469" s="189"/>
      <c r="N469" s="190"/>
      <c r="O469" s="190"/>
      <c r="P469" s="190"/>
      <c r="Q469" s="190"/>
      <c r="R469" s="190"/>
      <c r="S469" s="190"/>
      <c r="T469" s="191"/>
      <c r="AT469" s="185" t="s">
        <v>166</v>
      </c>
      <c r="AU469" s="185" t="s">
        <v>82</v>
      </c>
      <c r="AV469" s="15" t="s">
        <v>160</v>
      </c>
      <c r="AW469" s="15" t="s">
        <v>31</v>
      </c>
      <c r="AX469" s="15" t="s">
        <v>80</v>
      </c>
      <c r="AY469" s="185" t="s">
        <v>152</v>
      </c>
    </row>
    <row r="470" spans="1:65" s="2" customFormat="1" ht="33" customHeight="1">
      <c r="A470" s="33"/>
      <c r="B470" s="149"/>
      <c r="C470" s="150" t="s">
        <v>730</v>
      </c>
      <c r="D470" s="150" t="s">
        <v>155</v>
      </c>
      <c r="E470" s="151" t="s">
        <v>731</v>
      </c>
      <c r="F470" s="152" t="s">
        <v>732</v>
      </c>
      <c r="G470" s="153" t="s">
        <v>434</v>
      </c>
      <c r="H470" s="154">
        <v>20.3</v>
      </c>
      <c r="I470" s="155"/>
      <c r="J470" s="156">
        <f>ROUND(I470*H470,2)</f>
        <v>0</v>
      </c>
      <c r="K470" s="152" t="s">
        <v>159</v>
      </c>
      <c r="L470" s="34"/>
      <c r="M470" s="157" t="s">
        <v>1</v>
      </c>
      <c r="N470" s="158" t="s">
        <v>39</v>
      </c>
      <c r="O470" s="59"/>
      <c r="P470" s="159">
        <f>O470*H470</f>
        <v>0</v>
      </c>
      <c r="Q470" s="159">
        <v>0.00232</v>
      </c>
      <c r="R470" s="159">
        <f>Q470*H470</f>
        <v>0.047096</v>
      </c>
      <c r="S470" s="159">
        <v>0</v>
      </c>
      <c r="T470" s="160">
        <f>S470*H470</f>
        <v>0</v>
      </c>
      <c r="U470" s="33"/>
      <c r="V470" s="33"/>
      <c r="W470" s="33"/>
      <c r="X470" s="33"/>
      <c r="Y470" s="33"/>
      <c r="Z470" s="33"/>
      <c r="AA470" s="33"/>
      <c r="AB470" s="33"/>
      <c r="AC470" s="33"/>
      <c r="AD470" s="33"/>
      <c r="AE470" s="33"/>
      <c r="AR470" s="161" t="s">
        <v>160</v>
      </c>
      <c r="AT470" s="161" t="s">
        <v>155</v>
      </c>
      <c r="AU470" s="161" t="s">
        <v>82</v>
      </c>
      <c r="AY470" s="18" t="s">
        <v>152</v>
      </c>
      <c r="BE470" s="162">
        <f>IF(N470="základní",J470,0)</f>
        <v>0</v>
      </c>
      <c r="BF470" s="162">
        <f>IF(N470="snížená",J470,0)</f>
        <v>0</v>
      </c>
      <c r="BG470" s="162">
        <f>IF(N470="zákl. přenesená",J470,0)</f>
        <v>0</v>
      </c>
      <c r="BH470" s="162">
        <f>IF(N470="sníž. přenesená",J470,0)</f>
        <v>0</v>
      </c>
      <c r="BI470" s="162">
        <f>IF(N470="nulová",J470,0)</f>
        <v>0</v>
      </c>
      <c r="BJ470" s="18" t="s">
        <v>80</v>
      </c>
      <c r="BK470" s="162">
        <f>ROUND(I470*H470,2)</f>
        <v>0</v>
      </c>
      <c r="BL470" s="18" t="s">
        <v>160</v>
      </c>
      <c r="BM470" s="161" t="s">
        <v>733</v>
      </c>
    </row>
    <row r="471" spans="1:47" s="2" customFormat="1" ht="39">
      <c r="A471" s="33"/>
      <c r="B471" s="34"/>
      <c r="C471" s="33"/>
      <c r="D471" s="163" t="s">
        <v>162</v>
      </c>
      <c r="E471" s="33"/>
      <c r="F471" s="164" t="s">
        <v>734</v>
      </c>
      <c r="G471" s="33"/>
      <c r="H471" s="33"/>
      <c r="I471" s="165"/>
      <c r="J471" s="33"/>
      <c r="K471" s="33"/>
      <c r="L471" s="34"/>
      <c r="M471" s="166"/>
      <c r="N471" s="167"/>
      <c r="O471" s="59"/>
      <c r="P471" s="59"/>
      <c r="Q471" s="59"/>
      <c r="R471" s="59"/>
      <c r="S471" s="59"/>
      <c r="T471" s="60"/>
      <c r="U471" s="33"/>
      <c r="V471" s="33"/>
      <c r="W471" s="33"/>
      <c r="X471" s="33"/>
      <c r="Y471" s="33"/>
      <c r="Z471" s="33"/>
      <c r="AA471" s="33"/>
      <c r="AB471" s="33"/>
      <c r="AC471" s="33"/>
      <c r="AD471" s="33"/>
      <c r="AE471" s="33"/>
      <c r="AT471" s="18" t="s">
        <v>162</v>
      </c>
      <c r="AU471" s="18" t="s">
        <v>82</v>
      </c>
    </row>
    <row r="472" spans="1:47" s="2" customFormat="1" ht="29.25">
      <c r="A472" s="33"/>
      <c r="B472" s="34"/>
      <c r="C472" s="33"/>
      <c r="D472" s="163" t="s">
        <v>164</v>
      </c>
      <c r="E472" s="33"/>
      <c r="F472" s="168" t="s">
        <v>579</v>
      </c>
      <c r="G472" s="33"/>
      <c r="H472" s="33"/>
      <c r="I472" s="165"/>
      <c r="J472" s="33"/>
      <c r="K472" s="33"/>
      <c r="L472" s="34"/>
      <c r="M472" s="166"/>
      <c r="N472" s="167"/>
      <c r="O472" s="59"/>
      <c r="P472" s="59"/>
      <c r="Q472" s="59"/>
      <c r="R472" s="59"/>
      <c r="S472" s="59"/>
      <c r="T472" s="60"/>
      <c r="U472" s="33"/>
      <c r="V472" s="33"/>
      <c r="W472" s="33"/>
      <c r="X472" s="33"/>
      <c r="Y472" s="33"/>
      <c r="Z472" s="33"/>
      <c r="AA472" s="33"/>
      <c r="AB472" s="33"/>
      <c r="AC472" s="33"/>
      <c r="AD472" s="33"/>
      <c r="AE472" s="33"/>
      <c r="AT472" s="18" t="s">
        <v>164</v>
      </c>
      <c r="AU472" s="18" t="s">
        <v>82</v>
      </c>
    </row>
    <row r="473" spans="2:51" s="14" customFormat="1" ht="12">
      <c r="B473" s="177"/>
      <c r="D473" s="163" t="s">
        <v>166</v>
      </c>
      <c r="E473" s="178" t="s">
        <v>1</v>
      </c>
      <c r="F473" s="179" t="s">
        <v>727</v>
      </c>
      <c r="H473" s="178" t="s">
        <v>1</v>
      </c>
      <c r="I473" s="180"/>
      <c r="L473" s="177"/>
      <c r="M473" s="181"/>
      <c r="N473" s="182"/>
      <c r="O473" s="182"/>
      <c r="P473" s="182"/>
      <c r="Q473" s="182"/>
      <c r="R473" s="182"/>
      <c r="S473" s="182"/>
      <c r="T473" s="183"/>
      <c r="AT473" s="178" t="s">
        <v>166</v>
      </c>
      <c r="AU473" s="178" t="s">
        <v>82</v>
      </c>
      <c r="AV473" s="14" t="s">
        <v>80</v>
      </c>
      <c r="AW473" s="14" t="s">
        <v>31</v>
      </c>
      <c r="AX473" s="14" t="s">
        <v>74</v>
      </c>
      <c r="AY473" s="178" t="s">
        <v>152</v>
      </c>
    </row>
    <row r="474" spans="2:51" s="13" customFormat="1" ht="12">
      <c r="B474" s="169"/>
      <c r="D474" s="163" t="s">
        <v>166</v>
      </c>
      <c r="E474" s="170" t="s">
        <v>1</v>
      </c>
      <c r="F474" s="171" t="s">
        <v>204</v>
      </c>
      <c r="H474" s="172">
        <v>9</v>
      </c>
      <c r="I474" s="173"/>
      <c r="L474" s="169"/>
      <c r="M474" s="174"/>
      <c r="N474" s="175"/>
      <c r="O474" s="175"/>
      <c r="P474" s="175"/>
      <c r="Q474" s="175"/>
      <c r="R474" s="175"/>
      <c r="S474" s="175"/>
      <c r="T474" s="176"/>
      <c r="AT474" s="170" t="s">
        <v>166</v>
      </c>
      <c r="AU474" s="170" t="s">
        <v>82</v>
      </c>
      <c r="AV474" s="13" t="s">
        <v>82</v>
      </c>
      <c r="AW474" s="13" t="s">
        <v>31</v>
      </c>
      <c r="AX474" s="13" t="s">
        <v>74</v>
      </c>
      <c r="AY474" s="170" t="s">
        <v>152</v>
      </c>
    </row>
    <row r="475" spans="2:51" s="14" customFormat="1" ht="12">
      <c r="B475" s="177"/>
      <c r="D475" s="163" t="s">
        <v>166</v>
      </c>
      <c r="E475" s="178" t="s">
        <v>1</v>
      </c>
      <c r="F475" s="179" t="s">
        <v>728</v>
      </c>
      <c r="H475" s="178" t="s">
        <v>1</v>
      </c>
      <c r="I475" s="180"/>
      <c r="L475" s="177"/>
      <c r="M475" s="181"/>
      <c r="N475" s="182"/>
      <c r="O475" s="182"/>
      <c r="P475" s="182"/>
      <c r="Q475" s="182"/>
      <c r="R475" s="182"/>
      <c r="S475" s="182"/>
      <c r="T475" s="183"/>
      <c r="AT475" s="178" t="s">
        <v>166</v>
      </c>
      <c r="AU475" s="178" t="s">
        <v>82</v>
      </c>
      <c r="AV475" s="14" t="s">
        <v>80</v>
      </c>
      <c r="AW475" s="14" t="s">
        <v>31</v>
      </c>
      <c r="AX475" s="14" t="s">
        <v>74</v>
      </c>
      <c r="AY475" s="178" t="s">
        <v>152</v>
      </c>
    </row>
    <row r="476" spans="2:51" s="13" customFormat="1" ht="12">
      <c r="B476" s="169"/>
      <c r="D476" s="163" t="s">
        <v>166</v>
      </c>
      <c r="E476" s="170" t="s">
        <v>1</v>
      </c>
      <c r="F476" s="171" t="s">
        <v>729</v>
      </c>
      <c r="H476" s="172">
        <v>11.3</v>
      </c>
      <c r="I476" s="173"/>
      <c r="L476" s="169"/>
      <c r="M476" s="174"/>
      <c r="N476" s="175"/>
      <c r="O476" s="175"/>
      <c r="P476" s="175"/>
      <c r="Q476" s="175"/>
      <c r="R476" s="175"/>
      <c r="S476" s="175"/>
      <c r="T476" s="176"/>
      <c r="AT476" s="170" t="s">
        <v>166</v>
      </c>
      <c r="AU476" s="170" t="s">
        <v>82</v>
      </c>
      <c r="AV476" s="13" t="s">
        <v>82</v>
      </c>
      <c r="AW476" s="13" t="s">
        <v>31</v>
      </c>
      <c r="AX476" s="13" t="s">
        <v>74</v>
      </c>
      <c r="AY476" s="170" t="s">
        <v>152</v>
      </c>
    </row>
    <row r="477" spans="2:51" s="15" customFormat="1" ht="12">
      <c r="B477" s="184"/>
      <c r="D477" s="163" t="s">
        <v>166</v>
      </c>
      <c r="E477" s="185" t="s">
        <v>1</v>
      </c>
      <c r="F477" s="186" t="s">
        <v>300</v>
      </c>
      <c r="H477" s="187">
        <v>20.3</v>
      </c>
      <c r="I477" s="188"/>
      <c r="L477" s="184"/>
      <c r="M477" s="189"/>
      <c r="N477" s="190"/>
      <c r="O477" s="190"/>
      <c r="P477" s="190"/>
      <c r="Q477" s="190"/>
      <c r="R477" s="190"/>
      <c r="S477" s="190"/>
      <c r="T477" s="191"/>
      <c r="AT477" s="185" t="s">
        <v>166</v>
      </c>
      <c r="AU477" s="185" t="s">
        <v>82</v>
      </c>
      <c r="AV477" s="15" t="s">
        <v>160</v>
      </c>
      <c r="AW477" s="15" t="s">
        <v>31</v>
      </c>
      <c r="AX477" s="15" t="s">
        <v>80</v>
      </c>
      <c r="AY477" s="185" t="s">
        <v>152</v>
      </c>
    </row>
    <row r="478" spans="1:65" s="2" customFormat="1" ht="37.9" customHeight="1">
      <c r="A478" s="33"/>
      <c r="B478" s="149"/>
      <c r="C478" s="150" t="s">
        <v>735</v>
      </c>
      <c r="D478" s="150" t="s">
        <v>155</v>
      </c>
      <c r="E478" s="151" t="s">
        <v>736</v>
      </c>
      <c r="F478" s="152" t="s">
        <v>737</v>
      </c>
      <c r="G478" s="153" t="s">
        <v>403</v>
      </c>
      <c r="H478" s="154">
        <v>2</v>
      </c>
      <c r="I478" s="155"/>
      <c r="J478" s="156">
        <f>ROUND(I478*H478,2)</f>
        <v>0</v>
      </c>
      <c r="K478" s="152" t="s">
        <v>1</v>
      </c>
      <c r="L478" s="34"/>
      <c r="M478" s="157" t="s">
        <v>1</v>
      </c>
      <c r="N478" s="158" t="s">
        <v>39</v>
      </c>
      <c r="O478" s="59"/>
      <c r="P478" s="159">
        <f>O478*H478</f>
        <v>0</v>
      </c>
      <c r="Q478" s="159">
        <v>0</v>
      </c>
      <c r="R478" s="159">
        <f>Q478*H478</f>
        <v>0</v>
      </c>
      <c r="S478" s="159">
        <v>0</v>
      </c>
      <c r="T478" s="160">
        <f>S478*H478</f>
        <v>0</v>
      </c>
      <c r="U478" s="33"/>
      <c r="V478" s="33"/>
      <c r="W478" s="33"/>
      <c r="X478" s="33"/>
      <c r="Y478" s="33"/>
      <c r="Z478" s="33"/>
      <c r="AA478" s="33"/>
      <c r="AB478" s="33"/>
      <c r="AC478" s="33"/>
      <c r="AD478" s="33"/>
      <c r="AE478" s="33"/>
      <c r="AR478" s="161" t="s">
        <v>160</v>
      </c>
      <c r="AT478" s="161" t="s">
        <v>155</v>
      </c>
      <c r="AU478" s="161" t="s">
        <v>82</v>
      </c>
      <c r="AY478" s="18" t="s">
        <v>152</v>
      </c>
      <c r="BE478" s="162">
        <f>IF(N478="základní",J478,0)</f>
        <v>0</v>
      </c>
      <c r="BF478" s="162">
        <f>IF(N478="snížená",J478,0)</f>
        <v>0</v>
      </c>
      <c r="BG478" s="162">
        <f>IF(N478="zákl. přenesená",J478,0)</f>
        <v>0</v>
      </c>
      <c r="BH478" s="162">
        <f>IF(N478="sníž. přenesená",J478,0)</f>
        <v>0</v>
      </c>
      <c r="BI478" s="162">
        <f>IF(N478="nulová",J478,0)</f>
        <v>0</v>
      </c>
      <c r="BJ478" s="18" t="s">
        <v>80</v>
      </c>
      <c r="BK478" s="162">
        <f>ROUND(I478*H478,2)</f>
        <v>0</v>
      </c>
      <c r="BL478" s="18" t="s">
        <v>160</v>
      </c>
      <c r="BM478" s="161" t="s">
        <v>738</v>
      </c>
    </row>
    <row r="479" spans="1:47" s="2" customFormat="1" ht="19.5">
      <c r="A479" s="33"/>
      <c r="B479" s="34"/>
      <c r="C479" s="33"/>
      <c r="D479" s="163" t="s">
        <v>162</v>
      </c>
      <c r="E479" s="33"/>
      <c r="F479" s="164" t="s">
        <v>737</v>
      </c>
      <c r="G479" s="33"/>
      <c r="H479" s="33"/>
      <c r="I479" s="165"/>
      <c r="J479" s="33"/>
      <c r="K479" s="33"/>
      <c r="L479" s="34"/>
      <c r="M479" s="166"/>
      <c r="N479" s="167"/>
      <c r="O479" s="59"/>
      <c r="P479" s="59"/>
      <c r="Q479" s="59"/>
      <c r="R479" s="59"/>
      <c r="S479" s="59"/>
      <c r="T479" s="60"/>
      <c r="U479" s="33"/>
      <c r="V479" s="33"/>
      <c r="W479" s="33"/>
      <c r="X479" s="33"/>
      <c r="Y479" s="33"/>
      <c r="Z479" s="33"/>
      <c r="AA479" s="33"/>
      <c r="AB479" s="33"/>
      <c r="AC479" s="33"/>
      <c r="AD479" s="33"/>
      <c r="AE479" s="33"/>
      <c r="AT479" s="18" t="s">
        <v>162</v>
      </c>
      <c r="AU479" s="18" t="s">
        <v>82</v>
      </c>
    </row>
    <row r="480" spans="1:47" s="2" customFormat="1" ht="19.5">
      <c r="A480" s="33"/>
      <c r="B480" s="34"/>
      <c r="C480" s="33"/>
      <c r="D480" s="163" t="s">
        <v>164</v>
      </c>
      <c r="E480" s="33"/>
      <c r="F480" s="168" t="s">
        <v>739</v>
      </c>
      <c r="G480" s="33"/>
      <c r="H480" s="33"/>
      <c r="I480" s="165"/>
      <c r="J480" s="33"/>
      <c r="K480" s="33"/>
      <c r="L480" s="34"/>
      <c r="M480" s="166"/>
      <c r="N480" s="167"/>
      <c r="O480" s="59"/>
      <c r="P480" s="59"/>
      <c r="Q480" s="59"/>
      <c r="R480" s="59"/>
      <c r="S480" s="59"/>
      <c r="T480" s="60"/>
      <c r="U480" s="33"/>
      <c r="V480" s="33"/>
      <c r="W480" s="33"/>
      <c r="X480" s="33"/>
      <c r="Y480" s="33"/>
      <c r="Z480" s="33"/>
      <c r="AA480" s="33"/>
      <c r="AB480" s="33"/>
      <c r="AC480" s="33"/>
      <c r="AD480" s="33"/>
      <c r="AE480" s="33"/>
      <c r="AT480" s="18" t="s">
        <v>164</v>
      </c>
      <c r="AU480" s="18" t="s">
        <v>82</v>
      </c>
    </row>
    <row r="481" spans="2:51" s="13" customFormat="1" ht="12">
      <c r="B481" s="169"/>
      <c r="D481" s="163" t="s">
        <v>166</v>
      </c>
      <c r="E481" s="170" t="s">
        <v>1</v>
      </c>
      <c r="F481" s="171" t="s">
        <v>82</v>
      </c>
      <c r="H481" s="172">
        <v>2</v>
      </c>
      <c r="I481" s="173"/>
      <c r="L481" s="169"/>
      <c r="M481" s="174"/>
      <c r="N481" s="175"/>
      <c r="O481" s="175"/>
      <c r="P481" s="175"/>
      <c r="Q481" s="175"/>
      <c r="R481" s="175"/>
      <c r="S481" s="175"/>
      <c r="T481" s="176"/>
      <c r="AT481" s="170" t="s">
        <v>166</v>
      </c>
      <c r="AU481" s="170" t="s">
        <v>82</v>
      </c>
      <c r="AV481" s="13" t="s">
        <v>82</v>
      </c>
      <c r="AW481" s="13" t="s">
        <v>31</v>
      </c>
      <c r="AX481" s="13" t="s">
        <v>80</v>
      </c>
      <c r="AY481" s="170" t="s">
        <v>152</v>
      </c>
    </row>
    <row r="482" spans="2:63" s="12" customFormat="1" ht="22.9" customHeight="1">
      <c r="B482" s="136"/>
      <c r="D482" s="137" t="s">
        <v>73</v>
      </c>
      <c r="E482" s="147" t="s">
        <v>464</v>
      </c>
      <c r="F482" s="147" t="s">
        <v>465</v>
      </c>
      <c r="I482" s="139"/>
      <c r="J482" s="148">
        <f>BK482</f>
        <v>0</v>
      </c>
      <c r="L482" s="136"/>
      <c r="M482" s="141"/>
      <c r="N482" s="142"/>
      <c r="O482" s="142"/>
      <c r="P482" s="143">
        <f>SUM(P483:P484)</f>
        <v>0</v>
      </c>
      <c r="Q482" s="142"/>
      <c r="R482" s="143">
        <f>SUM(R483:R484)</f>
        <v>0</v>
      </c>
      <c r="S482" s="142"/>
      <c r="T482" s="144">
        <f>SUM(T483:T484)</f>
        <v>0</v>
      </c>
      <c r="AR482" s="137" t="s">
        <v>80</v>
      </c>
      <c r="AT482" s="145" t="s">
        <v>73</v>
      </c>
      <c r="AU482" s="145" t="s">
        <v>80</v>
      </c>
      <c r="AY482" s="137" t="s">
        <v>152</v>
      </c>
      <c r="BK482" s="146">
        <f>SUM(BK483:BK484)</f>
        <v>0</v>
      </c>
    </row>
    <row r="483" spans="1:65" s="2" customFormat="1" ht="21.75" customHeight="1">
      <c r="A483" s="33"/>
      <c r="B483" s="149"/>
      <c r="C483" s="150" t="s">
        <v>740</v>
      </c>
      <c r="D483" s="150" t="s">
        <v>155</v>
      </c>
      <c r="E483" s="151" t="s">
        <v>467</v>
      </c>
      <c r="F483" s="152" t="s">
        <v>468</v>
      </c>
      <c r="G483" s="153" t="s">
        <v>332</v>
      </c>
      <c r="H483" s="154">
        <v>190.946</v>
      </c>
      <c r="I483" s="155"/>
      <c r="J483" s="156">
        <f>ROUND(I483*H483,2)</f>
        <v>0</v>
      </c>
      <c r="K483" s="152" t="s">
        <v>159</v>
      </c>
      <c r="L483" s="34"/>
      <c r="M483" s="157" t="s">
        <v>1</v>
      </c>
      <c r="N483" s="158" t="s">
        <v>39</v>
      </c>
      <c r="O483" s="59"/>
      <c r="P483" s="159">
        <f>O483*H483</f>
        <v>0</v>
      </c>
      <c r="Q483" s="159">
        <v>0</v>
      </c>
      <c r="R483" s="159">
        <f>Q483*H483</f>
        <v>0</v>
      </c>
      <c r="S483" s="159">
        <v>0</v>
      </c>
      <c r="T483" s="160">
        <f>S483*H483</f>
        <v>0</v>
      </c>
      <c r="U483" s="33"/>
      <c r="V483" s="33"/>
      <c r="W483" s="33"/>
      <c r="X483" s="33"/>
      <c r="Y483" s="33"/>
      <c r="Z483" s="33"/>
      <c r="AA483" s="33"/>
      <c r="AB483" s="33"/>
      <c r="AC483" s="33"/>
      <c r="AD483" s="33"/>
      <c r="AE483" s="33"/>
      <c r="AR483" s="161" t="s">
        <v>160</v>
      </c>
      <c r="AT483" s="161" t="s">
        <v>155</v>
      </c>
      <c r="AU483" s="161" t="s">
        <v>82</v>
      </c>
      <c r="AY483" s="18" t="s">
        <v>152</v>
      </c>
      <c r="BE483" s="162">
        <f>IF(N483="základní",J483,0)</f>
        <v>0</v>
      </c>
      <c r="BF483" s="162">
        <f>IF(N483="snížená",J483,0)</f>
        <v>0</v>
      </c>
      <c r="BG483" s="162">
        <f>IF(N483="zákl. přenesená",J483,0)</f>
        <v>0</v>
      </c>
      <c r="BH483" s="162">
        <f>IF(N483="sníž. přenesená",J483,0)</f>
        <v>0</v>
      </c>
      <c r="BI483" s="162">
        <f>IF(N483="nulová",J483,0)</f>
        <v>0</v>
      </c>
      <c r="BJ483" s="18" t="s">
        <v>80</v>
      </c>
      <c r="BK483" s="162">
        <f>ROUND(I483*H483,2)</f>
        <v>0</v>
      </c>
      <c r="BL483" s="18" t="s">
        <v>160</v>
      </c>
      <c r="BM483" s="161" t="s">
        <v>469</v>
      </c>
    </row>
    <row r="484" spans="1:47" s="2" customFormat="1" ht="19.5">
      <c r="A484" s="33"/>
      <c r="B484" s="34"/>
      <c r="C484" s="33"/>
      <c r="D484" s="163" t="s">
        <v>162</v>
      </c>
      <c r="E484" s="33"/>
      <c r="F484" s="164" t="s">
        <v>470</v>
      </c>
      <c r="G484" s="33"/>
      <c r="H484" s="33"/>
      <c r="I484" s="165"/>
      <c r="J484" s="33"/>
      <c r="K484" s="33"/>
      <c r="L484" s="34"/>
      <c r="M484" s="166"/>
      <c r="N484" s="167"/>
      <c r="O484" s="59"/>
      <c r="P484" s="59"/>
      <c r="Q484" s="59"/>
      <c r="R484" s="59"/>
      <c r="S484" s="59"/>
      <c r="T484" s="60"/>
      <c r="U484" s="33"/>
      <c r="V484" s="33"/>
      <c r="W484" s="33"/>
      <c r="X484" s="33"/>
      <c r="Y484" s="33"/>
      <c r="Z484" s="33"/>
      <c r="AA484" s="33"/>
      <c r="AB484" s="33"/>
      <c r="AC484" s="33"/>
      <c r="AD484" s="33"/>
      <c r="AE484" s="33"/>
      <c r="AT484" s="18" t="s">
        <v>162</v>
      </c>
      <c r="AU484" s="18" t="s">
        <v>82</v>
      </c>
    </row>
    <row r="485" spans="2:63" s="12" customFormat="1" ht="25.9" customHeight="1">
      <c r="B485" s="136"/>
      <c r="D485" s="137" t="s">
        <v>73</v>
      </c>
      <c r="E485" s="138" t="s">
        <v>741</v>
      </c>
      <c r="F485" s="138" t="s">
        <v>742</v>
      </c>
      <c r="I485" s="139"/>
      <c r="J485" s="140">
        <f>BK485</f>
        <v>0</v>
      </c>
      <c r="L485" s="136"/>
      <c r="M485" s="141"/>
      <c r="N485" s="142"/>
      <c r="O485" s="142"/>
      <c r="P485" s="143">
        <f>P486</f>
        <v>0</v>
      </c>
      <c r="Q485" s="142"/>
      <c r="R485" s="143">
        <f>R486</f>
        <v>0</v>
      </c>
      <c r="S485" s="142"/>
      <c r="T485" s="144">
        <f>T486</f>
        <v>0</v>
      </c>
      <c r="AR485" s="137" t="s">
        <v>82</v>
      </c>
      <c r="AT485" s="145" t="s">
        <v>73</v>
      </c>
      <c r="AU485" s="145" t="s">
        <v>74</v>
      </c>
      <c r="AY485" s="137" t="s">
        <v>152</v>
      </c>
      <c r="BK485" s="146">
        <f>BK486</f>
        <v>0</v>
      </c>
    </row>
    <row r="486" spans="2:63" s="12" customFormat="1" ht="22.9" customHeight="1">
      <c r="B486" s="136"/>
      <c r="D486" s="137" t="s">
        <v>73</v>
      </c>
      <c r="E486" s="147" t="s">
        <v>743</v>
      </c>
      <c r="F486" s="147" t="s">
        <v>744</v>
      </c>
      <c r="I486" s="139"/>
      <c r="J486" s="148">
        <f>BK486</f>
        <v>0</v>
      </c>
      <c r="L486" s="136"/>
      <c r="M486" s="141"/>
      <c r="N486" s="142"/>
      <c r="O486" s="142"/>
      <c r="P486" s="143">
        <f>SUM(P487:P490)</f>
        <v>0</v>
      </c>
      <c r="Q486" s="142"/>
      <c r="R486" s="143">
        <f>SUM(R487:R490)</f>
        <v>0</v>
      </c>
      <c r="S486" s="142"/>
      <c r="T486" s="144">
        <f>SUM(T487:T490)</f>
        <v>0</v>
      </c>
      <c r="AR486" s="137" t="s">
        <v>82</v>
      </c>
      <c r="AT486" s="145" t="s">
        <v>73</v>
      </c>
      <c r="AU486" s="145" t="s">
        <v>80</v>
      </c>
      <c r="AY486" s="137" t="s">
        <v>152</v>
      </c>
      <c r="BK486" s="146">
        <f>SUM(BK487:BK490)</f>
        <v>0</v>
      </c>
    </row>
    <row r="487" spans="1:65" s="2" customFormat="1" ht="44.25" customHeight="1">
      <c r="A487" s="33"/>
      <c r="B487" s="149"/>
      <c r="C487" s="150" t="s">
        <v>745</v>
      </c>
      <c r="D487" s="150" t="s">
        <v>155</v>
      </c>
      <c r="E487" s="151" t="s">
        <v>746</v>
      </c>
      <c r="F487" s="152" t="s">
        <v>747</v>
      </c>
      <c r="G487" s="153" t="s">
        <v>403</v>
      </c>
      <c r="H487" s="154">
        <v>1</v>
      </c>
      <c r="I487" s="155"/>
      <c r="J487" s="156">
        <f>ROUND(I487*H487,2)</f>
        <v>0</v>
      </c>
      <c r="K487" s="152" t="s">
        <v>1</v>
      </c>
      <c r="L487" s="34"/>
      <c r="M487" s="157" t="s">
        <v>1</v>
      </c>
      <c r="N487" s="158" t="s">
        <v>39</v>
      </c>
      <c r="O487" s="59"/>
      <c r="P487" s="159">
        <f>O487*H487</f>
        <v>0</v>
      </c>
      <c r="Q487" s="159">
        <v>0</v>
      </c>
      <c r="R487" s="159">
        <f>Q487*H487</f>
        <v>0</v>
      </c>
      <c r="S487" s="159">
        <v>0</v>
      </c>
      <c r="T487" s="160">
        <f>S487*H487</f>
        <v>0</v>
      </c>
      <c r="U487" s="33"/>
      <c r="V487" s="33"/>
      <c r="W487" s="33"/>
      <c r="X487" s="33"/>
      <c r="Y487" s="33"/>
      <c r="Z487" s="33"/>
      <c r="AA487" s="33"/>
      <c r="AB487" s="33"/>
      <c r="AC487" s="33"/>
      <c r="AD487" s="33"/>
      <c r="AE487" s="33"/>
      <c r="AR487" s="161" t="s">
        <v>160</v>
      </c>
      <c r="AT487" s="161" t="s">
        <v>155</v>
      </c>
      <c r="AU487" s="161" t="s">
        <v>82</v>
      </c>
      <c r="AY487" s="18" t="s">
        <v>152</v>
      </c>
      <c r="BE487" s="162">
        <f>IF(N487="základní",J487,0)</f>
        <v>0</v>
      </c>
      <c r="BF487" s="162">
        <f>IF(N487="snížená",J487,0)</f>
        <v>0</v>
      </c>
      <c r="BG487" s="162">
        <f>IF(N487="zákl. přenesená",J487,0)</f>
        <v>0</v>
      </c>
      <c r="BH487" s="162">
        <f>IF(N487="sníž. přenesená",J487,0)</f>
        <v>0</v>
      </c>
      <c r="BI487" s="162">
        <f>IF(N487="nulová",J487,0)</f>
        <v>0</v>
      </c>
      <c r="BJ487" s="18" t="s">
        <v>80</v>
      </c>
      <c r="BK487" s="162">
        <f>ROUND(I487*H487,2)</f>
        <v>0</v>
      </c>
      <c r="BL487" s="18" t="s">
        <v>160</v>
      </c>
      <c r="BM487" s="161" t="s">
        <v>748</v>
      </c>
    </row>
    <row r="488" spans="1:47" s="2" customFormat="1" ht="29.25">
      <c r="A488" s="33"/>
      <c r="B488" s="34"/>
      <c r="C488" s="33"/>
      <c r="D488" s="163" t="s">
        <v>162</v>
      </c>
      <c r="E488" s="33"/>
      <c r="F488" s="164" t="s">
        <v>747</v>
      </c>
      <c r="G488" s="33"/>
      <c r="H488" s="33"/>
      <c r="I488" s="165"/>
      <c r="J488" s="33"/>
      <c r="K488" s="33"/>
      <c r="L488" s="34"/>
      <c r="M488" s="166"/>
      <c r="N488" s="167"/>
      <c r="O488" s="59"/>
      <c r="P488" s="59"/>
      <c r="Q488" s="59"/>
      <c r="R488" s="59"/>
      <c r="S488" s="59"/>
      <c r="T488" s="60"/>
      <c r="U488" s="33"/>
      <c r="V488" s="33"/>
      <c r="W488" s="33"/>
      <c r="X488" s="33"/>
      <c r="Y488" s="33"/>
      <c r="Z488" s="33"/>
      <c r="AA488" s="33"/>
      <c r="AB488" s="33"/>
      <c r="AC488" s="33"/>
      <c r="AD488" s="33"/>
      <c r="AE488" s="33"/>
      <c r="AT488" s="18" t="s">
        <v>162</v>
      </c>
      <c r="AU488" s="18" t="s">
        <v>82</v>
      </c>
    </row>
    <row r="489" spans="1:47" s="2" customFormat="1" ht="19.5">
      <c r="A489" s="33"/>
      <c r="B489" s="34"/>
      <c r="C489" s="33"/>
      <c r="D489" s="163" t="s">
        <v>164</v>
      </c>
      <c r="E489" s="33"/>
      <c r="F489" s="168" t="s">
        <v>476</v>
      </c>
      <c r="G489" s="33"/>
      <c r="H489" s="33"/>
      <c r="I489" s="165"/>
      <c r="J489" s="33"/>
      <c r="K489" s="33"/>
      <c r="L489" s="34"/>
      <c r="M489" s="166"/>
      <c r="N489" s="167"/>
      <c r="O489" s="59"/>
      <c r="P489" s="59"/>
      <c r="Q489" s="59"/>
      <c r="R489" s="59"/>
      <c r="S489" s="59"/>
      <c r="T489" s="60"/>
      <c r="U489" s="33"/>
      <c r="V489" s="33"/>
      <c r="W489" s="33"/>
      <c r="X489" s="33"/>
      <c r="Y489" s="33"/>
      <c r="Z489" s="33"/>
      <c r="AA489" s="33"/>
      <c r="AB489" s="33"/>
      <c r="AC489" s="33"/>
      <c r="AD489" s="33"/>
      <c r="AE489" s="33"/>
      <c r="AT489" s="18" t="s">
        <v>164</v>
      </c>
      <c r="AU489" s="18" t="s">
        <v>82</v>
      </c>
    </row>
    <row r="490" spans="2:51" s="13" customFormat="1" ht="12">
      <c r="B490" s="169"/>
      <c r="D490" s="163" t="s">
        <v>166</v>
      </c>
      <c r="E490" s="170" t="s">
        <v>1</v>
      </c>
      <c r="F490" s="171" t="s">
        <v>80</v>
      </c>
      <c r="H490" s="172">
        <v>1</v>
      </c>
      <c r="I490" s="173"/>
      <c r="L490" s="169"/>
      <c r="M490" s="214"/>
      <c r="N490" s="215"/>
      <c r="O490" s="215"/>
      <c r="P490" s="215"/>
      <c r="Q490" s="215"/>
      <c r="R490" s="215"/>
      <c r="S490" s="215"/>
      <c r="T490" s="216"/>
      <c r="AT490" s="170" t="s">
        <v>166</v>
      </c>
      <c r="AU490" s="170" t="s">
        <v>82</v>
      </c>
      <c r="AV490" s="13" t="s">
        <v>82</v>
      </c>
      <c r="AW490" s="13" t="s">
        <v>31</v>
      </c>
      <c r="AX490" s="13" t="s">
        <v>80</v>
      </c>
      <c r="AY490" s="170" t="s">
        <v>152</v>
      </c>
    </row>
    <row r="491" spans="1:31" s="2" customFormat="1" ht="6.95" customHeight="1">
      <c r="A491" s="33"/>
      <c r="B491" s="48"/>
      <c r="C491" s="49"/>
      <c r="D491" s="49"/>
      <c r="E491" s="49"/>
      <c r="F491" s="49"/>
      <c r="G491" s="49"/>
      <c r="H491" s="49"/>
      <c r="I491" s="49"/>
      <c r="J491" s="49"/>
      <c r="K491" s="49"/>
      <c r="L491" s="34"/>
      <c r="M491" s="33"/>
      <c r="O491" s="33"/>
      <c r="P491" s="33"/>
      <c r="Q491" s="33"/>
      <c r="R491" s="33"/>
      <c r="S491" s="33"/>
      <c r="T491" s="33"/>
      <c r="U491" s="33"/>
      <c r="V491" s="33"/>
      <c r="W491" s="33"/>
      <c r="X491" s="33"/>
      <c r="Y491" s="33"/>
      <c r="Z491" s="33"/>
      <c r="AA491" s="33"/>
      <c r="AB491" s="33"/>
      <c r="AC491" s="33"/>
      <c r="AD491" s="33"/>
      <c r="AE491" s="33"/>
    </row>
  </sheetData>
  <autoFilter ref="C131:K490"/>
  <mergeCells count="12">
    <mergeCell ref="E124:H124"/>
    <mergeCell ref="L2:V2"/>
    <mergeCell ref="E85:H85"/>
    <mergeCell ref="E87:H87"/>
    <mergeCell ref="E89:H89"/>
    <mergeCell ref="E120:H120"/>
    <mergeCell ref="E122:H12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25" t="s">
        <v>5</v>
      </c>
      <c r="M2" s="226"/>
      <c r="N2" s="226"/>
      <c r="O2" s="226"/>
      <c r="P2" s="226"/>
      <c r="Q2" s="226"/>
      <c r="R2" s="226"/>
      <c r="S2" s="226"/>
      <c r="T2" s="226"/>
      <c r="U2" s="226"/>
      <c r="V2" s="226"/>
      <c r="AT2" s="18" t="s">
        <v>93</v>
      </c>
    </row>
    <row r="3" spans="2:46" s="1" customFormat="1" ht="6.95" customHeight="1">
      <c r="B3" s="19"/>
      <c r="C3" s="20"/>
      <c r="D3" s="20"/>
      <c r="E3" s="20"/>
      <c r="F3" s="20"/>
      <c r="G3" s="20"/>
      <c r="H3" s="20"/>
      <c r="I3" s="20"/>
      <c r="J3" s="20"/>
      <c r="K3" s="20"/>
      <c r="L3" s="21"/>
      <c r="AT3" s="18" t="s">
        <v>82</v>
      </c>
    </row>
    <row r="4" spans="2:46" s="1" customFormat="1" ht="24.95" customHeight="1">
      <c r="B4" s="21"/>
      <c r="D4" s="22" t="s">
        <v>116</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3" t="str">
        <f>'Rekapitulace stavby'!K6</f>
        <v>Hráze v ústí Ropičanky a Sadového potoka, stavba č. 5753</v>
      </c>
      <c r="F7" s="264"/>
      <c r="G7" s="264"/>
      <c r="H7" s="264"/>
      <c r="L7" s="21"/>
    </row>
    <row r="8" spans="2:12" s="1" customFormat="1" ht="12" customHeight="1">
      <c r="B8" s="21"/>
      <c r="D8" s="28" t="s">
        <v>117</v>
      </c>
      <c r="L8" s="21"/>
    </row>
    <row r="9" spans="1:31" s="2" customFormat="1" ht="16.5" customHeight="1">
      <c r="A9" s="33"/>
      <c r="B9" s="34"/>
      <c r="C9" s="33"/>
      <c r="D9" s="33"/>
      <c r="E9" s="263" t="s">
        <v>118</v>
      </c>
      <c r="F9" s="262"/>
      <c r="G9" s="262"/>
      <c r="H9" s="262"/>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119</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56" t="s">
        <v>749</v>
      </c>
      <c r="F11" s="262"/>
      <c r="G11" s="262"/>
      <c r="H11" s="262"/>
      <c r="I11" s="33"/>
      <c r="J11" s="33"/>
      <c r="K11" s="33"/>
      <c r="L11" s="43"/>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f>'Rekapitulace stavby'!AN8</f>
        <v>44593</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23</v>
      </c>
      <c r="E16" s="33"/>
      <c r="F16" s="33"/>
      <c r="G16" s="33"/>
      <c r="H16" s="33"/>
      <c r="I16" s="28" t="s">
        <v>24</v>
      </c>
      <c r="J16" s="26" t="s">
        <v>1</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1</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27</v>
      </c>
      <c r="E19" s="33"/>
      <c r="F19" s="33"/>
      <c r="G19" s="33"/>
      <c r="H19" s="33"/>
      <c r="I19" s="28" t="s">
        <v>24</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65" t="str">
        <f>'Rekapitulace stavby'!E14</f>
        <v>Vyplň údaj</v>
      </c>
      <c r="F20" s="248"/>
      <c r="G20" s="248"/>
      <c r="H20" s="248"/>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29</v>
      </c>
      <c r="E22" s="33"/>
      <c r="F22" s="33"/>
      <c r="G22" s="33"/>
      <c r="H22" s="33"/>
      <c r="I22" s="28" t="s">
        <v>24</v>
      </c>
      <c r="J22" s="26" t="s">
        <v>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30</v>
      </c>
      <c r="F23" s="33"/>
      <c r="G23" s="33"/>
      <c r="H23" s="33"/>
      <c r="I23" s="28" t="s">
        <v>26</v>
      </c>
      <c r="J23" s="26" t="s">
        <v>1</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24</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2" t="s">
        <v>1</v>
      </c>
      <c r="F29" s="252"/>
      <c r="G29" s="252"/>
      <c r="H29" s="252"/>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34</v>
      </c>
      <c r="E32" s="33"/>
      <c r="F32" s="33"/>
      <c r="G32" s="33"/>
      <c r="H32" s="33"/>
      <c r="I32" s="33"/>
      <c r="J32" s="72">
        <f>ROUND(J127,2)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36</v>
      </c>
      <c r="G34" s="33"/>
      <c r="H34" s="33"/>
      <c r="I34" s="37" t="s">
        <v>35</v>
      </c>
      <c r="J34" s="37" t="s">
        <v>37</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38</v>
      </c>
      <c r="E35" s="28" t="s">
        <v>39</v>
      </c>
      <c r="F35" s="105">
        <f>ROUND((SUM(BE127:BE186)),2)</f>
        <v>0</v>
      </c>
      <c r="G35" s="33"/>
      <c r="H35" s="33"/>
      <c r="I35" s="106">
        <v>0.21</v>
      </c>
      <c r="J35" s="105">
        <f>ROUND(((SUM(BE127:BE186))*I35),2)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40</v>
      </c>
      <c r="F36" s="105">
        <f>ROUND((SUM(BF127:BF186)),2)</f>
        <v>0</v>
      </c>
      <c r="G36" s="33"/>
      <c r="H36" s="33"/>
      <c r="I36" s="106">
        <v>0.15</v>
      </c>
      <c r="J36" s="105">
        <f>ROUND(((SUM(BF127:BF186))*I36),2)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41</v>
      </c>
      <c r="F37" s="105">
        <f>ROUND((SUM(BG127:BG186)),2)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42</v>
      </c>
      <c r="F38" s="105">
        <f>ROUND((SUM(BH127:BH186)),2)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43</v>
      </c>
      <c r="F39" s="105">
        <f>ROUND((SUM(BI127:BI186)),2)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44</v>
      </c>
      <c r="E41" s="61"/>
      <c r="F41" s="61"/>
      <c r="G41" s="109" t="s">
        <v>45</v>
      </c>
      <c r="H41" s="110" t="s">
        <v>46</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47</v>
      </c>
      <c r="E50" s="45"/>
      <c r="F50" s="45"/>
      <c r="G50" s="44" t="s">
        <v>48</v>
      </c>
      <c r="H50" s="45"/>
      <c r="I50" s="45"/>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49</v>
      </c>
      <c r="E61" s="36"/>
      <c r="F61" s="113" t="s">
        <v>50</v>
      </c>
      <c r="G61" s="46" t="s">
        <v>49</v>
      </c>
      <c r="H61" s="36"/>
      <c r="I61" s="36"/>
      <c r="J61" s="114" t="s">
        <v>50</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51</v>
      </c>
      <c r="E65" s="47"/>
      <c r="F65" s="47"/>
      <c r="G65" s="44" t="s">
        <v>52</v>
      </c>
      <c r="H65" s="47"/>
      <c r="I65" s="47"/>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49</v>
      </c>
      <c r="E76" s="36"/>
      <c r="F76" s="113" t="s">
        <v>50</v>
      </c>
      <c r="G76" s="46" t="s">
        <v>49</v>
      </c>
      <c r="H76" s="36"/>
      <c r="I76" s="36"/>
      <c r="J76" s="114" t="s">
        <v>50</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121</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3" t="str">
        <f>E7</f>
        <v>Hráze v ústí Ropičanky a Sadového potoka, stavba č. 5753</v>
      </c>
      <c r="F85" s="264"/>
      <c r="G85" s="264"/>
      <c r="H85" s="264"/>
      <c r="I85" s="33"/>
      <c r="J85" s="33"/>
      <c r="K85" s="33"/>
      <c r="L85" s="43"/>
      <c r="S85" s="33"/>
      <c r="T85" s="33"/>
      <c r="U85" s="33"/>
      <c r="V85" s="33"/>
      <c r="W85" s="33"/>
      <c r="X85" s="33"/>
      <c r="Y85" s="33"/>
      <c r="Z85" s="33"/>
      <c r="AA85" s="33"/>
      <c r="AB85" s="33"/>
      <c r="AC85" s="33"/>
      <c r="AD85" s="33"/>
      <c r="AE85" s="33"/>
    </row>
    <row r="86" spans="2:12" s="1" customFormat="1" ht="12" customHeight="1">
      <c r="B86" s="21"/>
      <c r="C86" s="28" t="s">
        <v>117</v>
      </c>
      <c r="L86" s="21"/>
    </row>
    <row r="87" spans="1:31" s="2" customFormat="1" ht="16.5" customHeight="1">
      <c r="A87" s="33"/>
      <c r="B87" s="34"/>
      <c r="C87" s="33"/>
      <c r="D87" s="33"/>
      <c r="E87" s="263" t="s">
        <v>118</v>
      </c>
      <c r="F87" s="262"/>
      <c r="G87" s="262"/>
      <c r="H87" s="262"/>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119</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56" t="str">
        <f>E11</f>
        <v>003 - DSO 02.1 Dočasný manipulační pruh</v>
      </c>
      <c r="F89" s="262"/>
      <c r="G89" s="262"/>
      <c r="H89" s="262"/>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 xml:space="preserve"> </v>
      </c>
      <c r="G91" s="33"/>
      <c r="H91" s="33"/>
      <c r="I91" s="28" t="s">
        <v>22</v>
      </c>
      <c r="J91" s="56">
        <f>IF(J14="","",J14)</f>
        <v>44593</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23</v>
      </c>
      <c r="D93" s="33"/>
      <c r="E93" s="33"/>
      <c r="F93" s="26" t="str">
        <f>E17</f>
        <v>Povodí Odry, s.p.</v>
      </c>
      <c r="G93" s="33"/>
      <c r="H93" s="33"/>
      <c r="I93" s="28" t="s">
        <v>29</v>
      </c>
      <c r="J93" s="31" t="str">
        <f>E23</f>
        <v>Sweco Hydroprojekt a.s., divize Morava</v>
      </c>
      <c r="K93" s="33"/>
      <c r="L93" s="43"/>
      <c r="S93" s="33"/>
      <c r="T93" s="33"/>
      <c r="U93" s="33"/>
      <c r="V93" s="33"/>
      <c r="W93" s="33"/>
      <c r="X93" s="33"/>
      <c r="Y93" s="33"/>
      <c r="Z93" s="33"/>
      <c r="AA93" s="33"/>
      <c r="AB93" s="33"/>
      <c r="AC93" s="33"/>
      <c r="AD93" s="33"/>
      <c r="AE93" s="33"/>
    </row>
    <row r="94" spans="1:31" s="2" customFormat="1" ht="15.2" customHeight="1">
      <c r="A94" s="33"/>
      <c r="B94" s="34"/>
      <c r="C94" s="28" t="s">
        <v>27</v>
      </c>
      <c r="D94" s="33"/>
      <c r="E94" s="33"/>
      <c r="F94" s="26" t="str">
        <f>IF(E20="","",E20)</f>
        <v>Vyplň údaj</v>
      </c>
      <c r="G94" s="33"/>
      <c r="H94" s="33"/>
      <c r="I94" s="28" t="s">
        <v>32</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122</v>
      </c>
      <c r="D96" s="107"/>
      <c r="E96" s="107"/>
      <c r="F96" s="107"/>
      <c r="G96" s="107"/>
      <c r="H96" s="107"/>
      <c r="I96" s="107"/>
      <c r="J96" s="116" t="s">
        <v>123</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124</v>
      </c>
      <c r="D98" s="33"/>
      <c r="E98" s="33"/>
      <c r="F98" s="33"/>
      <c r="G98" s="33"/>
      <c r="H98" s="33"/>
      <c r="I98" s="33"/>
      <c r="J98" s="72">
        <f>J127</f>
        <v>0</v>
      </c>
      <c r="K98" s="33"/>
      <c r="L98" s="43"/>
      <c r="S98" s="33"/>
      <c r="T98" s="33"/>
      <c r="U98" s="33"/>
      <c r="V98" s="33"/>
      <c r="W98" s="33"/>
      <c r="X98" s="33"/>
      <c r="Y98" s="33"/>
      <c r="Z98" s="33"/>
      <c r="AA98" s="33"/>
      <c r="AB98" s="33"/>
      <c r="AC98" s="33"/>
      <c r="AD98" s="33"/>
      <c r="AE98" s="33"/>
      <c r="AU98" s="18" t="s">
        <v>125</v>
      </c>
    </row>
    <row r="99" spans="2:12" s="9" customFormat="1" ht="24.95" customHeight="1">
      <c r="B99" s="118"/>
      <c r="D99" s="119" t="s">
        <v>126</v>
      </c>
      <c r="E99" s="120"/>
      <c r="F99" s="120"/>
      <c r="G99" s="120"/>
      <c r="H99" s="120"/>
      <c r="I99" s="120"/>
      <c r="J99" s="121">
        <f>J128</f>
        <v>0</v>
      </c>
      <c r="L99" s="118"/>
    </row>
    <row r="100" spans="2:12" s="10" customFormat="1" ht="19.9" customHeight="1">
      <c r="B100" s="122"/>
      <c r="D100" s="123" t="s">
        <v>129</v>
      </c>
      <c r="E100" s="124"/>
      <c r="F100" s="124"/>
      <c r="G100" s="124"/>
      <c r="H100" s="124"/>
      <c r="I100" s="124"/>
      <c r="J100" s="125">
        <f>J129</f>
        <v>0</v>
      </c>
      <c r="L100" s="122"/>
    </row>
    <row r="101" spans="2:12" s="10" customFormat="1" ht="19.9" customHeight="1">
      <c r="B101" s="122"/>
      <c r="D101" s="123" t="s">
        <v>130</v>
      </c>
      <c r="E101" s="124"/>
      <c r="F101" s="124"/>
      <c r="G101" s="124"/>
      <c r="H101" s="124"/>
      <c r="I101" s="124"/>
      <c r="J101" s="125">
        <f>J160</f>
        <v>0</v>
      </c>
      <c r="L101" s="122"/>
    </row>
    <row r="102" spans="2:12" s="10" customFormat="1" ht="19.9" customHeight="1">
      <c r="B102" s="122"/>
      <c r="D102" s="123" t="s">
        <v>133</v>
      </c>
      <c r="E102" s="124"/>
      <c r="F102" s="124"/>
      <c r="G102" s="124"/>
      <c r="H102" s="124"/>
      <c r="I102" s="124"/>
      <c r="J102" s="125">
        <f>J165</f>
        <v>0</v>
      </c>
      <c r="L102" s="122"/>
    </row>
    <row r="103" spans="2:12" s="10" customFormat="1" ht="19.9" customHeight="1">
      <c r="B103" s="122"/>
      <c r="D103" s="123" t="s">
        <v>134</v>
      </c>
      <c r="E103" s="124"/>
      <c r="F103" s="124"/>
      <c r="G103" s="124"/>
      <c r="H103" s="124"/>
      <c r="I103" s="124"/>
      <c r="J103" s="125">
        <f>J170</f>
        <v>0</v>
      </c>
      <c r="L103" s="122"/>
    </row>
    <row r="104" spans="2:12" s="10" customFormat="1" ht="19.9" customHeight="1">
      <c r="B104" s="122"/>
      <c r="D104" s="123" t="s">
        <v>135</v>
      </c>
      <c r="E104" s="124"/>
      <c r="F104" s="124"/>
      <c r="G104" s="124"/>
      <c r="H104" s="124"/>
      <c r="I104" s="124"/>
      <c r="J104" s="125">
        <f>J174</f>
        <v>0</v>
      </c>
      <c r="L104" s="122"/>
    </row>
    <row r="105" spans="2:12" s="10" customFormat="1" ht="19.9" customHeight="1">
      <c r="B105" s="122"/>
      <c r="D105" s="123" t="s">
        <v>136</v>
      </c>
      <c r="E105" s="124"/>
      <c r="F105" s="124"/>
      <c r="G105" s="124"/>
      <c r="H105" s="124"/>
      <c r="I105" s="124"/>
      <c r="J105" s="125">
        <f>J184</f>
        <v>0</v>
      </c>
      <c r="L105" s="122"/>
    </row>
    <row r="106" spans="1:31" s="2" customFormat="1" ht="21.75" customHeight="1">
      <c r="A106" s="33"/>
      <c r="B106" s="34"/>
      <c r="C106" s="33"/>
      <c r="D106" s="33"/>
      <c r="E106" s="33"/>
      <c r="F106" s="33"/>
      <c r="G106" s="33"/>
      <c r="H106" s="33"/>
      <c r="I106" s="33"/>
      <c r="J106" s="33"/>
      <c r="K106" s="33"/>
      <c r="L106" s="43"/>
      <c r="S106" s="33"/>
      <c r="T106" s="33"/>
      <c r="U106" s="33"/>
      <c r="V106" s="33"/>
      <c r="W106" s="33"/>
      <c r="X106" s="33"/>
      <c r="Y106" s="33"/>
      <c r="Z106" s="33"/>
      <c r="AA106" s="33"/>
      <c r="AB106" s="33"/>
      <c r="AC106" s="33"/>
      <c r="AD106" s="33"/>
      <c r="AE106" s="33"/>
    </row>
    <row r="107" spans="1:31" s="2" customFormat="1" ht="6.95" customHeight="1">
      <c r="A107" s="33"/>
      <c r="B107" s="48"/>
      <c r="C107" s="49"/>
      <c r="D107" s="49"/>
      <c r="E107" s="49"/>
      <c r="F107" s="49"/>
      <c r="G107" s="49"/>
      <c r="H107" s="49"/>
      <c r="I107" s="49"/>
      <c r="J107" s="49"/>
      <c r="K107" s="49"/>
      <c r="L107" s="43"/>
      <c r="S107" s="33"/>
      <c r="T107" s="33"/>
      <c r="U107" s="33"/>
      <c r="V107" s="33"/>
      <c r="W107" s="33"/>
      <c r="X107" s="33"/>
      <c r="Y107" s="33"/>
      <c r="Z107" s="33"/>
      <c r="AA107" s="33"/>
      <c r="AB107" s="33"/>
      <c r="AC107" s="33"/>
      <c r="AD107" s="33"/>
      <c r="AE107" s="33"/>
    </row>
    <row r="111" spans="1:31" s="2" customFormat="1" ht="6.95" customHeight="1">
      <c r="A111" s="33"/>
      <c r="B111" s="50"/>
      <c r="C111" s="51"/>
      <c r="D111" s="51"/>
      <c r="E111" s="51"/>
      <c r="F111" s="51"/>
      <c r="G111" s="51"/>
      <c r="H111" s="51"/>
      <c r="I111" s="51"/>
      <c r="J111" s="51"/>
      <c r="K111" s="51"/>
      <c r="L111" s="43"/>
      <c r="S111" s="33"/>
      <c r="T111" s="33"/>
      <c r="U111" s="33"/>
      <c r="V111" s="33"/>
      <c r="W111" s="33"/>
      <c r="X111" s="33"/>
      <c r="Y111" s="33"/>
      <c r="Z111" s="33"/>
      <c r="AA111" s="33"/>
      <c r="AB111" s="33"/>
      <c r="AC111" s="33"/>
      <c r="AD111" s="33"/>
      <c r="AE111" s="33"/>
    </row>
    <row r="112" spans="1:31" s="2" customFormat="1" ht="24.95" customHeight="1">
      <c r="A112" s="33"/>
      <c r="B112" s="34"/>
      <c r="C112" s="22" t="s">
        <v>137</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6.95" customHeight="1">
      <c r="A113" s="33"/>
      <c r="B113" s="34"/>
      <c r="C113" s="33"/>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16</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16.5" customHeight="1">
      <c r="A115" s="33"/>
      <c r="B115" s="34"/>
      <c r="C115" s="33"/>
      <c r="D115" s="33"/>
      <c r="E115" s="263" t="str">
        <f>E7</f>
        <v>Hráze v ústí Ropičanky a Sadového potoka, stavba č. 5753</v>
      </c>
      <c r="F115" s="264"/>
      <c r="G115" s="264"/>
      <c r="H115" s="264"/>
      <c r="I115" s="33"/>
      <c r="J115" s="33"/>
      <c r="K115" s="33"/>
      <c r="L115" s="43"/>
      <c r="S115" s="33"/>
      <c r="T115" s="33"/>
      <c r="U115" s="33"/>
      <c r="V115" s="33"/>
      <c r="W115" s="33"/>
      <c r="X115" s="33"/>
      <c r="Y115" s="33"/>
      <c r="Z115" s="33"/>
      <c r="AA115" s="33"/>
      <c r="AB115" s="33"/>
      <c r="AC115" s="33"/>
      <c r="AD115" s="33"/>
      <c r="AE115" s="33"/>
    </row>
    <row r="116" spans="2:12" s="1" customFormat="1" ht="12" customHeight="1">
      <c r="B116" s="21"/>
      <c r="C116" s="28" t="s">
        <v>117</v>
      </c>
      <c r="L116" s="21"/>
    </row>
    <row r="117" spans="1:31" s="2" customFormat="1" ht="16.5" customHeight="1">
      <c r="A117" s="33"/>
      <c r="B117" s="34"/>
      <c r="C117" s="33"/>
      <c r="D117" s="33"/>
      <c r="E117" s="263" t="s">
        <v>118</v>
      </c>
      <c r="F117" s="262"/>
      <c r="G117" s="262"/>
      <c r="H117" s="262"/>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119</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56" t="str">
        <f>E11</f>
        <v>003 - DSO 02.1 Dočasný manipulační pruh</v>
      </c>
      <c r="F119" s="262"/>
      <c r="G119" s="262"/>
      <c r="H119" s="262"/>
      <c r="I119" s="33"/>
      <c r="J119" s="33"/>
      <c r="K119" s="33"/>
      <c r="L119" s="43"/>
      <c r="S119" s="33"/>
      <c r="T119" s="33"/>
      <c r="U119" s="33"/>
      <c r="V119" s="33"/>
      <c r="W119" s="33"/>
      <c r="X119" s="33"/>
      <c r="Y119" s="33"/>
      <c r="Z119" s="33"/>
      <c r="AA119" s="33"/>
      <c r="AB119" s="33"/>
      <c r="AC119" s="33"/>
      <c r="AD119" s="33"/>
      <c r="AE119" s="33"/>
    </row>
    <row r="120" spans="1:31" s="2" customFormat="1" ht="6.9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2" customHeight="1">
      <c r="A121" s="33"/>
      <c r="B121" s="34"/>
      <c r="C121" s="28" t="s">
        <v>20</v>
      </c>
      <c r="D121" s="33"/>
      <c r="E121" s="33"/>
      <c r="F121" s="26" t="str">
        <f>F14</f>
        <v xml:space="preserve"> </v>
      </c>
      <c r="G121" s="33"/>
      <c r="H121" s="33"/>
      <c r="I121" s="28" t="s">
        <v>22</v>
      </c>
      <c r="J121" s="56">
        <f>IF(J14="","",J14)</f>
        <v>44593</v>
      </c>
      <c r="K121" s="33"/>
      <c r="L121" s="43"/>
      <c r="S121" s="33"/>
      <c r="T121" s="33"/>
      <c r="U121" s="33"/>
      <c r="V121" s="33"/>
      <c r="W121" s="33"/>
      <c r="X121" s="33"/>
      <c r="Y121" s="33"/>
      <c r="Z121" s="33"/>
      <c r="AA121" s="33"/>
      <c r="AB121" s="33"/>
      <c r="AC121" s="33"/>
      <c r="AD121" s="33"/>
      <c r="AE121" s="33"/>
    </row>
    <row r="122" spans="1:31" s="2" customFormat="1" ht="6.9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25.7" customHeight="1">
      <c r="A123" s="33"/>
      <c r="B123" s="34"/>
      <c r="C123" s="28" t="s">
        <v>23</v>
      </c>
      <c r="D123" s="33"/>
      <c r="E123" s="33"/>
      <c r="F123" s="26" t="str">
        <f>E17</f>
        <v>Povodí Odry, s.p.</v>
      </c>
      <c r="G123" s="33"/>
      <c r="H123" s="33"/>
      <c r="I123" s="28" t="s">
        <v>29</v>
      </c>
      <c r="J123" s="31" t="str">
        <f>E23</f>
        <v>Sweco Hydroprojekt a.s., divize Morava</v>
      </c>
      <c r="K123" s="33"/>
      <c r="L123" s="43"/>
      <c r="S123" s="33"/>
      <c r="T123" s="33"/>
      <c r="U123" s="33"/>
      <c r="V123" s="33"/>
      <c r="W123" s="33"/>
      <c r="X123" s="33"/>
      <c r="Y123" s="33"/>
      <c r="Z123" s="33"/>
      <c r="AA123" s="33"/>
      <c r="AB123" s="33"/>
      <c r="AC123" s="33"/>
      <c r="AD123" s="33"/>
      <c r="AE123" s="33"/>
    </row>
    <row r="124" spans="1:31" s="2" customFormat="1" ht="15.2" customHeight="1">
      <c r="A124" s="33"/>
      <c r="B124" s="34"/>
      <c r="C124" s="28" t="s">
        <v>27</v>
      </c>
      <c r="D124" s="33"/>
      <c r="E124" s="33"/>
      <c r="F124" s="26" t="str">
        <f>IF(E20="","",E20)</f>
        <v>Vyplň údaj</v>
      </c>
      <c r="G124" s="33"/>
      <c r="H124" s="33"/>
      <c r="I124" s="28" t="s">
        <v>32</v>
      </c>
      <c r="J124" s="31" t="str">
        <f>E26</f>
        <v xml:space="preserve"> </v>
      </c>
      <c r="K124" s="33"/>
      <c r="L124" s="43"/>
      <c r="S124" s="33"/>
      <c r="T124" s="33"/>
      <c r="U124" s="33"/>
      <c r="V124" s="33"/>
      <c r="W124" s="33"/>
      <c r="X124" s="33"/>
      <c r="Y124" s="33"/>
      <c r="Z124" s="33"/>
      <c r="AA124" s="33"/>
      <c r="AB124" s="33"/>
      <c r="AC124" s="33"/>
      <c r="AD124" s="33"/>
      <c r="AE124" s="33"/>
    </row>
    <row r="125" spans="1:31" s="2" customFormat="1" ht="10.35" customHeight="1">
      <c r="A125" s="33"/>
      <c r="B125" s="34"/>
      <c r="C125" s="33"/>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11" customFormat="1" ht="29.25" customHeight="1">
      <c r="A126" s="126"/>
      <c r="B126" s="127"/>
      <c r="C126" s="128" t="s">
        <v>138</v>
      </c>
      <c r="D126" s="129" t="s">
        <v>59</v>
      </c>
      <c r="E126" s="129" t="s">
        <v>55</v>
      </c>
      <c r="F126" s="129" t="s">
        <v>56</v>
      </c>
      <c r="G126" s="129" t="s">
        <v>139</v>
      </c>
      <c r="H126" s="129" t="s">
        <v>140</v>
      </c>
      <c r="I126" s="129" t="s">
        <v>141</v>
      </c>
      <c r="J126" s="129" t="s">
        <v>123</v>
      </c>
      <c r="K126" s="130" t="s">
        <v>142</v>
      </c>
      <c r="L126" s="131"/>
      <c r="M126" s="63" t="s">
        <v>1</v>
      </c>
      <c r="N126" s="64" t="s">
        <v>38</v>
      </c>
      <c r="O126" s="64" t="s">
        <v>143</v>
      </c>
      <c r="P126" s="64" t="s">
        <v>144</v>
      </c>
      <c r="Q126" s="64" t="s">
        <v>145</v>
      </c>
      <c r="R126" s="64" t="s">
        <v>146</v>
      </c>
      <c r="S126" s="64" t="s">
        <v>147</v>
      </c>
      <c r="T126" s="65" t="s">
        <v>148</v>
      </c>
      <c r="U126" s="126"/>
      <c r="V126" s="126"/>
      <c r="W126" s="126"/>
      <c r="X126" s="126"/>
      <c r="Y126" s="126"/>
      <c r="Z126" s="126"/>
      <c r="AA126" s="126"/>
      <c r="AB126" s="126"/>
      <c r="AC126" s="126"/>
      <c r="AD126" s="126"/>
      <c r="AE126" s="126"/>
    </row>
    <row r="127" spans="1:63" s="2" customFormat="1" ht="22.9" customHeight="1">
      <c r="A127" s="33"/>
      <c r="B127" s="34"/>
      <c r="C127" s="70" t="s">
        <v>149</v>
      </c>
      <c r="D127" s="33"/>
      <c r="E127" s="33"/>
      <c r="F127" s="33"/>
      <c r="G127" s="33"/>
      <c r="H127" s="33"/>
      <c r="I127" s="33"/>
      <c r="J127" s="132">
        <f>BK127</f>
        <v>0</v>
      </c>
      <c r="K127" s="33"/>
      <c r="L127" s="34"/>
      <c r="M127" s="66"/>
      <c r="N127" s="57"/>
      <c r="O127" s="67"/>
      <c r="P127" s="133">
        <f>P128</f>
        <v>0</v>
      </c>
      <c r="Q127" s="67"/>
      <c r="R127" s="133">
        <f>R128</f>
        <v>0.392265</v>
      </c>
      <c r="S127" s="67"/>
      <c r="T127" s="134">
        <f>T128</f>
        <v>210.7998</v>
      </c>
      <c r="U127" s="33"/>
      <c r="V127" s="33"/>
      <c r="W127" s="33"/>
      <c r="X127" s="33"/>
      <c r="Y127" s="33"/>
      <c r="Z127" s="33"/>
      <c r="AA127" s="33"/>
      <c r="AB127" s="33"/>
      <c r="AC127" s="33"/>
      <c r="AD127" s="33"/>
      <c r="AE127" s="33"/>
      <c r="AT127" s="18" t="s">
        <v>73</v>
      </c>
      <c r="AU127" s="18" t="s">
        <v>125</v>
      </c>
      <c r="BK127" s="135">
        <f>BK128</f>
        <v>0</v>
      </c>
    </row>
    <row r="128" spans="2:63" s="12" customFormat="1" ht="25.9" customHeight="1">
      <c r="B128" s="136"/>
      <c r="D128" s="137" t="s">
        <v>73</v>
      </c>
      <c r="E128" s="138" t="s">
        <v>150</v>
      </c>
      <c r="F128" s="138" t="s">
        <v>151</v>
      </c>
      <c r="I128" s="139"/>
      <c r="J128" s="140">
        <f>BK128</f>
        <v>0</v>
      </c>
      <c r="L128" s="136"/>
      <c r="M128" s="141"/>
      <c r="N128" s="142"/>
      <c r="O128" s="142"/>
      <c r="P128" s="143">
        <f>P129+P160+P165+P170+P174+P184</f>
        <v>0</v>
      </c>
      <c r="Q128" s="142"/>
      <c r="R128" s="143">
        <f>R129+R160+R165+R170+R174+R184</f>
        <v>0.392265</v>
      </c>
      <c r="S128" s="142"/>
      <c r="T128" s="144">
        <f>T129+T160+T165+T170+T174+T184</f>
        <v>210.7998</v>
      </c>
      <c r="AR128" s="137" t="s">
        <v>80</v>
      </c>
      <c r="AT128" s="145" t="s">
        <v>73</v>
      </c>
      <c r="AU128" s="145" t="s">
        <v>74</v>
      </c>
      <c r="AY128" s="137" t="s">
        <v>152</v>
      </c>
      <c r="BK128" s="146">
        <f>BK129+BK160+BK165+BK170+BK174+BK184</f>
        <v>0</v>
      </c>
    </row>
    <row r="129" spans="2:63" s="12" customFormat="1" ht="22.9" customHeight="1">
      <c r="B129" s="136"/>
      <c r="D129" s="137" t="s">
        <v>73</v>
      </c>
      <c r="E129" s="147" t="s">
        <v>80</v>
      </c>
      <c r="F129" s="147" t="s">
        <v>240</v>
      </c>
      <c r="I129" s="139"/>
      <c r="J129" s="148">
        <f>BK129</f>
        <v>0</v>
      </c>
      <c r="L129" s="136"/>
      <c r="M129" s="141"/>
      <c r="N129" s="142"/>
      <c r="O129" s="142"/>
      <c r="P129" s="143">
        <f>SUM(P130:P159)</f>
        <v>0</v>
      </c>
      <c r="Q129" s="142"/>
      <c r="R129" s="143">
        <f>SUM(R130:R159)</f>
        <v>0</v>
      </c>
      <c r="S129" s="142"/>
      <c r="T129" s="144">
        <f>SUM(T130:T159)</f>
        <v>210.7998</v>
      </c>
      <c r="AR129" s="137" t="s">
        <v>80</v>
      </c>
      <c r="AT129" s="145" t="s">
        <v>73</v>
      </c>
      <c r="AU129" s="145" t="s">
        <v>80</v>
      </c>
      <c r="AY129" s="137" t="s">
        <v>152</v>
      </c>
      <c r="BK129" s="146">
        <f>SUM(BK130:BK159)</f>
        <v>0</v>
      </c>
    </row>
    <row r="130" spans="1:65" s="2" customFormat="1" ht="24.2" customHeight="1">
      <c r="A130" s="33"/>
      <c r="B130" s="149"/>
      <c r="C130" s="150" t="s">
        <v>80</v>
      </c>
      <c r="D130" s="150" t="s">
        <v>155</v>
      </c>
      <c r="E130" s="151" t="s">
        <v>750</v>
      </c>
      <c r="F130" s="152" t="s">
        <v>751</v>
      </c>
      <c r="G130" s="153" t="s">
        <v>158</v>
      </c>
      <c r="H130" s="154">
        <v>568.5</v>
      </c>
      <c r="I130" s="155"/>
      <c r="J130" s="156">
        <f>ROUND(I130*H130,2)</f>
        <v>0</v>
      </c>
      <c r="K130" s="152" t="s">
        <v>159</v>
      </c>
      <c r="L130" s="34"/>
      <c r="M130" s="157" t="s">
        <v>1</v>
      </c>
      <c r="N130" s="158" t="s">
        <v>39</v>
      </c>
      <c r="O130" s="59"/>
      <c r="P130" s="159">
        <f>O130*H130</f>
        <v>0</v>
      </c>
      <c r="Q130" s="159">
        <v>0</v>
      </c>
      <c r="R130" s="159">
        <f>Q130*H130</f>
        <v>0</v>
      </c>
      <c r="S130" s="159">
        <v>0.37</v>
      </c>
      <c r="T130" s="160">
        <f>S130*H130</f>
        <v>210.345</v>
      </c>
      <c r="U130" s="33"/>
      <c r="V130" s="33"/>
      <c r="W130" s="33"/>
      <c r="X130" s="33"/>
      <c r="Y130" s="33"/>
      <c r="Z130" s="33"/>
      <c r="AA130" s="33"/>
      <c r="AB130" s="33"/>
      <c r="AC130" s="33"/>
      <c r="AD130" s="33"/>
      <c r="AE130" s="33"/>
      <c r="AR130" s="161" t="s">
        <v>160</v>
      </c>
      <c r="AT130" s="161" t="s">
        <v>155</v>
      </c>
      <c r="AU130" s="161" t="s">
        <v>82</v>
      </c>
      <c r="AY130" s="18" t="s">
        <v>152</v>
      </c>
      <c r="BE130" s="162">
        <f>IF(N130="základní",J130,0)</f>
        <v>0</v>
      </c>
      <c r="BF130" s="162">
        <f>IF(N130="snížená",J130,0)</f>
        <v>0</v>
      </c>
      <c r="BG130" s="162">
        <f>IF(N130="zákl. přenesená",J130,0)</f>
        <v>0</v>
      </c>
      <c r="BH130" s="162">
        <f>IF(N130="sníž. přenesená",J130,0)</f>
        <v>0</v>
      </c>
      <c r="BI130" s="162">
        <f>IF(N130="nulová",J130,0)</f>
        <v>0</v>
      </c>
      <c r="BJ130" s="18" t="s">
        <v>80</v>
      </c>
      <c r="BK130" s="162">
        <f>ROUND(I130*H130,2)</f>
        <v>0</v>
      </c>
      <c r="BL130" s="18" t="s">
        <v>160</v>
      </c>
      <c r="BM130" s="161" t="s">
        <v>752</v>
      </c>
    </row>
    <row r="131" spans="1:47" s="2" customFormat="1" ht="39">
      <c r="A131" s="33"/>
      <c r="B131" s="34"/>
      <c r="C131" s="33"/>
      <c r="D131" s="163" t="s">
        <v>162</v>
      </c>
      <c r="E131" s="33"/>
      <c r="F131" s="164" t="s">
        <v>753</v>
      </c>
      <c r="G131" s="33"/>
      <c r="H131" s="33"/>
      <c r="I131" s="165"/>
      <c r="J131" s="33"/>
      <c r="K131" s="33"/>
      <c r="L131" s="34"/>
      <c r="M131" s="166"/>
      <c r="N131" s="167"/>
      <c r="O131" s="59"/>
      <c r="P131" s="59"/>
      <c r="Q131" s="59"/>
      <c r="R131" s="59"/>
      <c r="S131" s="59"/>
      <c r="T131" s="60"/>
      <c r="U131" s="33"/>
      <c r="V131" s="33"/>
      <c r="W131" s="33"/>
      <c r="X131" s="33"/>
      <c r="Y131" s="33"/>
      <c r="Z131" s="33"/>
      <c r="AA131" s="33"/>
      <c r="AB131" s="33"/>
      <c r="AC131" s="33"/>
      <c r="AD131" s="33"/>
      <c r="AE131" s="33"/>
      <c r="AT131" s="18" t="s">
        <v>162</v>
      </c>
      <c r="AU131" s="18" t="s">
        <v>82</v>
      </c>
    </row>
    <row r="132" spans="1:65" s="2" customFormat="1" ht="16.5" customHeight="1">
      <c r="A132" s="33"/>
      <c r="B132" s="149"/>
      <c r="C132" s="150" t="s">
        <v>259</v>
      </c>
      <c r="D132" s="150" t="s">
        <v>155</v>
      </c>
      <c r="E132" s="151" t="s">
        <v>754</v>
      </c>
      <c r="F132" s="152" t="s">
        <v>755</v>
      </c>
      <c r="G132" s="153" t="s">
        <v>158</v>
      </c>
      <c r="H132" s="154">
        <v>568.5</v>
      </c>
      <c r="I132" s="155"/>
      <c r="J132" s="156">
        <f>ROUND(I132*H132,2)</f>
        <v>0</v>
      </c>
      <c r="K132" s="152" t="s">
        <v>756</v>
      </c>
      <c r="L132" s="34"/>
      <c r="M132" s="157" t="s">
        <v>1</v>
      </c>
      <c r="N132" s="158" t="s">
        <v>39</v>
      </c>
      <c r="O132" s="59"/>
      <c r="P132" s="159">
        <f>O132*H132</f>
        <v>0</v>
      </c>
      <c r="Q132" s="159">
        <v>0</v>
      </c>
      <c r="R132" s="159">
        <f>Q132*H132</f>
        <v>0</v>
      </c>
      <c r="S132" s="159">
        <v>0.0008</v>
      </c>
      <c r="T132" s="160">
        <f>S132*H132</f>
        <v>0.45480000000000004</v>
      </c>
      <c r="U132" s="33"/>
      <c r="V132" s="33"/>
      <c r="W132" s="33"/>
      <c r="X132" s="33"/>
      <c r="Y132" s="33"/>
      <c r="Z132" s="33"/>
      <c r="AA132" s="33"/>
      <c r="AB132" s="33"/>
      <c r="AC132" s="33"/>
      <c r="AD132" s="33"/>
      <c r="AE132" s="33"/>
      <c r="AR132" s="161" t="s">
        <v>160</v>
      </c>
      <c r="AT132" s="161" t="s">
        <v>155</v>
      </c>
      <c r="AU132" s="161" t="s">
        <v>82</v>
      </c>
      <c r="AY132" s="18" t="s">
        <v>152</v>
      </c>
      <c r="BE132" s="162">
        <f>IF(N132="základní",J132,0)</f>
        <v>0</v>
      </c>
      <c r="BF132" s="162">
        <f>IF(N132="snížená",J132,0)</f>
        <v>0</v>
      </c>
      <c r="BG132" s="162">
        <f>IF(N132="zákl. přenesená",J132,0)</f>
        <v>0</v>
      </c>
      <c r="BH132" s="162">
        <f>IF(N132="sníž. přenesená",J132,0)</f>
        <v>0</v>
      </c>
      <c r="BI132" s="162">
        <f>IF(N132="nulová",J132,0)</f>
        <v>0</v>
      </c>
      <c r="BJ132" s="18" t="s">
        <v>80</v>
      </c>
      <c r="BK132" s="162">
        <f>ROUND(I132*H132,2)</f>
        <v>0</v>
      </c>
      <c r="BL132" s="18" t="s">
        <v>160</v>
      </c>
      <c r="BM132" s="161" t="s">
        <v>757</v>
      </c>
    </row>
    <row r="133" spans="1:47" s="2" customFormat="1" ht="19.5">
      <c r="A133" s="33"/>
      <c r="B133" s="34"/>
      <c r="C133" s="33"/>
      <c r="D133" s="163" t="s">
        <v>162</v>
      </c>
      <c r="E133" s="33"/>
      <c r="F133" s="164" t="s">
        <v>758</v>
      </c>
      <c r="G133" s="33"/>
      <c r="H133" s="33"/>
      <c r="I133" s="165"/>
      <c r="J133" s="33"/>
      <c r="K133" s="33"/>
      <c r="L133" s="34"/>
      <c r="M133" s="166"/>
      <c r="N133" s="167"/>
      <c r="O133" s="59"/>
      <c r="P133" s="59"/>
      <c r="Q133" s="59"/>
      <c r="R133" s="59"/>
      <c r="S133" s="59"/>
      <c r="T133" s="60"/>
      <c r="U133" s="33"/>
      <c r="V133" s="33"/>
      <c r="W133" s="33"/>
      <c r="X133" s="33"/>
      <c r="Y133" s="33"/>
      <c r="Z133" s="33"/>
      <c r="AA133" s="33"/>
      <c r="AB133" s="33"/>
      <c r="AC133" s="33"/>
      <c r="AD133" s="33"/>
      <c r="AE133" s="33"/>
      <c r="AT133" s="18" t="s">
        <v>162</v>
      </c>
      <c r="AU133" s="18" t="s">
        <v>82</v>
      </c>
    </row>
    <row r="134" spans="1:65" s="2" customFormat="1" ht="24.2" customHeight="1">
      <c r="A134" s="33"/>
      <c r="B134" s="149"/>
      <c r="C134" s="150" t="s">
        <v>82</v>
      </c>
      <c r="D134" s="150" t="s">
        <v>155</v>
      </c>
      <c r="E134" s="151" t="s">
        <v>759</v>
      </c>
      <c r="F134" s="152" t="s">
        <v>760</v>
      </c>
      <c r="G134" s="153" t="s">
        <v>158</v>
      </c>
      <c r="H134" s="154">
        <v>568.5</v>
      </c>
      <c r="I134" s="155"/>
      <c r="J134" s="156">
        <f>ROUND(I134*H134,2)</f>
        <v>0</v>
      </c>
      <c r="K134" s="152" t="s">
        <v>159</v>
      </c>
      <c r="L134" s="34"/>
      <c r="M134" s="157" t="s">
        <v>1</v>
      </c>
      <c r="N134" s="158" t="s">
        <v>39</v>
      </c>
      <c r="O134" s="59"/>
      <c r="P134" s="159">
        <f>O134*H134</f>
        <v>0</v>
      </c>
      <c r="Q134" s="159">
        <v>0</v>
      </c>
      <c r="R134" s="159">
        <f>Q134*H134</f>
        <v>0</v>
      </c>
      <c r="S134" s="159">
        <v>0</v>
      </c>
      <c r="T134" s="160">
        <f>S134*H134</f>
        <v>0</v>
      </c>
      <c r="U134" s="33"/>
      <c r="V134" s="33"/>
      <c r="W134" s="33"/>
      <c r="X134" s="33"/>
      <c r="Y134" s="33"/>
      <c r="Z134" s="33"/>
      <c r="AA134" s="33"/>
      <c r="AB134" s="33"/>
      <c r="AC134" s="33"/>
      <c r="AD134" s="33"/>
      <c r="AE134" s="33"/>
      <c r="AR134" s="161" t="s">
        <v>160</v>
      </c>
      <c r="AT134" s="161" t="s">
        <v>155</v>
      </c>
      <c r="AU134" s="161" t="s">
        <v>82</v>
      </c>
      <c r="AY134" s="18" t="s">
        <v>152</v>
      </c>
      <c r="BE134" s="162">
        <f>IF(N134="základní",J134,0)</f>
        <v>0</v>
      </c>
      <c r="BF134" s="162">
        <f>IF(N134="snížená",J134,0)</f>
        <v>0</v>
      </c>
      <c r="BG134" s="162">
        <f>IF(N134="zákl. přenesená",J134,0)</f>
        <v>0</v>
      </c>
      <c r="BH134" s="162">
        <f>IF(N134="sníž. přenesená",J134,0)</f>
        <v>0</v>
      </c>
      <c r="BI134" s="162">
        <f>IF(N134="nulová",J134,0)</f>
        <v>0</v>
      </c>
      <c r="BJ134" s="18" t="s">
        <v>80</v>
      </c>
      <c r="BK134" s="162">
        <f>ROUND(I134*H134,2)</f>
        <v>0</v>
      </c>
      <c r="BL134" s="18" t="s">
        <v>160</v>
      </c>
      <c r="BM134" s="161" t="s">
        <v>761</v>
      </c>
    </row>
    <row r="135" spans="1:47" s="2" customFormat="1" ht="19.5">
      <c r="A135" s="33"/>
      <c r="B135" s="34"/>
      <c r="C135" s="33"/>
      <c r="D135" s="163" t="s">
        <v>162</v>
      </c>
      <c r="E135" s="33"/>
      <c r="F135" s="164" t="s">
        <v>762</v>
      </c>
      <c r="G135" s="33"/>
      <c r="H135" s="33"/>
      <c r="I135" s="165"/>
      <c r="J135" s="33"/>
      <c r="K135" s="33"/>
      <c r="L135" s="34"/>
      <c r="M135" s="166"/>
      <c r="N135" s="167"/>
      <c r="O135" s="59"/>
      <c r="P135" s="59"/>
      <c r="Q135" s="59"/>
      <c r="R135" s="59"/>
      <c r="S135" s="59"/>
      <c r="T135" s="60"/>
      <c r="U135" s="33"/>
      <c r="V135" s="33"/>
      <c r="W135" s="33"/>
      <c r="X135" s="33"/>
      <c r="Y135" s="33"/>
      <c r="Z135" s="33"/>
      <c r="AA135" s="33"/>
      <c r="AB135" s="33"/>
      <c r="AC135" s="33"/>
      <c r="AD135" s="33"/>
      <c r="AE135" s="33"/>
      <c r="AT135" s="18" t="s">
        <v>162</v>
      </c>
      <c r="AU135" s="18" t="s">
        <v>82</v>
      </c>
    </row>
    <row r="136" spans="1:47" s="2" customFormat="1" ht="19.5">
      <c r="A136" s="33"/>
      <c r="B136" s="34"/>
      <c r="C136" s="33"/>
      <c r="D136" s="163" t="s">
        <v>164</v>
      </c>
      <c r="E136" s="33"/>
      <c r="F136" s="168" t="s">
        <v>763</v>
      </c>
      <c r="G136" s="33"/>
      <c r="H136" s="33"/>
      <c r="I136" s="165"/>
      <c r="J136" s="33"/>
      <c r="K136" s="33"/>
      <c r="L136" s="34"/>
      <c r="M136" s="166"/>
      <c r="N136" s="167"/>
      <c r="O136" s="59"/>
      <c r="P136" s="59"/>
      <c r="Q136" s="59"/>
      <c r="R136" s="59"/>
      <c r="S136" s="59"/>
      <c r="T136" s="60"/>
      <c r="U136" s="33"/>
      <c r="V136" s="33"/>
      <c r="W136" s="33"/>
      <c r="X136" s="33"/>
      <c r="Y136" s="33"/>
      <c r="Z136" s="33"/>
      <c r="AA136" s="33"/>
      <c r="AB136" s="33"/>
      <c r="AC136" s="33"/>
      <c r="AD136" s="33"/>
      <c r="AE136" s="33"/>
      <c r="AT136" s="18" t="s">
        <v>164</v>
      </c>
      <c r="AU136" s="18" t="s">
        <v>82</v>
      </c>
    </row>
    <row r="137" spans="2:51" s="13" customFormat="1" ht="12">
      <c r="B137" s="169"/>
      <c r="D137" s="163" t="s">
        <v>166</v>
      </c>
      <c r="E137" s="170" t="s">
        <v>1</v>
      </c>
      <c r="F137" s="171" t="s">
        <v>764</v>
      </c>
      <c r="H137" s="172">
        <v>568.5</v>
      </c>
      <c r="I137" s="173"/>
      <c r="L137" s="169"/>
      <c r="M137" s="174"/>
      <c r="N137" s="175"/>
      <c r="O137" s="175"/>
      <c r="P137" s="175"/>
      <c r="Q137" s="175"/>
      <c r="R137" s="175"/>
      <c r="S137" s="175"/>
      <c r="T137" s="176"/>
      <c r="AT137" s="170" t="s">
        <v>166</v>
      </c>
      <c r="AU137" s="170" t="s">
        <v>82</v>
      </c>
      <c r="AV137" s="13" t="s">
        <v>82</v>
      </c>
      <c r="AW137" s="13" t="s">
        <v>31</v>
      </c>
      <c r="AX137" s="13" t="s">
        <v>80</v>
      </c>
      <c r="AY137" s="170" t="s">
        <v>152</v>
      </c>
    </row>
    <row r="138" spans="1:65" s="2" customFormat="1" ht="37.9" customHeight="1">
      <c r="A138" s="33"/>
      <c r="B138" s="149"/>
      <c r="C138" s="150" t="s">
        <v>102</v>
      </c>
      <c r="D138" s="150" t="s">
        <v>155</v>
      </c>
      <c r="E138" s="151" t="s">
        <v>283</v>
      </c>
      <c r="F138" s="152" t="s">
        <v>284</v>
      </c>
      <c r="G138" s="153" t="s">
        <v>230</v>
      </c>
      <c r="H138" s="154">
        <v>142.125</v>
      </c>
      <c r="I138" s="155"/>
      <c r="J138" s="156">
        <f>ROUND(I138*H138,2)</f>
        <v>0</v>
      </c>
      <c r="K138" s="152" t="s">
        <v>159</v>
      </c>
      <c r="L138" s="34"/>
      <c r="M138" s="157" t="s">
        <v>1</v>
      </c>
      <c r="N138" s="158" t="s">
        <v>39</v>
      </c>
      <c r="O138" s="59"/>
      <c r="P138" s="159">
        <f>O138*H138</f>
        <v>0</v>
      </c>
      <c r="Q138" s="159">
        <v>0</v>
      </c>
      <c r="R138" s="159">
        <f>Q138*H138</f>
        <v>0</v>
      </c>
      <c r="S138" s="159">
        <v>0</v>
      </c>
      <c r="T138" s="160">
        <f>S138*H138</f>
        <v>0</v>
      </c>
      <c r="U138" s="33"/>
      <c r="V138" s="33"/>
      <c r="W138" s="33"/>
      <c r="X138" s="33"/>
      <c r="Y138" s="33"/>
      <c r="Z138" s="33"/>
      <c r="AA138" s="33"/>
      <c r="AB138" s="33"/>
      <c r="AC138" s="33"/>
      <c r="AD138" s="33"/>
      <c r="AE138" s="33"/>
      <c r="AR138" s="161" t="s">
        <v>160</v>
      </c>
      <c r="AT138" s="161" t="s">
        <v>155</v>
      </c>
      <c r="AU138" s="161" t="s">
        <v>82</v>
      </c>
      <c r="AY138" s="18" t="s">
        <v>152</v>
      </c>
      <c r="BE138" s="162">
        <f>IF(N138="základní",J138,0)</f>
        <v>0</v>
      </c>
      <c r="BF138" s="162">
        <f>IF(N138="snížená",J138,0)</f>
        <v>0</v>
      </c>
      <c r="BG138" s="162">
        <f>IF(N138="zákl. přenesená",J138,0)</f>
        <v>0</v>
      </c>
      <c r="BH138" s="162">
        <f>IF(N138="sníž. přenesená",J138,0)</f>
        <v>0</v>
      </c>
      <c r="BI138" s="162">
        <f>IF(N138="nulová",J138,0)</f>
        <v>0</v>
      </c>
      <c r="BJ138" s="18" t="s">
        <v>80</v>
      </c>
      <c r="BK138" s="162">
        <f>ROUND(I138*H138,2)</f>
        <v>0</v>
      </c>
      <c r="BL138" s="18" t="s">
        <v>160</v>
      </c>
      <c r="BM138" s="161" t="s">
        <v>765</v>
      </c>
    </row>
    <row r="139" spans="1:47" s="2" customFormat="1" ht="39">
      <c r="A139" s="33"/>
      <c r="B139" s="34"/>
      <c r="C139" s="33"/>
      <c r="D139" s="163" t="s">
        <v>162</v>
      </c>
      <c r="E139" s="33"/>
      <c r="F139" s="164" t="s">
        <v>286</v>
      </c>
      <c r="G139" s="33"/>
      <c r="H139" s="33"/>
      <c r="I139" s="165"/>
      <c r="J139" s="33"/>
      <c r="K139" s="33"/>
      <c r="L139" s="34"/>
      <c r="M139" s="166"/>
      <c r="N139" s="167"/>
      <c r="O139" s="59"/>
      <c r="P139" s="59"/>
      <c r="Q139" s="59"/>
      <c r="R139" s="59"/>
      <c r="S139" s="59"/>
      <c r="T139" s="60"/>
      <c r="U139" s="33"/>
      <c r="V139" s="33"/>
      <c r="W139" s="33"/>
      <c r="X139" s="33"/>
      <c r="Y139" s="33"/>
      <c r="Z139" s="33"/>
      <c r="AA139" s="33"/>
      <c r="AB139" s="33"/>
      <c r="AC139" s="33"/>
      <c r="AD139" s="33"/>
      <c r="AE139" s="33"/>
      <c r="AT139" s="18" t="s">
        <v>162</v>
      </c>
      <c r="AU139" s="18" t="s">
        <v>82</v>
      </c>
    </row>
    <row r="140" spans="1:47" s="2" customFormat="1" ht="19.5">
      <c r="A140" s="33"/>
      <c r="B140" s="34"/>
      <c r="C140" s="33"/>
      <c r="D140" s="163" t="s">
        <v>164</v>
      </c>
      <c r="E140" s="33"/>
      <c r="F140" s="168" t="s">
        <v>763</v>
      </c>
      <c r="G140" s="33"/>
      <c r="H140" s="33"/>
      <c r="I140" s="165"/>
      <c r="J140" s="33"/>
      <c r="K140" s="33"/>
      <c r="L140" s="34"/>
      <c r="M140" s="166"/>
      <c r="N140" s="167"/>
      <c r="O140" s="59"/>
      <c r="P140" s="59"/>
      <c r="Q140" s="59"/>
      <c r="R140" s="59"/>
      <c r="S140" s="59"/>
      <c r="T140" s="60"/>
      <c r="U140" s="33"/>
      <c r="V140" s="33"/>
      <c r="W140" s="33"/>
      <c r="X140" s="33"/>
      <c r="Y140" s="33"/>
      <c r="Z140" s="33"/>
      <c r="AA140" s="33"/>
      <c r="AB140" s="33"/>
      <c r="AC140" s="33"/>
      <c r="AD140" s="33"/>
      <c r="AE140" s="33"/>
      <c r="AT140" s="18" t="s">
        <v>164</v>
      </c>
      <c r="AU140" s="18" t="s">
        <v>82</v>
      </c>
    </row>
    <row r="141" spans="2:51" s="13" customFormat="1" ht="12">
      <c r="B141" s="169"/>
      <c r="D141" s="163" t="s">
        <v>166</v>
      </c>
      <c r="E141" s="170" t="s">
        <v>1</v>
      </c>
      <c r="F141" s="171" t="s">
        <v>766</v>
      </c>
      <c r="H141" s="172">
        <v>142.125</v>
      </c>
      <c r="I141" s="173"/>
      <c r="L141" s="169"/>
      <c r="M141" s="174"/>
      <c r="N141" s="175"/>
      <c r="O141" s="175"/>
      <c r="P141" s="175"/>
      <c r="Q141" s="175"/>
      <c r="R141" s="175"/>
      <c r="S141" s="175"/>
      <c r="T141" s="176"/>
      <c r="AT141" s="170" t="s">
        <v>166</v>
      </c>
      <c r="AU141" s="170" t="s">
        <v>82</v>
      </c>
      <c r="AV141" s="13" t="s">
        <v>82</v>
      </c>
      <c r="AW141" s="13" t="s">
        <v>31</v>
      </c>
      <c r="AX141" s="13" t="s">
        <v>80</v>
      </c>
      <c r="AY141" s="170" t="s">
        <v>152</v>
      </c>
    </row>
    <row r="142" spans="1:65" s="2" customFormat="1" ht="37.9" customHeight="1">
      <c r="A142" s="33"/>
      <c r="B142" s="149"/>
      <c r="C142" s="150" t="s">
        <v>160</v>
      </c>
      <c r="D142" s="150" t="s">
        <v>155</v>
      </c>
      <c r="E142" s="151" t="s">
        <v>289</v>
      </c>
      <c r="F142" s="152" t="s">
        <v>290</v>
      </c>
      <c r="G142" s="153" t="s">
        <v>230</v>
      </c>
      <c r="H142" s="154">
        <v>142.125</v>
      </c>
      <c r="I142" s="155"/>
      <c r="J142" s="156">
        <f>ROUND(I142*H142,2)</f>
        <v>0</v>
      </c>
      <c r="K142" s="152" t="s">
        <v>1</v>
      </c>
      <c r="L142" s="34"/>
      <c r="M142" s="157" t="s">
        <v>1</v>
      </c>
      <c r="N142" s="158" t="s">
        <v>39</v>
      </c>
      <c r="O142" s="59"/>
      <c r="P142" s="159">
        <f>O142*H142</f>
        <v>0</v>
      </c>
      <c r="Q142" s="159">
        <v>0</v>
      </c>
      <c r="R142" s="159">
        <f>Q142*H142</f>
        <v>0</v>
      </c>
      <c r="S142" s="159">
        <v>0</v>
      </c>
      <c r="T142" s="160">
        <f>S142*H142</f>
        <v>0</v>
      </c>
      <c r="U142" s="33"/>
      <c r="V142" s="33"/>
      <c r="W142" s="33"/>
      <c r="X142" s="33"/>
      <c r="Y142" s="33"/>
      <c r="Z142" s="33"/>
      <c r="AA142" s="33"/>
      <c r="AB142" s="33"/>
      <c r="AC142" s="33"/>
      <c r="AD142" s="33"/>
      <c r="AE142" s="33"/>
      <c r="AR142" s="161" t="s">
        <v>160</v>
      </c>
      <c r="AT142" s="161" t="s">
        <v>155</v>
      </c>
      <c r="AU142" s="161" t="s">
        <v>82</v>
      </c>
      <c r="AY142" s="18" t="s">
        <v>152</v>
      </c>
      <c r="BE142" s="162">
        <f>IF(N142="základní",J142,0)</f>
        <v>0</v>
      </c>
      <c r="BF142" s="162">
        <f>IF(N142="snížená",J142,0)</f>
        <v>0</v>
      </c>
      <c r="BG142" s="162">
        <f>IF(N142="zákl. přenesená",J142,0)</f>
        <v>0</v>
      </c>
      <c r="BH142" s="162">
        <f>IF(N142="sníž. přenesená",J142,0)</f>
        <v>0</v>
      </c>
      <c r="BI142" s="162">
        <f>IF(N142="nulová",J142,0)</f>
        <v>0</v>
      </c>
      <c r="BJ142" s="18" t="s">
        <v>80</v>
      </c>
      <c r="BK142" s="162">
        <f>ROUND(I142*H142,2)</f>
        <v>0</v>
      </c>
      <c r="BL142" s="18" t="s">
        <v>160</v>
      </c>
      <c r="BM142" s="161" t="s">
        <v>767</v>
      </c>
    </row>
    <row r="143" spans="1:47" s="2" customFormat="1" ht="39">
      <c r="A143" s="33"/>
      <c r="B143" s="34"/>
      <c r="C143" s="33"/>
      <c r="D143" s="163" t="s">
        <v>162</v>
      </c>
      <c r="E143" s="33"/>
      <c r="F143" s="164" t="s">
        <v>286</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162</v>
      </c>
      <c r="AU143" s="18" t="s">
        <v>82</v>
      </c>
    </row>
    <row r="144" spans="1:65" s="2" customFormat="1" ht="44.25" customHeight="1">
      <c r="A144" s="33"/>
      <c r="B144" s="149"/>
      <c r="C144" s="150" t="s">
        <v>182</v>
      </c>
      <c r="D144" s="150" t="s">
        <v>155</v>
      </c>
      <c r="E144" s="151" t="s">
        <v>302</v>
      </c>
      <c r="F144" s="152" t="s">
        <v>303</v>
      </c>
      <c r="G144" s="153" t="s">
        <v>230</v>
      </c>
      <c r="H144" s="154">
        <v>1421.25</v>
      </c>
      <c r="I144" s="155"/>
      <c r="J144" s="156">
        <f>ROUND(I144*H144,2)</f>
        <v>0</v>
      </c>
      <c r="K144" s="152" t="s">
        <v>159</v>
      </c>
      <c r="L144" s="34"/>
      <c r="M144" s="157" t="s">
        <v>1</v>
      </c>
      <c r="N144" s="158" t="s">
        <v>39</v>
      </c>
      <c r="O144" s="59"/>
      <c r="P144" s="159">
        <f>O144*H144</f>
        <v>0</v>
      </c>
      <c r="Q144" s="159">
        <v>0</v>
      </c>
      <c r="R144" s="159">
        <f>Q144*H144</f>
        <v>0</v>
      </c>
      <c r="S144" s="159">
        <v>0</v>
      </c>
      <c r="T144" s="160">
        <f>S144*H144</f>
        <v>0</v>
      </c>
      <c r="U144" s="33"/>
      <c r="V144" s="33"/>
      <c r="W144" s="33"/>
      <c r="X144" s="33"/>
      <c r="Y144" s="33"/>
      <c r="Z144" s="33"/>
      <c r="AA144" s="33"/>
      <c r="AB144" s="33"/>
      <c r="AC144" s="33"/>
      <c r="AD144" s="33"/>
      <c r="AE144" s="33"/>
      <c r="AR144" s="161" t="s">
        <v>160</v>
      </c>
      <c r="AT144" s="161" t="s">
        <v>155</v>
      </c>
      <c r="AU144" s="161" t="s">
        <v>82</v>
      </c>
      <c r="AY144" s="18" t="s">
        <v>152</v>
      </c>
      <c r="BE144" s="162">
        <f>IF(N144="základní",J144,0)</f>
        <v>0</v>
      </c>
      <c r="BF144" s="162">
        <f>IF(N144="snížená",J144,0)</f>
        <v>0</v>
      </c>
      <c r="BG144" s="162">
        <f>IF(N144="zákl. přenesená",J144,0)</f>
        <v>0</v>
      </c>
      <c r="BH144" s="162">
        <f>IF(N144="sníž. přenesená",J144,0)</f>
        <v>0</v>
      </c>
      <c r="BI144" s="162">
        <f>IF(N144="nulová",J144,0)</f>
        <v>0</v>
      </c>
      <c r="BJ144" s="18" t="s">
        <v>80</v>
      </c>
      <c r="BK144" s="162">
        <f>ROUND(I144*H144,2)</f>
        <v>0</v>
      </c>
      <c r="BL144" s="18" t="s">
        <v>160</v>
      </c>
      <c r="BM144" s="161" t="s">
        <v>768</v>
      </c>
    </row>
    <row r="145" spans="1:47" s="2" customFormat="1" ht="48.75">
      <c r="A145" s="33"/>
      <c r="B145" s="34"/>
      <c r="C145" s="33"/>
      <c r="D145" s="163" t="s">
        <v>162</v>
      </c>
      <c r="E145" s="33"/>
      <c r="F145" s="164" t="s">
        <v>305</v>
      </c>
      <c r="G145" s="33"/>
      <c r="H145" s="33"/>
      <c r="I145" s="165"/>
      <c r="J145" s="33"/>
      <c r="K145" s="33"/>
      <c r="L145" s="34"/>
      <c r="M145" s="166"/>
      <c r="N145" s="167"/>
      <c r="O145" s="59"/>
      <c r="P145" s="59"/>
      <c r="Q145" s="59"/>
      <c r="R145" s="59"/>
      <c r="S145" s="59"/>
      <c r="T145" s="60"/>
      <c r="U145" s="33"/>
      <c r="V145" s="33"/>
      <c r="W145" s="33"/>
      <c r="X145" s="33"/>
      <c r="Y145" s="33"/>
      <c r="Z145" s="33"/>
      <c r="AA145" s="33"/>
      <c r="AB145" s="33"/>
      <c r="AC145" s="33"/>
      <c r="AD145" s="33"/>
      <c r="AE145" s="33"/>
      <c r="AT145" s="18" t="s">
        <v>162</v>
      </c>
      <c r="AU145" s="18" t="s">
        <v>82</v>
      </c>
    </row>
    <row r="146" spans="2:51" s="13" customFormat="1" ht="12">
      <c r="B146" s="169"/>
      <c r="D146" s="163" t="s">
        <v>166</v>
      </c>
      <c r="F146" s="171" t="s">
        <v>769</v>
      </c>
      <c r="H146" s="172">
        <v>1421.25</v>
      </c>
      <c r="I146" s="173"/>
      <c r="L146" s="169"/>
      <c r="M146" s="174"/>
      <c r="N146" s="175"/>
      <c r="O146" s="175"/>
      <c r="P146" s="175"/>
      <c r="Q146" s="175"/>
      <c r="R146" s="175"/>
      <c r="S146" s="175"/>
      <c r="T146" s="176"/>
      <c r="AT146" s="170" t="s">
        <v>166</v>
      </c>
      <c r="AU146" s="170" t="s">
        <v>82</v>
      </c>
      <c r="AV146" s="13" t="s">
        <v>82</v>
      </c>
      <c r="AW146" s="13" t="s">
        <v>3</v>
      </c>
      <c r="AX146" s="13" t="s">
        <v>80</v>
      </c>
      <c r="AY146" s="170" t="s">
        <v>152</v>
      </c>
    </row>
    <row r="147" spans="1:65" s="2" customFormat="1" ht="44.25" customHeight="1">
      <c r="A147" s="33"/>
      <c r="B147" s="149"/>
      <c r="C147" s="150" t="s">
        <v>187</v>
      </c>
      <c r="D147" s="150" t="s">
        <v>155</v>
      </c>
      <c r="E147" s="151" t="s">
        <v>308</v>
      </c>
      <c r="F147" s="152" t="s">
        <v>309</v>
      </c>
      <c r="G147" s="153" t="s">
        <v>230</v>
      </c>
      <c r="H147" s="154">
        <v>1421.25</v>
      </c>
      <c r="I147" s="155"/>
      <c r="J147" s="156">
        <f>ROUND(I147*H147,2)</f>
        <v>0</v>
      </c>
      <c r="K147" s="152" t="s">
        <v>1</v>
      </c>
      <c r="L147" s="34"/>
      <c r="M147" s="157" t="s">
        <v>1</v>
      </c>
      <c r="N147" s="158" t="s">
        <v>39</v>
      </c>
      <c r="O147" s="59"/>
      <c r="P147" s="159">
        <f>O147*H147</f>
        <v>0</v>
      </c>
      <c r="Q147" s="159">
        <v>0</v>
      </c>
      <c r="R147" s="159">
        <f>Q147*H147</f>
        <v>0</v>
      </c>
      <c r="S147" s="159">
        <v>0</v>
      </c>
      <c r="T147" s="160">
        <f>S147*H147</f>
        <v>0</v>
      </c>
      <c r="U147" s="33"/>
      <c r="V147" s="33"/>
      <c r="W147" s="33"/>
      <c r="X147" s="33"/>
      <c r="Y147" s="33"/>
      <c r="Z147" s="33"/>
      <c r="AA147" s="33"/>
      <c r="AB147" s="33"/>
      <c r="AC147" s="33"/>
      <c r="AD147" s="33"/>
      <c r="AE147" s="33"/>
      <c r="AR147" s="161" t="s">
        <v>160</v>
      </c>
      <c r="AT147" s="161" t="s">
        <v>155</v>
      </c>
      <c r="AU147" s="161" t="s">
        <v>82</v>
      </c>
      <c r="AY147" s="18" t="s">
        <v>152</v>
      </c>
      <c r="BE147" s="162">
        <f>IF(N147="základní",J147,0)</f>
        <v>0</v>
      </c>
      <c r="BF147" s="162">
        <f>IF(N147="snížená",J147,0)</f>
        <v>0</v>
      </c>
      <c r="BG147" s="162">
        <f>IF(N147="zákl. přenesená",J147,0)</f>
        <v>0</v>
      </c>
      <c r="BH147" s="162">
        <f>IF(N147="sníž. přenesená",J147,0)</f>
        <v>0</v>
      </c>
      <c r="BI147" s="162">
        <f>IF(N147="nulová",J147,0)</f>
        <v>0</v>
      </c>
      <c r="BJ147" s="18" t="s">
        <v>80</v>
      </c>
      <c r="BK147" s="162">
        <f>ROUND(I147*H147,2)</f>
        <v>0</v>
      </c>
      <c r="BL147" s="18" t="s">
        <v>160</v>
      </c>
      <c r="BM147" s="161" t="s">
        <v>770</v>
      </c>
    </row>
    <row r="148" spans="1:47" s="2" customFormat="1" ht="48.75">
      <c r="A148" s="33"/>
      <c r="B148" s="34"/>
      <c r="C148" s="33"/>
      <c r="D148" s="163" t="s">
        <v>162</v>
      </c>
      <c r="E148" s="33"/>
      <c r="F148" s="164" t="s">
        <v>305</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162</v>
      </c>
      <c r="AU148" s="18" t="s">
        <v>82</v>
      </c>
    </row>
    <row r="149" spans="2:51" s="13" customFormat="1" ht="12">
      <c r="B149" s="169"/>
      <c r="D149" s="163" t="s">
        <v>166</v>
      </c>
      <c r="F149" s="171" t="s">
        <v>769</v>
      </c>
      <c r="H149" s="172">
        <v>1421.25</v>
      </c>
      <c r="I149" s="173"/>
      <c r="L149" s="169"/>
      <c r="M149" s="174"/>
      <c r="N149" s="175"/>
      <c r="O149" s="175"/>
      <c r="P149" s="175"/>
      <c r="Q149" s="175"/>
      <c r="R149" s="175"/>
      <c r="S149" s="175"/>
      <c r="T149" s="176"/>
      <c r="AT149" s="170" t="s">
        <v>166</v>
      </c>
      <c r="AU149" s="170" t="s">
        <v>82</v>
      </c>
      <c r="AV149" s="13" t="s">
        <v>82</v>
      </c>
      <c r="AW149" s="13" t="s">
        <v>3</v>
      </c>
      <c r="AX149" s="13" t="s">
        <v>80</v>
      </c>
      <c r="AY149" s="170" t="s">
        <v>152</v>
      </c>
    </row>
    <row r="150" spans="1:65" s="2" customFormat="1" ht="33" customHeight="1">
      <c r="A150" s="33"/>
      <c r="B150" s="149"/>
      <c r="C150" s="150" t="s">
        <v>192</v>
      </c>
      <c r="D150" s="150" t="s">
        <v>155</v>
      </c>
      <c r="E150" s="151" t="s">
        <v>318</v>
      </c>
      <c r="F150" s="152" t="s">
        <v>319</v>
      </c>
      <c r="G150" s="153" t="s">
        <v>230</v>
      </c>
      <c r="H150" s="154">
        <v>142.125</v>
      </c>
      <c r="I150" s="155"/>
      <c r="J150" s="156">
        <f>ROUND(I150*H150,2)</f>
        <v>0</v>
      </c>
      <c r="K150" s="152" t="s">
        <v>159</v>
      </c>
      <c r="L150" s="34"/>
      <c r="M150" s="157" t="s">
        <v>1</v>
      </c>
      <c r="N150" s="158" t="s">
        <v>39</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160</v>
      </c>
      <c r="AT150" s="161" t="s">
        <v>155</v>
      </c>
      <c r="AU150" s="161" t="s">
        <v>82</v>
      </c>
      <c r="AY150" s="18" t="s">
        <v>152</v>
      </c>
      <c r="BE150" s="162">
        <f>IF(N150="základní",J150,0)</f>
        <v>0</v>
      </c>
      <c r="BF150" s="162">
        <f>IF(N150="snížená",J150,0)</f>
        <v>0</v>
      </c>
      <c r="BG150" s="162">
        <f>IF(N150="zákl. přenesená",J150,0)</f>
        <v>0</v>
      </c>
      <c r="BH150" s="162">
        <f>IF(N150="sníž. přenesená",J150,0)</f>
        <v>0</v>
      </c>
      <c r="BI150" s="162">
        <f>IF(N150="nulová",J150,0)</f>
        <v>0</v>
      </c>
      <c r="BJ150" s="18" t="s">
        <v>80</v>
      </c>
      <c r="BK150" s="162">
        <f>ROUND(I150*H150,2)</f>
        <v>0</v>
      </c>
      <c r="BL150" s="18" t="s">
        <v>160</v>
      </c>
      <c r="BM150" s="161" t="s">
        <v>771</v>
      </c>
    </row>
    <row r="151" spans="1:47" s="2" customFormat="1" ht="29.25">
      <c r="A151" s="33"/>
      <c r="B151" s="34"/>
      <c r="C151" s="33"/>
      <c r="D151" s="163" t="s">
        <v>162</v>
      </c>
      <c r="E151" s="33"/>
      <c r="F151" s="164" t="s">
        <v>321</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162</v>
      </c>
      <c r="AU151" s="18" t="s">
        <v>82</v>
      </c>
    </row>
    <row r="152" spans="1:47" s="2" customFormat="1" ht="19.5">
      <c r="A152" s="33"/>
      <c r="B152" s="34"/>
      <c r="C152" s="33"/>
      <c r="D152" s="163" t="s">
        <v>164</v>
      </c>
      <c r="E152" s="33"/>
      <c r="F152" s="168" t="s">
        <v>763</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164</v>
      </c>
      <c r="AU152" s="18" t="s">
        <v>82</v>
      </c>
    </row>
    <row r="153" spans="2:51" s="13" customFormat="1" ht="12">
      <c r="B153" s="169"/>
      <c r="D153" s="163" t="s">
        <v>166</v>
      </c>
      <c r="E153" s="170" t="s">
        <v>1</v>
      </c>
      <c r="F153" s="171" t="s">
        <v>766</v>
      </c>
      <c r="H153" s="172">
        <v>142.125</v>
      </c>
      <c r="I153" s="173"/>
      <c r="L153" s="169"/>
      <c r="M153" s="174"/>
      <c r="N153" s="175"/>
      <c r="O153" s="175"/>
      <c r="P153" s="175"/>
      <c r="Q153" s="175"/>
      <c r="R153" s="175"/>
      <c r="S153" s="175"/>
      <c r="T153" s="176"/>
      <c r="AT153" s="170" t="s">
        <v>166</v>
      </c>
      <c r="AU153" s="170" t="s">
        <v>82</v>
      </c>
      <c r="AV153" s="13" t="s">
        <v>82</v>
      </c>
      <c r="AW153" s="13" t="s">
        <v>31</v>
      </c>
      <c r="AX153" s="13" t="s">
        <v>80</v>
      </c>
      <c r="AY153" s="170" t="s">
        <v>152</v>
      </c>
    </row>
    <row r="154" spans="1:65" s="2" customFormat="1" ht="24.2" customHeight="1">
      <c r="A154" s="33"/>
      <c r="B154" s="149"/>
      <c r="C154" s="150" t="s">
        <v>198</v>
      </c>
      <c r="D154" s="150" t="s">
        <v>155</v>
      </c>
      <c r="E154" s="151" t="s">
        <v>772</v>
      </c>
      <c r="F154" s="152" t="s">
        <v>773</v>
      </c>
      <c r="G154" s="153" t="s">
        <v>158</v>
      </c>
      <c r="H154" s="154">
        <v>568.5</v>
      </c>
      <c r="I154" s="155"/>
      <c r="J154" s="156">
        <f>ROUND(I154*H154,2)</f>
        <v>0</v>
      </c>
      <c r="K154" s="152" t="s">
        <v>159</v>
      </c>
      <c r="L154" s="34"/>
      <c r="M154" s="157" t="s">
        <v>1</v>
      </c>
      <c r="N154" s="158" t="s">
        <v>39</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160</v>
      </c>
      <c r="AT154" s="161" t="s">
        <v>155</v>
      </c>
      <c r="AU154" s="161" t="s">
        <v>82</v>
      </c>
      <c r="AY154" s="18" t="s">
        <v>152</v>
      </c>
      <c r="BE154" s="162">
        <f>IF(N154="základní",J154,0)</f>
        <v>0</v>
      </c>
      <c r="BF154" s="162">
        <f>IF(N154="snížená",J154,0)</f>
        <v>0</v>
      </c>
      <c r="BG154" s="162">
        <f>IF(N154="zákl. přenesená",J154,0)</f>
        <v>0</v>
      </c>
      <c r="BH154" s="162">
        <f>IF(N154="sníž. přenesená",J154,0)</f>
        <v>0</v>
      </c>
      <c r="BI154" s="162">
        <f>IF(N154="nulová",J154,0)</f>
        <v>0</v>
      </c>
      <c r="BJ154" s="18" t="s">
        <v>80</v>
      </c>
      <c r="BK154" s="162">
        <f>ROUND(I154*H154,2)</f>
        <v>0</v>
      </c>
      <c r="BL154" s="18" t="s">
        <v>160</v>
      </c>
      <c r="BM154" s="161" t="s">
        <v>774</v>
      </c>
    </row>
    <row r="155" spans="1:47" s="2" customFormat="1" ht="19.5">
      <c r="A155" s="33"/>
      <c r="B155" s="34"/>
      <c r="C155" s="33"/>
      <c r="D155" s="163" t="s">
        <v>162</v>
      </c>
      <c r="E155" s="33"/>
      <c r="F155" s="164" t="s">
        <v>775</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162</v>
      </c>
      <c r="AU155" s="18" t="s">
        <v>82</v>
      </c>
    </row>
    <row r="156" spans="1:47" s="2" customFormat="1" ht="19.5">
      <c r="A156" s="33"/>
      <c r="B156" s="34"/>
      <c r="C156" s="33"/>
      <c r="D156" s="163" t="s">
        <v>164</v>
      </c>
      <c r="E156" s="33"/>
      <c r="F156" s="168" t="s">
        <v>763</v>
      </c>
      <c r="G156" s="33"/>
      <c r="H156" s="33"/>
      <c r="I156" s="165"/>
      <c r="J156" s="33"/>
      <c r="K156" s="33"/>
      <c r="L156" s="34"/>
      <c r="M156" s="166"/>
      <c r="N156" s="167"/>
      <c r="O156" s="59"/>
      <c r="P156" s="59"/>
      <c r="Q156" s="59"/>
      <c r="R156" s="59"/>
      <c r="S156" s="59"/>
      <c r="T156" s="60"/>
      <c r="U156" s="33"/>
      <c r="V156" s="33"/>
      <c r="W156" s="33"/>
      <c r="X156" s="33"/>
      <c r="Y156" s="33"/>
      <c r="Z156" s="33"/>
      <c r="AA156" s="33"/>
      <c r="AB156" s="33"/>
      <c r="AC156" s="33"/>
      <c r="AD156" s="33"/>
      <c r="AE156" s="33"/>
      <c r="AT156" s="18" t="s">
        <v>164</v>
      </c>
      <c r="AU156" s="18" t="s">
        <v>82</v>
      </c>
    </row>
    <row r="157" spans="2:51" s="13" customFormat="1" ht="12">
      <c r="B157" s="169"/>
      <c r="D157" s="163" t="s">
        <v>166</v>
      </c>
      <c r="E157" s="170" t="s">
        <v>1</v>
      </c>
      <c r="F157" s="171" t="s">
        <v>764</v>
      </c>
      <c r="H157" s="172">
        <v>568.5</v>
      </c>
      <c r="I157" s="173"/>
      <c r="L157" s="169"/>
      <c r="M157" s="174"/>
      <c r="N157" s="175"/>
      <c r="O157" s="175"/>
      <c r="P157" s="175"/>
      <c r="Q157" s="175"/>
      <c r="R157" s="175"/>
      <c r="S157" s="175"/>
      <c r="T157" s="176"/>
      <c r="AT157" s="170" t="s">
        <v>166</v>
      </c>
      <c r="AU157" s="170" t="s">
        <v>82</v>
      </c>
      <c r="AV157" s="13" t="s">
        <v>82</v>
      </c>
      <c r="AW157" s="13" t="s">
        <v>31</v>
      </c>
      <c r="AX157" s="13" t="s">
        <v>80</v>
      </c>
      <c r="AY157" s="170" t="s">
        <v>152</v>
      </c>
    </row>
    <row r="158" spans="1:65" s="2" customFormat="1" ht="33" customHeight="1">
      <c r="A158" s="33"/>
      <c r="B158" s="149"/>
      <c r="C158" s="150" t="s">
        <v>204</v>
      </c>
      <c r="D158" s="150" t="s">
        <v>155</v>
      </c>
      <c r="E158" s="151" t="s">
        <v>568</v>
      </c>
      <c r="F158" s="152" t="s">
        <v>776</v>
      </c>
      <c r="G158" s="153" t="s">
        <v>158</v>
      </c>
      <c r="H158" s="154">
        <v>568.5</v>
      </c>
      <c r="I158" s="155"/>
      <c r="J158" s="156">
        <f>ROUND(I158*H158,2)</f>
        <v>0</v>
      </c>
      <c r="K158" s="152" t="s">
        <v>1</v>
      </c>
      <c r="L158" s="34"/>
      <c r="M158" s="157" t="s">
        <v>1</v>
      </c>
      <c r="N158" s="158" t="s">
        <v>39</v>
      </c>
      <c r="O158" s="59"/>
      <c r="P158" s="159">
        <f>O158*H158</f>
        <v>0</v>
      </c>
      <c r="Q158" s="159">
        <v>0</v>
      </c>
      <c r="R158" s="159">
        <f>Q158*H158</f>
        <v>0</v>
      </c>
      <c r="S158" s="159">
        <v>0</v>
      </c>
      <c r="T158" s="160">
        <f>S158*H158</f>
        <v>0</v>
      </c>
      <c r="U158" s="33"/>
      <c r="V158" s="33"/>
      <c r="W158" s="33"/>
      <c r="X158" s="33"/>
      <c r="Y158" s="33"/>
      <c r="Z158" s="33"/>
      <c r="AA158" s="33"/>
      <c r="AB158" s="33"/>
      <c r="AC158" s="33"/>
      <c r="AD158" s="33"/>
      <c r="AE158" s="33"/>
      <c r="AR158" s="161" t="s">
        <v>160</v>
      </c>
      <c r="AT158" s="161" t="s">
        <v>155</v>
      </c>
      <c r="AU158" s="161" t="s">
        <v>82</v>
      </c>
      <c r="AY158" s="18" t="s">
        <v>152</v>
      </c>
      <c r="BE158" s="162">
        <f>IF(N158="základní",J158,0)</f>
        <v>0</v>
      </c>
      <c r="BF158" s="162">
        <f>IF(N158="snížená",J158,0)</f>
        <v>0</v>
      </c>
      <c r="BG158" s="162">
        <f>IF(N158="zákl. přenesená",J158,0)</f>
        <v>0</v>
      </c>
      <c r="BH158" s="162">
        <f>IF(N158="sníž. přenesená",J158,0)</f>
        <v>0</v>
      </c>
      <c r="BI158" s="162">
        <f>IF(N158="nulová",J158,0)</f>
        <v>0</v>
      </c>
      <c r="BJ158" s="18" t="s">
        <v>80</v>
      </c>
      <c r="BK158" s="162">
        <f>ROUND(I158*H158,2)</f>
        <v>0</v>
      </c>
      <c r="BL158" s="18" t="s">
        <v>160</v>
      </c>
      <c r="BM158" s="161" t="s">
        <v>777</v>
      </c>
    </row>
    <row r="159" spans="1:47" s="2" customFormat="1" ht="19.5">
      <c r="A159" s="33"/>
      <c r="B159" s="34"/>
      <c r="C159" s="33"/>
      <c r="D159" s="163" t="s">
        <v>162</v>
      </c>
      <c r="E159" s="33"/>
      <c r="F159" s="164" t="s">
        <v>776</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162</v>
      </c>
      <c r="AU159" s="18" t="s">
        <v>82</v>
      </c>
    </row>
    <row r="160" spans="2:63" s="12" customFormat="1" ht="22.9" customHeight="1">
      <c r="B160" s="136"/>
      <c r="D160" s="137" t="s">
        <v>73</v>
      </c>
      <c r="E160" s="147" t="s">
        <v>82</v>
      </c>
      <c r="F160" s="147" t="s">
        <v>364</v>
      </c>
      <c r="I160" s="139"/>
      <c r="J160" s="148">
        <f>BK160</f>
        <v>0</v>
      </c>
      <c r="L160" s="136"/>
      <c r="M160" s="141"/>
      <c r="N160" s="142"/>
      <c r="O160" s="142"/>
      <c r="P160" s="143">
        <f>SUM(P161:P164)</f>
        <v>0</v>
      </c>
      <c r="Q160" s="142"/>
      <c r="R160" s="143">
        <f>SUM(R161:R164)</f>
        <v>0</v>
      </c>
      <c r="S160" s="142"/>
      <c r="T160" s="144">
        <f>SUM(T161:T164)</f>
        <v>0</v>
      </c>
      <c r="AR160" s="137" t="s">
        <v>80</v>
      </c>
      <c r="AT160" s="145" t="s">
        <v>73</v>
      </c>
      <c r="AU160" s="145" t="s">
        <v>80</v>
      </c>
      <c r="AY160" s="137" t="s">
        <v>152</v>
      </c>
      <c r="BK160" s="146">
        <f>SUM(BK161:BK164)</f>
        <v>0</v>
      </c>
    </row>
    <row r="161" spans="1:65" s="2" customFormat="1" ht="24.2" customHeight="1">
      <c r="A161" s="33"/>
      <c r="B161" s="149"/>
      <c r="C161" s="150" t="s">
        <v>209</v>
      </c>
      <c r="D161" s="150" t="s">
        <v>155</v>
      </c>
      <c r="E161" s="151" t="s">
        <v>778</v>
      </c>
      <c r="F161" s="152" t="s">
        <v>779</v>
      </c>
      <c r="G161" s="153" t="s">
        <v>158</v>
      </c>
      <c r="H161" s="154">
        <v>568.5</v>
      </c>
      <c r="I161" s="155"/>
      <c r="J161" s="156">
        <f>ROUND(I161*H161,2)</f>
        <v>0</v>
      </c>
      <c r="K161" s="152" t="s">
        <v>159</v>
      </c>
      <c r="L161" s="34"/>
      <c r="M161" s="157" t="s">
        <v>1</v>
      </c>
      <c r="N161" s="158" t="s">
        <v>39</v>
      </c>
      <c r="O161" s="59"/>
      <c r="P161" s="159">
        <f>O161*H161</f>
        <v>0</v>
      </c>
      <c r="Q161" s="159">
        <v>0</v>
      </c>
      <c r="R161" s="159">
        <f>Q161*H161</f>
        <v>0</v>
      </c>
      <c r="S161" s="159">
        <v>0</v>
      </c>
      <c r="T161" s="160">
        <f>S161*H161</f>
        <v>0</v>
      </c>
      <c r="U161" s="33"/>
      <c r="V161" s="33"/>
      <c r="W161" s="33"/>
      <c r="X161" s="33"/>
      <c r="Y161" s="33"/>
      <c r="Z161" s="33"/>
      <c r="AA161" s="33"/>
      <c r="AB161" s="33"/>
      <c r="AC161" s="33"/>
      <c r="AD161" s="33"/>
      <c r="AE161" s="33"/>
      <c r="AR161" s="161" t="s">
        <v>160</v>
      </c>
      <c r="AT161" s="161" t="s">
        <v>155</v>
      </c>
      <c r="AU161" s="161" t="s">
        <v>82</v>
      </c>
      <c r="AY161" s="18" t="s">
        <v>152</v>
      </c>
      <c r="BE161" s="162">
        <f>IF(N161="základní",J161,0)</f>
        <v>0</v>
      </c>
      <c r="BF161" s="162">
        <f>IF(N161="snížená",J161,0)</f>
        <v>0</v>
      </c>
      <c r="BG161" s="162">
        <f>IF(N161="zákl. přenesená",J161,0)</f>
        <v>0</v>
      </c>
      <c r="BH161" s="162">
        <f>IF(N161="sníž. přenesená",J161,0)</f>
        <v>0</v>
      </c>
      <c r="BI161" s="162">
        <f>IF(N161="nulová",J161,0)</f>
        <v>0</v>
      </c>
      <c r="BJ161" s="18" t="s">
        <v>80</v>
      </c>
      <c r="BK161" s="162">
        <f>ROUND(I161*H161,2)</f>
        <v>0</v>
      </c>
      <c r="BL161" s="18" t="s">
        <v>160</v>
      </c>
      <c r="BM161" s="161" t="s">
        <v>780</v>
      </c>
    </row>
    <row r="162" spans="1:47" s="2" customFormat="1" ht="29.25">
      <c r="A162" s="33"/>
      <c r="B162" s="34"/>
      <c r="C162" s="33"/>
      <c r="D162" s="163" t="s">
        <v>162</v>
      </c>
      <c r="E162" s="33"/>
      <c r="F162" s="164" t="s">
        <v>781</v>
      </c>
      <c r="G162" s="33"/>
      <c r="H162" s="33"/>
      <c r="I162" s="165"/>
      <c r="J162" s="33"/>
      <c r="K162" s="33"/>
      <c r="L162" s="34"/>
      <c r="M162" s="166"/>
      <c r="N162" s="167"/>
      <c r="O162" s="59"/>
      <c r="P162" s="59"/>
      <c r="Q162" s="59"/>
      <c r="R162" s="59"/>
      <c r="S162" s="59"/>
      <c r="T162" s="60"/>
      <c r="U162" s="33"/>
      <c r="V162" s="33"/>
      <c r="W162" s="33"/>
      <c r="X162" s="33"/>
      <c r="Y162" s="33"/>
      <c r="Z162" s="33"/>
      <c r="AA162" s="33"/>
      <c r="AB162" s="33"/>
      <c r="AC162" s="33"/>
      <c r="AD162" s="33"/>
      <c r="AE162" s="33"/>
      <c r="AT162" s="18" t="s">
        <v>162</v>
      </c>
      <c r="AU162" s="18" t="s">
        <v>82</v>
      </c>
    </row>
    <row r="163" spans="1:47" s="2" customFormat="1" ht="19.5">
      <c r="A163" s="33"/>
      <c r="B163" s="34"/>
      <c r="C163" s="33"/>
      <c r="D163" s="163" t="s">
        <v>164</v>
      </c>
      <c r="E163" s="33"/>
      <c r="F163" s="168" t="s">
        <v>763</v>
      </c>
      <c r="G163" s="33"/>
      <c r="H163" s="33"/>
      <c r="I163" s="165"/>
      <c r="J163" s="33"/>
      <c r="K163" s="33"/>
      <c r="L163" s="34"/>
      <c r="M163" s="166"/>
      <c r="N163" s="167"/>
      <c r="O163" s="59"/>
      <c r="P163" s="59"/>
      <c r="Q163" s="59"/>
      <c r="R163" s="59"/>
      <c r="S163" s="59"/>
      <c r="T163" s="60"/>
      <c r="U163" s="33"/>
      <c r="V163" s="33"/>
      <c r="W163" s="33"/>
      <c r="X163" s="33"/>
      <c r="Y163" s="33"/>
      <c r="Z163" s="33"/>
      <c r="AA163" s="33"/>
      <c r="AB163" s="33"/>
      <c r="AC163" s="33"/>
      <c r="AD163" s="33"/>
      <c r="AE163" s="33"/>
      <c r="AT163" s="18" t="s">
        <v>164</v>
      </c>
      <c r="AU163" s="18" t="s">
        <v>82</v>
      </c>
    </row>
    <row r="164" spans="2:51" s="13" customFormat="1" ht="12">
      <c r="B164" s="169"/>
      <c r="D164" s="163" t="s">
        <v>166</v>
      </c>
      <c r="E164" s="170" t="s">
        <v>1</v>
      </c>
      <c r="F164" s="171" t="s">
        <v>764</v>
      </c>
      <c r="H164" s="172">
        <v>568.5</v>
      </c>
      <c r="I164" s="173"/>
      <c r="L164" s="169"/>
      <c r="M164" s="174"/>
      <c r="N164" s="175"/>
      <c r="O164" s="175"/>
      <c r="P164" s="175"/>
      <c r="Q164" s="175"/>
      <c r="R164" s="175"/>
      <c r="S164" s="175"/>
      <c r="T164" s="176"/>
      <c r="AT164" s="170" t="s">
        <v>166</v>
      </c>
      <c r="AU164" s="170" t="s">
        <v>82</v>
      </c>
      <c r="AV164" s="13" t="s">
        <v>82</v>
      </c>
      <c r="AW164" s="13" t="s">
        <v>31</v>
      </c>
      <c r="AX164" s="13" t="s">
        <v>80</v>
      </c>
      <c r="AY164" s="170" t="s">
        <v>152</v>
      </c>
    </row>
    <row r="165" spans="2:63" s="12" customFormat="1" ht="22.9" customHeight="1">
      <c r="B165" s="136"/>
      <c r="D165" s="137" t="s">
        <v>73</v>
      </c>
      <c r="E165" s="147" t="s">
        <v>182</v>
      </c>
      <c r="F165" s="147" t="s">
        <v>423</v>
      </c>
      <c r="I165" s="139"/>
      <c r="J165" s="148">
        <f>BK165</f>
        <v>0</v>
      </c>
      <c r="L165" s="136"/>
      <c r="M165" s="141"/>
      <c r="N165" s="142"/>
      <c r="O165" s="142"/>
      <c r="P165" s="143">
        <f>SUM(P166:P169)</f>
        <v>0</v>
      </c>
      <c r="Q165" s="142"/>
      <c r="R165" s="143">
        <f>SUM(R166:R169)</f>
        <v>0</v>
      </c>
      <c r="S165" s="142"/>
      <c r="T165" s="144">
        <f>SUM(T166:T169)</f>
        <v>0</v>
      </c>
      <c r="AR165" s="137" t="s">
        <v>80</v>
      </c>
      <c r="AT165" s="145" t="s">
        <v>73</v>
      </c>
      <c r="AU165" s="145" t="s">
        <v>80</v>
      </c>
      <c r="AY165" s="137" t="s">
        <v>152</v>
      </c>
      <c r="BK165" s="146">
        <f>SUM(BK166:BK169)</f>
        <v>0</v>
      </c>
    </row>
    <row r="166" spans="1:65" s="2" customFormat="1" ht="16.5" customHeight="1">
      <c r="A166" s="33"/>
      <c r="B166" s="149"/>
      <c r="C166" s="150" t="s">
        <v>214</v>
      </c>
      <c r="D166" s="150" t="s">
        <v>155</v>
      </c>
      <c r="E166" s="151" t="s">
        <v>782</v>
      </c>
      <c r="F166" s="152" t="s">
        <v>783</v>
      </c>
      <c r="G166" s="153" t="s">
        <v>158</v>
      </c>
      <c r="H166" s="154">
        <v>568.5</v>
      </c>
      <c r="I166" s="155"/>
      <c r="J166" s="156">
        <f>ROUND(I166*H166,2)</f>
        <v>0</v>
      </c>
      <c r="K166" s="152" t="s">
        <v>159</v>
      </c>
      <c r="L166" s="34"/>
      <c r="M166" s="157" t="s">
        <v>1</v>
      </c>
      <c r="N166" s="158" t="s">
        <v>39</v>
      </c>
      <c r="O166" s="59"/>
      <c r="P166" s="159">
        <f>O166*H166</f>
        <v>0</v>
      </c>
      <c r="Q166" s="159">
        <v>0</v>
      </c>
      <c r="R166" s="159">
        <f>Q166*H166</f>
        <v>0</v>
      </c>
      <c r="S166" s="159">
        <v>0</v>
      </c>
      <c r="T166" s="160">
        <f>S166*H166</f>
        <v>0</v>
      </c>
      <c r="U166" s="33"/>
      <c r="V166" s="33"/>
      <c r="W166" s="33"/>
      <c r="X166" s="33"/>
      <c r="Y166" s="33"/>
      <c r="Z166" s="33"/>
      <c r="AA166" s="33"/>
      <c r="AB166" s="33"/>
      <c r="AC166" s="33"/>
      <c r="AD166" s="33"/>
      <c r="AE166" s="33"/>
      <c r="AR166" s="161" t="s">
        <v>160</v>
      </c>
      <c r="AT166" s="161" t="s">
        <v>155</v>
      </c>
      <c r="AU166" s="161" t="s">
        <v>82</v>
      </c>
      <c r="AY166" s="18" t="s">
        <v>152</v>
      </c>
      <c r="BE166" s="162">
        <f>IF(N166="základní",J166,0)</f>
        <v>0</v>
      </c>
      <c r="BF166" s="162">
        <f>IF(N166="snížená",J166,0)</f>
        <v>0</v>
      </c>
      <c r="BG166" s="162">
        <f>IF(N166="zákl. přenesená",J166,0)</f>
        <v>0</v>
      </c>
      <c r="BH166" s="162">
        <f>IF(N166="sníž. přenesená",J166,0)</f>
        <v>0</v>
      </c>
      <c r="BI166" s="162">
        <f>IF(N166="nulová",J166,0)</f>
        <v>0</v>
      </c>
      <c r="BJ166" s="18" t="s">
        <v>80</v>
      </c>
      <c r="BK166" s="162">
        <f>ROUND(I166*H166,2)</f>
        <v>0</v>
      </c>
      <c r="BL166" s="18" t="s">
        <v>160</v>
      </c>
      <c r="BM166" s="161" t="s">
        <v>784</v>
      </c>
    </row>
    <row r="167" spans="1:47" s="2" customFormat="1" ht="19.5">
      <c r="A167" s="33"/>
      <c r="B167" s="34"/>
      <c r="C167" s="33"/>
      <c r="D167" s="163" t="s">
        <v>162</v>
      </c>
      <c r="E167" s="33"/>
      <c r="F167" s="164" t="s">
        <v>785</v>
      </c>
      <c r="G167" s="33"/>
      <c r="H167" s="33"/>
      <c r="I167" s="165"/>
      <c r="J167" s="33"/>
      <c r="K167" s="33"/>
      <c r="L167" s="34"/>
      <c r="M167" s="166"/>
      <c r="N167" s="167"/>
      <c r="O167" s="59"/>
      <c r="P167" s="59"/>
      <c r="Q167" s="59"/>
      <c r="R167" s="59"/>
      <c r="S167" s="59"/>
      <c r="T167" s="60"/>
      <c r="U167" s="33"/>
      <c r="V167" s="33"/>
      <c r="W167" s="33"/>
      <c r="X167" s="33"/>
      <c r="Y167" s="33"/>
      <c r="Z167" s="33"/>
      <c r="AA167" s="33"/>
      <c r="AB167" s="33"/>
      <c r="AC167" s="33"/>
      <c r="AD167" s="33"/>
      <c r="AE167" s="33"/>
      <c r="AT167" s="18" t="s">
        <v>162</v>
      </c>
      <c r="AU167" s="18" t="s">
        <v>82</v>
      </c>
    </row>
    <row r="168" spans="1:47" s="2" customFormat="1" ht="19.5">
      <c r="A168" s="33"/>
      <c r="B168" s="34"/>
      <c r="C168" s="33"/>
      <c r="D168" s="163" t="s">
        <v>164</v>
      </c>
      <c r="E168" s="33"/>
      <c r="F168" s="168" t="s">
        <v>763</v>
      </c>
      <c r="G168" s="33"/>
      <c r="H168" s="33"/>
      <c r="I168" s="165"/>
      <c r="J168" s="33"/>
      <c r="K168" s="33"/>
      <c r="L168" s="34"/>
      <c r="M168" s="166"/>
      <c r="N168" s="167"/>
      <c r="O168" s="59"/>
      <c r="P168" s="59"/>
      <c r="Q168" s="59"/>
      <c r="R168" s="59"/>
      <c r="S168" s="59"/>
      <c r="T168" s="60"/>
      <c r="U168" s="33"/>
      <c r="V168" s="33"/>
      <c r="W168" s="33"/>
      <c r="X168" s="33"/>
      <c r="Y168" s="33"/>
      <c r="Z168" s="33"/>
      <c r="AA168" s="33"/>
      <c r="AB168" s="33"/>
      <c r="AC168" s="33"/>
      <c r="AD168" s="33"/>
      <c r="AE168" s="33"/>
      <c r="AT168" s="18" t="s">
        <v>164</v>
      </c>
      <c r="AU168" s="18" t="s">
        <v>82</v>
      </c>
    </row>
    <row r="169" spans="2:51" s="13" customFormat="1" ht="12">
      <c r="B169" s="169"/>
      <c r="D169" s="163" t="s">
        <v>166</v>
      </c>
      <c r="E169" s="170" t="s">
        <v>1</v>
      </c>
      <c r="F169" s="171" t="s">
        <v>764</v>
      </c>
      <c r="H169" s="172">
        <v>568.5</v>
      </c>
      <c r="I169" s="173"/>
      <c r="L169" s="169"/>
      <c r="M169" s="174"/>
      <c r="N169" s="175"/>
      <c r="O169" s="175"/>
      <c r="P169" s="175"/>
      <c r="Q169" s="175"/>
      <c r="R169" s="175"/>
      <c r="S169" s="175"/>
      <c r="T169" s="176"/>
      <c r="AT169" s="170" t="s">
        <v>166</v>
      </c>
      <c r="AU169" s="170" t="s">
        <v>82</v>
      </c>
      <c r="AV169" s="13" t="s">
        <v>82</v>
      </c>
      <c r="AW169" s="13" t="s">
        <v>31</v>
      </c>
      <c r="AX169" s="13" t="s">
        <v>80</v>
      </c>
      <c r="AY169" s="170" t="s">
        <v>152</v>
      </c>
    </row>
    <row r="170" spans="2:63" s="12" customFormat="1" ht="22.9" customHeight="1">
      <c r="B170" s="136"/>
      <c r="D170" s="137" t="s">
        <v>73</v>
      </c>
      <c r="E170" s="147" t="s">
        <v>204</v>
      </c>
      <c r="F170" s="147" t="s">
        <v>430</v>
      </c>
      <c r="I170" s="139"/>
      <c r="J170" s="148">
        <f>BK170</f>
        <v>0</v>
      </c>
      <c r="L170" s="136"/>
      <c r="M170" s="141"/>
      <c r="N170" s="142"/>
      <c r="O170" s="142"/>
      <c r="P170" s="143">
        <f>SUM(P171:P173)</f>
        <v>0</v>
      </c>
      <c r="Q170" s="142"/>
      <c r="R170" s="143">
        <f>SUM(R171:R173)</f>
        <v>0.392265</v>
      </c>
      <c r="S170" s="142"/>
      <c r="T170" s="144">
        <f>SUM(T171:T173)</f>
        <v>0</v>
      </c>
      <c r="AR170" s="137" t="s">
        <v>80</v>
      </c>
      <c r="AT170" s="145" t="s">
        <v>73</v>
      </c>
      <c r="AU170" s="145" t="s">
        <v>80</v>
      </c>
      <c r="AY170" s="137" t="s">
        <v>152</v>
      </c>
      <c r="BK170" s="146">
        <f>SUM(BK171:BK173)</f>
        <v>0</v>
      </c>
    </row>
    <row r="171" spans="1:65" s="2" customFormat="1" ht="24.2" customHeight="1">
      <c r="A171" s="33"/>
      <c r="B171" s="149"/>
      <c r="C171" s="150" t="s">
        <v>220</v>
      </c>
      <c r="D171" s="150" t="s">
        <v>155</v>
      </c>
      <c r="E171" s="151" t="s">
        <v>786</v>
      </c>
      <c r="F171" s="152" t="s">
        <v>787</v>
      </c>
      <c r="G171" s="153" t="s">
        <v>158</v>
      </c>
      <c r="H171" s="154">
        <v>568.5</v>
      </c>
      <c r="I171" s="155"/>
      <c r="J171" s="156">
        <f>ROUND(I171*H171,2)</f>
        <v>0</v>
      </c>
      <c r="K171" s="152" t="s">
        <v>159</v>
      </c>
      <c r="L171" s="34"/>
      <c r="M171" s="157" t="s">
        <v>1</v>
      </c>
      <c r="N171" s="158" t="s">
        <v>39</v>
      </c>
      <c r="O171" s="59"/>
      <c r="P171" s="159">
        <f>O171*H171</f>
        <v>0</v>
      </c>
      <c r="Q171" s="159">
        <v>0.00069</v>
      </c>
      <c r="R171" s="159">
        <f>Q171*H171</f>
        <v>0.392265</v>
      </c>
      <c r="S171" s="159">
        <v>0</v>
      </c>
      <c r="T171" s="160">
        <f>S171*H171</f>
        <v>0</v>
      </c>
      <c r="U171" s="33"/>
      <c r="V171" s="33"/>
      <c r="W171" s="33"/>
      <c r="X171" s="33"/>
      <c r="Y171" s="33"/>
      <c r="Z171" s="33"/>
      <c r="AA171" s="33"/>
      <c r="AB171" s="33"/>
      <c r="AC171" s="33"/>
      <c r="AD171" s="33"/>
      <c r="AE171" s="33"/>
      <c r="AR171" s="161" t="s">
        <v>160</v>
      </c>
      <c r="AT171" s="161" t="s">
        <v>155</v>
      </c>
      <c r="AU171" s="161" t="s">
        <v>82</v>
      </c>
      <c r="AY171" s="18" t="s">
        <v>152</v>
      </c>
      <c r="BE171" s="162">
        <f>IF(N171="základní",J171,0)</f>
        <v>0</v>
      </c>
      <c r="BF171" s="162">
        <f>IF(N171="snížená",J171,0)</f>
        <v>0</v>
      </c>
      <c r="BG171" s="162">
        <f>IF(N171="zákl. přenesená",J171,0)</f>
        <v>0</v>
      </c>
      <c r="BH171" s="162">
        <f>IF(N171="sníž. přenesená",J171,0)</f>
        <v>0</v>
      </c>
      <c r="BI171" s="162">
        <f>IF(N171="nulová",J171,0)</f>
        <v>0</v>
      </c>
      <c r="BJ171" s="18" t="s">
        <v>80</v>
      </c>
      <c r="BK171" s="162">
        <f>ROUND(I171*H171,2)</f>
        <v>0</v>
      </c>
      <c r="BL171" s="18" t="s">
        <v>160</v>
      </c>
      <c r="BM171" s="161" t="s">
        <v>788</v>
      </c>
    </row>
    <row r="172" spans="1:47" s="2" customFormat="1" ht="19.5">
      <c r="A172" s="33"/>
      <c r="B172" s="34"/>
      <c r="C172" s="33"/>
      <c r="D172" s="163" t="s">
        <v>162</v>
      </c>
      <c r="E172" s="33"/>
      <c r="F172" s="164" t="s">
        <v>789</v>
      </c>
      <c r="G172" s="33"/>
      <c r="H172" s="33"/>
      <c r="I172" s="165"/>
      <c r="J172" s="33"/>
      <c r="K172" s="33"/>
      <c r="L172" s="34"/>
      <c r="M172" s="166"/>
      <c r="N172" s="167"/>
      <c r="O172" s="59"/>
      <c r="P172" s="59"/>
      <c r="Q172" s="59"/>
      <c r="R172" s="59"/>
      <c r="S172" s="59"/>
      <c r="T172" s="60"/>
      <c r="U172" s="33"/>
      <c r="V172" s="33"/>
      <c r="W172" s="33"/>
      <c r="X172" s="33"/>
      <c r="Y172" s="33"/>
      <c r="Z172" s="33"/>
      <c r="AA172" s="33"/>
      <c r="AB172" s="33"/>
      <c r="AC172" s="33"/>
      <c r="AD172" s="33"/>
      <c r="AE172" s="33"/>
      <c r="AT172" s="18" t="s">
        <v>162</v>
      </c>
      <c r="AU172" s="18" t="s">
        <v>82</v>
      </c>
    </row>
    <row r="173" spans="1:47" s="2" customFormat="1" ht="19.5">
      <c r="A173" s="33"/>
      <c r="B173" s="34"/>
      <c r="C173" s="33"/>
      <c r="D173" s="163" t="s">
        <v>164</v>
      </c>
      <c r="E173" s="33"/>
      <c r="F173" s="168" t="s">
        <v>763</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164</v>
      </c>
      <c r="AU173" s="18" t="s">
        <v>82</v>
      </c>
    </row>
    <row r="174" spans="2:63" s="12" customFormat="1" ht="22.9" customHeight="1">
      <c r="B174" s="136"/>
      <c r="D174" s="137" t="s">
        <v>73</v>
      </c>
      <c r="E174" s="147" t="s">
        <v>443</v>
      </c>
      <c r="F174" s="147" t="s">
        <v>444</v>
      </c>
      <c r="I174" s="139"/>
      <c r="J174" s="148">
        <f>BK174</f>
        <v>0</v>
      </c>
      <c r="L174" s="136"/>
      <c r="M174" s="141"/>
      <c r="N174" s="142"/>
      <c r="O174" s="142"/>
      <c r="P174" s="143">
        <f>SUM(P175:P183)</f>
        <v>0</v>
      </c>
      <c r="Q174" s="142"/>
      <c r="R174" s="143">
        <f>SUM(R175:R183)</f>
        <v>0</v>
      </c>
      <c r="S174" s="142"/>
      <c r="T174" s="144">
        <f>SUM(T175:T183)</f>
        <v>0</v>
      </c>
      <c r="AR174" s="137" t="s">
        <v>80</v>
      </c>
      <c r="AT174" s="145" t="s">
        <v>73</v>
      </c>
      <c r="AU174" s="145" t="s">
        <v>80</v>
      </c>
      <c r="AY174" s="137" t="s">
        <v>152</v>
      </c>
      <c r="BK174" s="146">
        <f>SUM(BK175:BK183)</f>
        <v>0</v>
      </c>
    </row>
    <row r="175" spans="1:65" s="2" customFormat="1" ht="21.75" customHeight="1">
      <c r="A175" s="33"/>
      <c r="B175" s="149"/>
      <c r="C175" s="150" t="s">
        <v>227</v>
      </c>
      <c r="D175" s="150" t="s">
        <v>155</v>
      </c>
      <c r="E175" s="151" t="s">
        <v>790</v>
      </c>
      <c r="F175" s="152" t="s">
        <v>791</v>
      </c>
      <c r="G175" s="153" t="s">
        <v>332</v>
      </c>
      <c r="H175" s="154">
        <v>210.8</v>
      </c>
      <c r="I175" s="155"/>
      <c r="J175" s="156">
        <f>ROUND(I175*H175,2)</f>
        <v>0</v>
      </c>
      <c r="K175" s="152" t="s">
        <v>159</v>
      </c>
      <c r="L175" s="34"/>
      <c r="M175" s="157" t="s">
        <v>1</v>
      </c>
      <c r="N175" s="158" t="s">
        <v>39</v>
      </c>
      <c r="O175" s="59"/>
      <c r="P175" s="159">
        <f>O175*H175</f>
        <v>0</v>
      </c>
      <c r="Q175" s="159">
        <v>0</v>
      </c>
      <c r="R175" s="159">
        <f>Q175*H175</f>
        <v>0</v>
      </c>
      <c r="S175" s="159">
        <v>0</v>
      </c>
      <c r="T175" s="160">
        <f>S175*H175</f>
        <v>0</v>
      </c>
      <c r="U175" s="33"/>
      <c r="V175" s="33"/>
      <c r="W175" s="33"/>
      <c r="X175" s="33"/>
      <c r="Y175" s="33"/>
      <c r="Z175" s="33"/>
      <c r="AA175" s="33"/>
      <c r="AB175" s="33"/>
      <c r="AC175" s="33"/>
      <c r="AD175" s="33"/>
      <c r="AE175" s="33"/>
      <c r="AR175" s="161" t="s">
        <v>160</v>
      </c>
      <c r="AT175" s="161" t="s">
        <v>155</v>
      </c>
      <c r="AU175" s="161" t="s">
        <v>82</v>
      </c>
      <c r="AY175" s="18" t="s">
        <v>152</v>
      </c>
      <c r="BE175" s="162">
        <f>IF(N175="základní",J175,0)</f>
        <v>0</v>
      </c>
      <c r="BF175" s="162">
        <f>IF(N175="snížená",J175,0)</f>
        <v>0</v>
      </c>
      <c r="BG175" s="162">
        <f>IF(N175="zákl. přenesená",J175,0)</f>
        <v>0</v>
      </c>
      <c r="BH175" s="162">
        <f>IF(N175="sníž. přenesená",J175,0)</f>
        <v>0</v>
      </c>
      <c r="BI175" s="162">
        <f>IF(N175="nulová",J175,0)</f>
        <v>0</v>
      </c>
      <c r="BJ175" s="18" t="s">
        <v>80</v>
      </c>
      <c r="BK175" s="162">
        <f>ROUND(I175*H175,2)</f>
        <v>0</v>
      </c>
      <c r="BL175" s="18" t="s">
        <v>160</v>
      </c>
      <c r="BM175" s="161" t="s">
        <v>792</v>
      </c>
    </row>
    <row r="176" spans="1:47" s="2" customFormat="1" ht="19.5">
      <c r="A176" s="33"/>
      <c r="B176" s="34"/>
      <c r="C176" s="33"/>
      <c r="D176" s="163" t="s">
        <v>162</v>
      </c>
      <c r="E176" s="33"/>
      <c r="F176" s="164" t="s">
        <v>793</v>
      </c>
      <c r="G176" s="33"/>
      <c r="H176" s="33"/>
      <c r="I176" s="165"/>
      <c r="J176" s="33"/>
      <c r="K176" s="33"/>
      <c r="L176" s="34"/>
      <c r="M176" s="166"/>
      <c r="N176" s="167"/>
      <c r="O176" s="59"/>
      <c r="P176" s="59"/>
      <c r="Q176" s="59"/>
      <c r="R176" s="59"/>
      <c r="S176" s="59"/>
      <c r="T176" s="60"/>
      <c r="U176" s="33"/>
      <c r="V176" s="33"/>
      <c r="W176" s="33"/>
      <c r="X176" s="33"/>
      <c r="Y176" s="33"/>
      <c r="Z176" s="33"/>
      <c r="AA176" s="33"/>
      <c r="AB176" s="33"/>
      <c r="AC176" s="33"/>
      <c r="AD176" s="33"/>
      <c r="AE176" s="33"/>
      <c r="AT176" s="18" t="s">
        <v>162</v>
      </c>
      <c r="AU176" s="18" t="s">
        <v>82</v>
      </c>
    </row>
    <row r="177" spans="1:65" s="2" customFormat="1" ht="24.2" customHeight="1">
      <c r="A177" s="33"/>
      <c r="B177" s="149"/>
      <c r="C177" s="150" t="s">
        <v>234</v>
      </c>
      <c r="D177" s="150" t="s">
        <v>155</v>
      </c>
      <c r="E177" s="151" t="s">
        <v>794</v>
      </c>
      <c r="F177" s="152" t="s">
        <v>795</v>
      </c>
      <c r="G177" s="153" t="s">
        <v>332</v>
      </c>
      <c r="H177" s="154">
        <v>4005.2</v>
      </c>
      <c r="I177" s="155"/>
      <c r="J177" s="156">
        <f>ROUND(I177*H177,2)</f>
        <v>0</v>
      </c>
      <c r="K177" s="152" t="s">
        <v>159</v>
      </c>
      <c r="L177" s="34"/>
      <c r="M177" s="157" t="s">
        <v>1</v>
      </c>
      <c r="N177" s="158" t="s">
        <v>39</v>
      </c>
      <c r="O177" s="59"/>
      <c r="P177" s="159">
        <f>O177*H177</f>
        <v>0</v>
      </c>
      <c r="Q177" s="159">
        <v>0</v>
      </c>
      <c r="R177" s="159">
        <f>Q177*H177</f>
        <v>0</v>
      </c>
      <c r="S177" s="159">
        <v>0</v>
      </c>
      <c r="T177" s="160">
        <f>S177*H177</f>
        <v>0</v>
      </c>
      <c r="U177" s="33"/>
      <c r="V177" s="33"/>
      <c r="W177" s="33"/>
      <c r="X177" s="33"/>
      <c r="Y177" s="33"/>
      <c r="Z177" s="33"/>
      <c r="AA177" s="33"/>
      <c r="AB177" s="33"/>
      <c r="AC177" s="33"/>
      <c r="AD177" s="33"/>
      <c r="AE177" s="33"/>
      <c r="AR177" s="161" t="s">
        <v>160</v>
      </c>
      <c r="AT177" s="161" t="s">
        <v>155</v>
      </c>
      <c r="AU177" s="161" t="s">
        <v>82</v>
      </c>
      <c r="AY177" s="18" t="s">
        <v>152</v>
      </c>
      <c r="BE177" s="162">
        <f>IF(N177="základní",J177,0)</f>
        <v>0</v>
      </c>
      <c r="BF177" s="162">
        <f>IF(N177="snížená",J177,0)</f>
        <v>0</v>
      </c>
      <c r="BG177" s="162">
        <f>IF(N177="zákl. přenesená",J177,0)</f>
        <v>0</v>
      </c>
      <c r="BH177" s="162">
        <f>IF(N177="sníž. přenesená",J177,0)</f>
        <v>0</v>
      </c>
      <c r="BI177" s="162">
        <f>IF(N177="nulová",J177,0)</f>
        <v>0</v>
      </c>
      <c r="BJ177" s="18" t="s">
        <v>80</v>
      </c>
      <c r="BK177" s="162">
        <f>ROUND(I177*H177,2)</f>
        <v>0</v>
      </c>
      <c r="BL177" s="18" t="s">
        <v>160</v>
      </c>
      <c r="BM177" s="161" t="s">
        <v>796</v>
      </c>
    </row>
    <row r="178" spans="1:47" s="2" customFormat="1" ht="29.25">
      <c r="A178" s="33"/>
      <c r="B178" s="34"/>
      <c r="C178" s="33"/>
      <c r="D178" s="163" t="s">
        <v>162</v>
      </c>
      <c r="E178" s="33"/>
      <c r="F178" s="164" t="s">
        <v>797</v>
      </c>
      <c r="G178" s="33"/>
      <c r="H178" s="33"/>
      <c r="I178" s="165"/>
      <c r="J178" s="33"/>
      <c r="K178" s="33"/>
      <c r="L178" s="34"/>
      <c r="M178" s="166"/>
      <c r="N178" s="167"/>
      <c r="O178" s="59"/>
      <c r="P178" s="59"/>
      <c r="Q178" s="59"/>
      <c r="R178" s="59"/>
      <c r="S178" s="59"/>
      <c r="T178" s="60"/>
      <c r="U178" s="33"/>
      <c r="V178" s="33"/>
      <c r="W178" s="33"/>
      <c r="X178" s="33"/>
      <c r="Y178" s="33"/>
      <c r="Z178" s="33"/>
      <c r="AA178" s="33"/>
      <c r="AB178" s="33"/>
      <c r="AC178" s="33"/>
      <c r="AD178" s="33"/>
      <c r="AE178" s="33"/>
      <c r="AT178" s="18" t="s">
        <v>162</v>
      </c>
      <c r="AU178" s="18" t="s">
        <v>82</v>
      </c>
    </row>
    <row r="179" spans="2:51" s="13" customFormat="1" ht="12">
      <c r="B179" s="169"/>
      <c r="D179" s="163" t="s">
        <v>166</v>
      </c>
      <c r="F179" s="171" t="s">
        <v>798</v>
      </c>
      <c r="H179" s="172">
        <v>4005.2</v>
      </c>
      <c r="I179" s="173"/>
      <c r="L179" s="169"/>
      <c r="M179" s="174"/>
      <c r="N179" s="175"/>
      <c r="O179" s="175"/>
      <c r="P179" s="175"/>
      <c r="Q179" s="175"/>
      <c r="R179" s="175"/>
      <c r="S179" s="175"/>
      <c r="T179" s="176"/>
      <c r="AT179" s="170" t="s">
        <v>166</v>
      </c>
      <c r="AU179" s="170" t="s">
        <v>82</v>
      </c>
      <c r="AV179" s="13" t="s">
        <v>82</v>
      </c>
      <c r="AW179" s="13" t="s">
        <v>3</v>
      </c>
      <c r="AX179" s="13" t="s">
        <v>80</v>
      </c>
      <c r="AY179" s="170" t="s">
        <v>152</v>
      </c>
    </row>
    <row r="180" spans="1:65" s="2" customFormat="1" ht="24.2" customHeight="1">
      <c r="A180" s="33"/>
      <c r="B180" s="149"/>
      <c r="C180" s="150" t="s">
        <v>8</v>
      </c>
      <c r="D180" s="150" t="s">
        <v>155</v>
      </c>
      <c r="E180" s="151" t="s">
        <v>799</v>
      </c>
      <c r="F180" s="152" t="s">
        <v>800</v>
      </c>
      <c r="G180" s="153" t="s">
        <v>332</v>
      </c>
      <c r="H180" s="154">
        <v>210.8</v>
      </c>
      <c r="I180" s="155"/>
      <c r="J180" s="156">
        <f>ROUND(I180*H180,2)</f>
        <v>0</v>
      </c>
      <c r="K180" s="152" t="s">
        <v>159</v>
      </c>
      <c r="L180" s="34"/>
      <c r="M180" s="157" t="s">
        <v>1</v>
      </c>
      <c r="N180" s="158" t="s">
        <v>39</v>
      </c>
      <c r="O180" s="59"/>
      <c r="P180" s="159">
        <f>O180*H180</f>
        <v>0</v>
      </c>
      <c r="Q180" s="159">
        <v>0</v>
      </c>
      <c r="R180" s="159">
        <f>Q180*H180</f>
        <v>0</v>
      </c>
      <c r="S180" s="159">
        <v>0</v>
      </c>
      <c r="T180" s="160">
        <f>S180*H180</f>
        <v>0</v>
      </c>
      <c r="U180" s="33"/>
      <c r="V180" s="33"/>
      <c r="W180" s="33"/>
      <c r="X180" s="33"/>
      <c r="Y180" s="33"/>
      <c r="Z180" s="33"/>
      <c r="AA180" s="33"/>
      <c r="AB180" s="33"/>
      <c r="AC180" s="33"/>
      <c r="AD180" s="33"/>
      <c r="AE180" s="33"/>
      <c r="AR180" s="161" t="s">
        <v>160</v>
      </c>
      <c r="AT180" s="161" t="s">
        <v>155</v>
      </c>
      <c r="AU180" s="161" t="s">
        <v>82</v>
      </c>
      <c r="AY180" s="18" t="s">
        <v>152</v>
      </c>
      <c r="BE180" s="162">
        <f>IF(N180="základní",J180,0)</f>
        <v>0</v>
      </c>
      <c r="BF180" s="162">
        <f>IF(N180="snížená",J180,0)</f>
        <v>0</v>
      </c>
      <c r="BG180" s="162">
        <f>IF(N180="zákl. přenesená",J180,0)</f>
        <v>0</v>
      </c>
      <c r="BH180" s="162">
        <f>IF(N180="sníž. přenesená",J180,0)</f>
        <v>0</v>
      </c>
      <c r="BI180" s="162">
        <f>IF(N180="nulová",J180,0)</f>
        <v>0</v>
      </c>
      <c r="BJ180" s="18" t="s">
        <v>80</v>
      </c>
      <c r="BK180" s="162">
        <f>ROUND(I180*H180,2)</f>
        <v>0</v>
      </c>
      <c r="BL180" s="18" t="s">
        <v>160</v>
      </c>
      <c r="BM180" s="161" t="s">
        <v>801</v>
      </c>
    </row>
    <row r="181" spans="1:47" s="2" customFormat="1" ht="12">
      <c r="A181" s="33"/>
      <c r="B181" s="34"/>
      <c r="C181" s="33"/>
      <c r="D181" s="163" t="s">
        <v>162</v>
      </c>
      <c r="E181" s="33"/>
      <c r="F181" s="164" t="s">
        <v>802</v>
      </c>
      <c r="G181" s="33"/>
      <c r="H181" s="33"/>
      <c r="I181" s="165"/>
      <c r="J181" s="33"/>
      <c r="K181" s="33"/>
      <c r="L181" s="34"/>
      <c r="M181" s="166"/>
      <c r="N181" s="167"/>
      <c r="O181" s="59"/>
      <c r="P181" s="59"/>
      <c r="Q181" s="59"/>
      <c r="R181" s="59"/>
      <c r="S181" s="59"/>
      <c r="T181" s="60"/>
      <c r="U181" s="33"/>
      <c r="V181" s="33"/>
      <c r="W181" s="33"/>
      <c r="X181" s="33"/>
      <c r="Y181" s="33"/>
      <c r="Z181" s="33"/>
      <c r="AA181" s="33"/>
      <c r="AB181" s="33"/>
      <c r="AC181" s="33"/>
      <c r="AD181" s="33"/>
      <c r="AE181" s="33"/>
      <c r="AT181" s="18" t="s">
        <v>162</v>
      </c>
      <c r="AU181" s="18" t="s">
        <v>82</v>
      </c>
    </row>
    <row r="182" spans="1:65" s="2" customFormat="1" ht="44.25" customHeight="1">
      <c r="A182" s="33"/>
      <c r="B182" s="149"/>
      <c r="C182" s="150" t="s">
        <v>245</v>
      </c>
      <c r="D182" s="150" t="s">
        <v>155</v>
      </c>
      <c r="E182" s="151" t="s">
        <v>803</v>
      </c>
      <c r="F182" s="152" t="s">
        <v>340</v>
      </c>
      <c r="G182" s="153" t="s">
        <v>332</v>
      </c>
      <c r="H182" s="154">
        <v>210.8</v>
      </c>
      <c r="I182" s="155"/>
      <c r="J182" s="156">
        <f>ROUND(I182*H182,2)</f>
        <v>0</v>
      </c>
      <c r="K182" s="152" t="s">
        <v>159</v>
      </c>
      <c r="L182" s="34"/>
      <c r="M182" s="157" t="s">
        <v>1</v>
      </c>
      <c r="N182" s="158" t="s">
        <v>39</v>
      </c>
      <c r="O182" s="59"/>
      <c r="P182" s="159">
        <f>O182*H182</f>
        <v>0</v>
      </c>
      <c r="Q182" s="159">
        <v>0</v>
      </c>
      <c r="R182" s="159">
        <f>Q182*H182</f>
        <v>0</v>
      </c>
      <c r="S182" s="159">
        <v>0</v>
      </c>
      <c r="T182" s="160">
        <f>S182*H182</f>
        <v>0</v>
      </c>
      <c r="U182" s="33"/>
      <c r="V182" s="33"/>
      <c r="W182" s="33"/>
      <c r="X182" s="33"/>
      <c r="Y182" s="33"/>
      <c r="Z182" s="33"/>
      <c r="AA182" s="33"/>
      <c r="AB182" s="33"/>
      <c r="AC182" s="33"/>
      <c r="AD182" s="33"/>
      <c r="AE182" s="33"/>
      <c r="AR182" s="161" t="s">
        <v>160</v>
      </c>
      <c r="AT182" s="161" t="s">
        <v>155</v>
      </c>
      <c r="AU182" s="161" t="s">
        <v>82</v>
      </c>
      <c r="AY182" s="18" t="s">
        <v>152</v>
      </c>
      <c r="BE182" s="162">
        <f>IF(N182="základní",J182,0)</f>
        <v>0</v>
      </c>
      <c r="BF182" s="162">
        <f>IF(N182="snížená",J182,0)</f>
        <v>0</v>
      </c>
      <c r="BG182" s="162">
        <f>IF(N182="zákl. přenesená",J182,0)</f>
        <v>0</v>
      </c>
      <c r="BH182" s="162">
        <f>IF(N182="sníž. přenesená",J182,0)</f>
        <v>0</v>
      </c>
      <c r="BI182" s="162">
        <f>IF(N182="nulová",J182,0)</f>
        <v>0</v>
      </c>
      <c r="BJ182" s="18" t="s">
        <v>80</v>
      </c>
      <c r="BK182" s="162">
        <f>ROUND(I182*H182,2)</f>
        <v>0</v>
      </c>
      <c r="BL182" s="18" t="s">
        <v>160</v>
      </c>
      <c r="BM182" s="161" t="s">
        <v>804</v>
      </c>
    </row>
    <row r="183" spans="1:47" s="2" customFormat="1" ht="29.25">
      <c r="A183" s="33"/>
      <c r="B183" s="34"/>
      <c r="C183" s="33"/>
      <c r="D183" s="163" t="s">
        <v>162</v>
      </c>
      <c r="E183" s="33"/>
      <c r="F183" s="164" t="s">
        <v>340</v>
      </c>
      <c r="G183" s="33"/>
      <c r="H183" s="33"/>
      <c r="I183" s="165"/>
      <c r="J183" s="33"/>
      <c r="K183" s="33"/>
      <c r="L183" s="34"/>
      <c r="M183" s="166"/>
      <c r="N183" s="167"/>
      <c r="O183" s="59"/>
      <c r="P183" s="59"/>
      <c r="Q183" s="59"/>
      <c r="R183" s="59"/>
      <c r="S183" s="59"/>
      <c r="T183" s="60"/>
      <c r="U183" s="33"/>
      <c r="V183" s="33"/>
      <c r="W183" s="33"/>
      <c r="X183" s="33"/>
      <c r="Y183" s="33"/>
      <c r="Z183" s="33"/>
      <c r="AA183" s="33"/>
      <c r="AB183" s="33"/>
      <c r="AC183" s="33"/>
      <c r="AD183" s="33"/>
      <c r="AE183" s="33"/>
      <c r="AT183" s="18" t="s">
        <v>162</v>
      </c>
      <c r="AU183" s="18" t="s">
        <v>82</v>
      </c>
    </row>
    <row r="184" spans="2:63" s="12" customFormat="1" ht="22.9" customHeight="1">
      <c r="B184" s="136"/>
      <c r="D184" s="137" t="s">
        <v>73</v>
      </c>
      <c r="E184" s="147" t="s">
        <v>464</v>
      </c>
      <c r="F184" s="147" t="s">
        <v>465</v>
      </c>
      <c r="I184" s="139"/>
      <c r="J184" s="148">
        <f>BK184</f>
        <v>0</v>
      </c>
      <c r="L184" s="136"/>
      <c r="M184" s="141"/>
      <c r="N184" s="142"/>
      <c r="O184" s="142"/>
      <c r="P184" s="143">
        <f>SUM(P185:P186)</f>
        <v>0</v>
      </c>
      <c r="Q184" s="142"/>
      <c r="R184" s="143">
        <f>SUM(R185:R186)</f>
        <v>0</v>
      </c>
      <c r="S184" s="142"/>
      <c r="T184" s="144">
        <f>SUM(T185:T186)</f>
        <v>0</v>
      </c>
      <c r="AR184" s="137" t="s">
        <v>80</v>
      </c>
      <c r="AT184" s="145" t="s">
        <v>73</v>
      </c>
      <c r="AU184" s="145" t="s">
        <v>80</v>
      </c>
      <c r="AY184" s="137" t="s">
        <v>152</v>
      </c>
      <c r="BK184" s="146">
        <f>SUM(BK185:BK186)</f>
        <v>0</v>
      </c>
    </row>
    <row r="185" spans="1:65" s="2" customFormat="1" ht="16.5" customHeight="1">
      <c r="A185" s="33"/>
      <c r="B185" s="149"/>
      <c r="C185" s="150" t="s">
        <v>252</v>
      </c>
      <c r="D185" s="150" t="s">
        <v>155</v>
      </c>
      <c r="E185" s="151" t="s">
        <v>805</v>
      </c>
      <c r="F185" s="152" t="s">
        <v>806</v>
      </c>
      <c r="G185" s="153" t="s">
        <v>332</v>
      </c>
      <c r="H185" s="154">
        <v>0.392</v>
      </c>
      <c r="I185" s="155"/>
      <c r="J185" s="156">
        <f>ROUND(I185*H185,2)</f>
        <v>0</v>
      </c>
      <c r="K185" s="152" t="s">
        <v>159</v>
      </c>
      <c r="L185" s="34"/>
      <c r="M185" s="157" t="s">
        <v>1</v>
      </c>
      <c r="N185" s="158" t="s">
        <v>39</v>
      </c>
      <c r="O185" s="59"/>
      <c r="P185" s="159">
        <f>O185*H185</f>
        <v>0</v>
      </c>
      <c r="Q185" s="159">
        <v>0</v>
      </c>
      <c r="R185" s="159">
        <f>Q185*H185</f>
        <v>0</v>
      </c>
      <c r="S185" s="159">
        <v>0</v>
      </c>
      <c r="T185" s="160">
        <f>S185*H185</f>
        <v>0</v>
      </c>
      <c r="U185" s="33"/>
      <c r="V185" s="33"/>
      <c r="W185" s="33"/>
      <c r="X185" s="33"/>
      <c r="Y185" s="33"/>
      <c r="Z185" s="33"/>
      <c r="AA185" s="33"/>
      <c r="AB185" s="33"/>
      <c r="AC185" s="33"/>
      <c r="AD185" s="33"/>
      <c r="AE185" s="33"/>
      <c r="AR185" s="161" t="s">
        <v>160</v>
      </c>
      <c r="AT185" s="161" t="s">
        <v>155</v>
      </c>
      <c r="AU185" s="161" t="s">
        <v>82</v>
      </c>
      <c r="AY185" s="18" t="s">
        <v>152</v>
      </c>
      <c r="BE185" s="162">
        <f>IF(N185="základní",J185,0)</f>
        <v>0</v>
      </c>
      <c r="BF185" s="162">
        <f>IF(N185="snížená",J185,0)</f>
        <v>0</v>
      </c>
      <c r="BG185" s="162">
        <f>IF(N185="zákl. přenesená",J185,0)</f>
        <v>0</v>
      </c>
      <c r="BH185" s="162">
        <f>IF(N185="sníž. přenesená",J185,0)</f>
        <v>0</v>
      </c>
      <c r="BI185" s="162">
        <f>IF(N185="nulová",J185,0)</f>
        <v>0</v>
      </c>
      <c r="BJ185" s="18" t="s">
        <v>80</v>
      </c>
      <c r="BK185" s="162">
        <f>ROUND(I185*H185,2)</f>
        <v>0</v>
      </c>
      <c r="BL185" s="18" t="s">
        <v>160</v>
      </c>
      <c r="BM185" s="161" t="s">
        <v>807</v>
      </c>
    </row>
    <row r="186" spans="1:47" s="2" customFormat="1" ht="19.5">
      <c r="A186" s="33"/>
      <c r="B186" s="34"/>
      <c r="C186" s="33"/>
      <c r="D186" s="163" t="s">
        <v>162</v>
      </c>
      <c r="E186" s="33"/>
      <c r="F186" s="164" t="s">
        <v>808</v>
      </c>
      <c r="G186" s="33"/>
      <c r="H186" s="33"/>
      <c r="I186" s="165"/>
      <c r="J186" s="33"/>
      <c r="K186" s="33"/>
      <c r="L186" s="34"/>
      <c r="M186" s="202"/>
      <c r="N186" s="203"/>
      <c r="O186" s="204"/>
      <c r="P186" s="204"/>
      <c r="Q186" s="204"/>
      <c r="R186" s="204"/>
      <c r="S186" s="204"/>
      <c r="T186" s="205"/>
      <c r="U186" s="33"/>
      <c r="V186" s="33"/>
      <c r="W186" s="33"/>
      <c r="X186" s="33"/>
      <c r="Y186" s="33"/>
      <c r="Z186" s="33"/>
      <c r="AA186" s="33"/>
      <c r="AB186" s="33"/>
      <c r="AC186" s="33"/>
      <c r="AD186" s="33"/>
      <c r="AE186" s="33"/>
      <c r="AT186" s="18" t="s">
        <v>162</v>
      </c>
      <c r="AU186" s="18" t="s">
        <v>82</v>
      </c>
    </row>
    <row r="187" spans="1:31" s="2" customFormat="1" ht="6.95" customHeight="1">
      <c r="A187" s="33"/>
      <c r="B187" s="48"/>
      <c r="C187" s="49"/>
      <c r="D187" s="49"/>
      <c r="E187" s="49"/>
      <c r="F187" s="49"/>
      <c r="G187" s="49"/>
      <c r="H187" s="49"/>
      <c r="I187" s="49"/>
      <c r="J187" s="49"/>
      <c r="K187" s="49"/>
      <c r="L187" s="34"/>
      <c r="M187" s="33"/>
      <c r="O187" s="33"/>
      <c r="P187" s="33"/>
      <c r="Q187" s="33"/>
      <c r="R187" s="33"/>
      <c r="S187" s="33"/>
      <c r="T187" s="33"/>
      <c r="U187" s="33"/>
      <c r="V187" s="33"/>
      <c r="W187" s="33"/>
      <c r="X187" s="33"/>
      <c r="Y187" s="33"/>
      <c r="Z187" s="33"/>
      <c r="AA187" s="33"/>
      <c r="AB187" s="33"/>
      <c r="AC187" s="33"/>
      <c r="AD187" s="33"/>
      <c r="AE187" s="33"/>
    </row>
  </sheetData>
  <autoFilter ref="C126:K186"/>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25" t="s">
        <v>5</v>
      </c>
      <c r="M2" s="226"/>
      <c r="N2" s="226"/>
      <c r="O2" s="226"/>
      <c r="P2" s="226"/>
      <c r="Q2" s="226"/>
      <c r="R2" s="226"/>
      <c r="S2" s="226"/>
      <c r="T2" s="226"/>
      <c r="U2" s="226"/>
      <c r="V2" s="226"/>
      <c r="AT2" s="18" t="s">
        <v>96</v>
      </c>
    </row>
    <row r="3" spans="2:46" s="1" customFormat="1" ht="6.95" customHeight="1">
      <c r="B3" s="19"/>
      <c r="C3" s="20"/>
      <c r="D3" s="20"/>
      <c r="E3" s="20"/>
      <c r="F3" s="20"/>
      <c r="G3" s="20"/>
      <c r="H3" s="20"/>
      <c r="I3" s="20"/>
      <c r="J3" s="20"/>
      <c r="K3" s="20"/>
      <c r="L3" s="21"/>
      <c r="AT3" s="18" t="s">
        <v>82</v>
      </c>
    </row>
    <row r="4" spans="2:46" s="1" customFormat="1" ht="24.95" customHeight="1">
      <c r="B4" s="21"/>
      <c r="D4" s="22" t="s">
        <v>116</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3" t="str">
        <f>'Rekapitulace stavby'!K6</f>
        <v>Hráze v ústí Ropičanky a Sadového potoka, stavba č. 5753</v>
      </c>
      <c r="F7" s="264"/>
      <c r="G7" s="264"/>
      <c r="H7" s="264"/>
      <c r="L7" s="21"/>
    </row>
    <row r="8" spans="2:12" s="1" customFormat="1" ht="12" customHeight="1">
      <c r="B8" s="21"/>
      <c r="D8" s="28" t="s">
        <v>117</v>
      </c>
      <c r="L8" s="21"/>
    </row>
    <row r="9" spans="1:31" s="2" customFormat="1" ht="16.5" customHeight="1">
      <c r="A9" s="33"/>
      <c r="B9" s="34"/>
      <c r="C9" s="33"/>
      <c r="D9" s="33"/>
      <c r="E9" s="263" t="s">
        <v>118</v>
      </c>
      <c r="F9" s="262"/>
      <c r="G9" s="262"/>
      <c r="H9" s="262"/>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119</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56" t="s">
        <v>809</v>
      </c>
      <c r="F11" s="262"/>
      <c r="G11" s="262"/>
      <c r="H11" s="262"/>
      <c r="I11" s="33"/>
      <c r="J11" s="33"/>
      <c r="K11" s="33"/>
      <c r="L11" s="43"/>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f>'Rekapitulace stavby'!AN8</f>
        <v>44593</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23</v>
      </c>
      <c r="E16" s="33"/>
      <c r="F16" s="33"/>
      <c r="G16" s="33"/>
      <c r="H16" s="33"/>
      <c r="I16" s="28" t="s">
        <v>24</v>
      </c>
      <c r="J16" s="26" t="s">
        <v>1</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1</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27</v>
      </c>
      <c r="E19" s="33"/>
      <c r="F19" s="33"/>
      <c r="G19" s="33"/>
      <c r="H19" s="33"/>
      <c r="I19" s="28" t="s">
        <v>24</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65" t="str">
        <f>'Rekapitulace stavby'!E14</f>
        <v>Vyplň údaj</v>
      </c>
      <c r="F20" s="248"/>
      <c r="G20" s="248"/>
      <c r="H20" s="248"/>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29</v>
      </c>
      <c r="E22" s="33"/>
      <c r="F22" s="33"/>
      <c r="G22" s="33"/>
      <c r="H22" s="33"/>
      <c r="I22" s="28" t="s">
        <v>24</v>
      </c>
      <c r="J22" s="26" t="s">
        <v>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30</v>
      </c>
      <c r="F23" s="33"/>
      <c r="G23" s="33"/>
      <c r="H23" s="33"/>
      <c r="I23" s="28" t="s">
        <v>26</v>
      </c>
      <c r="J23" s="26" t="s">
        <v>1</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24</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2" t="s">
        <v>1</v>
      </c>
      <c r="F29" s="252"/>
      <c r="G29" s="252"/>
      <c r="H29" s="252"/>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34</v>
      </c>
      <c r="E32" s="33"/>
      <c r="F32" s="33"/>
      <c r="G32" s="33"/>
      <c r="H32" s="33"/>
      <c r="I32" s="33"/>
      <c r="J32" s="72">
        <f>ROUND(J122,2)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36</v>
      </c>
      <c r="G34" s="33"/>
      <c r="H34" s="33"/>
      <c r="I34" s="37" t="s">
        <v>35</v>
      </c>
      <c r="J34" s="37" t="s">
        <v>37</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38</v>
      </c>
      <c r="E35" s="28" t="s">
        <v>39</v>
      </c>
      <c r="F35" s="105">
        <f>ROUND((SUM(BE122:BE136)),2)</f>
        <v>0</v>
      </c>
      <c r="G35" s="33"/>
      <c r="H35" s="33"/>
      <c r="I35" s="106">
        <v>0.21</v>
      </c>
      <c r="J35" s="105">
        <f>ROUND(((SUM(BE122:BE136))*I35),2)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40</v>
      </c>
      <c r="F36" s="105">
        <f>ROUND((SUM(BF122:BF136)),2)</f>
        <v>0</v>
      </c>
      <c r="G36" s="33"/>
      <c r="H36" s="33"/>
      <c r="I36" s="106">
        <v>0.15</v>
      </c>
      <c r="J36" s="105">
        <f>ROUND(((SUM(BF122:BF136))*I36),2)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41</v>
      </c>
      <c r="F37" s="105">
        <f>ROUND((SUM(BG122:BG136)),2)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42</v>
      </c>
      <c r="F38" s="105">
        <f>ROUND((SUM(BH122:BH136)),2)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43</v>
      </c>
      <c r="F39" s="105">
        <f>ROUND((SUM(BI122:BI136)),2)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44</v>
      </c>
      <c r="E41" s="61"/>
      <c r="F41" s="61"/>
      <c r="G41" s="109" t="s">
        <v>45</v>
      </c>
      <c r="H41" s="110" t="s">
        <v>46</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47</v>
      </c>
      <c r="E50" s="45"/>
      <c r="F50" s="45"/>
      <c r="G50" s="44" t="s">
        <v>48</v>
      </c>
      <c r="H50" s="45"/>
      <c r="I50" s="45"/>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49</v>
      </c>
      <c r="E61" s="36"/>
      <c r="F61" s="113" t="s">
        <v>50</v>
      </c>
      <c r="G61" s="46" t="s">
        <v>49</v>
      </c>
      <c r="H61" s="36"/>
      <c r="I61" s="36"/>
      <c r="J61" s="114" t="s">
        <v>50</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51</v>
      </c>
      <c r="E65" s="47"/>
      <c r="F65" s="47"/>
      <c r="G65" s="44" t="s">
        <v>52</v>
      </c>
      <c r="H65" s="47"/>
      <c r="I65" s="47"/>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49</v>
      </c>
      <c r="E76" s="36"/>
      <c r="F76" s="113" t="s">
        <v>50</v>
      </c>
      <c r="G76" s="46" t="s">
        <v>49</v>
      </c>
      <c r="H76" s="36"/>
      <c r="I76" s="36"/>
      <c r="J76" s="114" t="s">
        <v>50</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121</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3" t="str">
        <f>E7</f>
        <v>Hráze v ústí Ropičanky a Sadového potoka, stavba č. 5753</v>
      </c>
      <c r="F85" s="264"/>
      <c r="G85" s="264"/>
      <c r="H85" s="264"/>
      <c r="I85" s="33"/>
      <c r="J85" s="33"/>
      <c r="K85" s="33"/>
      <c r="L85" s="43"/>
      <c r="S85" s="33"/>
      <c r="T85" s="33"/>
      <c r="U85" s="33"/>
      <c r="V85" s="33"/>
      <c r="W85" s="33"/>
      <c r="X85" s="33"/>
      <c r="Y85" s="33"/>
      <c r="Z85" s="33"/>
      <c r="AA85" s="33"/>
      <c r="AB85" s="33"/>
      <c r="AC85" s="33"/>
      <c r="AD85" s="33"/>
      <c r="AE85" s="33"/>
    </row>
    <row r="86" spans="2:12" s="1" customFormat="1" ht="12" customHeight="1">
      <c r="B86" s="21"/>
      <c r="C86" s="28" t="s">
        <v>117</v>
      </c>
      <c r="L86" s="21"/>
    </row>
    <row r="87" spans="1:31" s="2" customFormat="1" ht="16.5" customHeight="1">
      <c r="A87" s="33"/>
      <c r="B87" s="34"/>
      <c r="C87" s="33"/>
      <c r="D87" s="33"/>
      <c r="E87" s="263" t="s">
        <v>118</v>
      </c>
      <c r="F87" s="262"/>
      <c r="G87" s="262"/>
      <c r="H87" s="262"/>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119</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56" t="str">
        <f>E11</f>
        <v>004 - SO 04 Vyčištění odvodňovacího příkopu</v>
      </c>
      <c r="F89" s="262"/>
      <c r="G89" s="262"/>
      <c r="H89" s="262"/>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 xml:space="preserve"> </v>
      </c>
      <c r="G91" s="33"/>
      <c r="H91" s="33"/>
      <c r="I91" s="28" t="s">
        <v>22</v>
      </c>
      <c r="J91" s="56">
        <f>IF(J14="","",J14)</f>
        <v>44593</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23</v>
      </c>
      <c r="D93" s="33"/>
      <c r="E93" s="33"/>
      <c r="F93" s="26" t="str">
        <f>E17</f>
        <v>Povodí Odry, s.p.</v>
      </c>
      <c r="G93" s="33"/>
      <c r="H93" s="33"/>
      <c r="I93" s="28" t="s">
        <v>29</v>
      </c>
      <c r="J93" s="31" t="str">
        <f>E23</f>
        <v>Sweco Hydroprojekt a.s., divize Morava</v>
      </c>
      <c r="K93" s="33"/>
      <c r="L93" s="43"/>
      <c r="S93" s="33"/>
      <c r="T93" s="33"/>
      <c r="U93" s="33"/>
      <c r="V93" s="33"/>
      <c r="W93" s="33"/>
      <c r="X93" s="33"/>
      <c r="Y93" s="33"/>
      <c r="Z93" s="33"/>
      <c r="AA93" s="33"/>
      <c r="AB93" s="33"/>
      <c r="AC93" s="33"/>
      <c r="AD93" s="33"/>
      <c r="AE93" s="33"/>
    </row>
    <row r="94" spans="1:31" s="2" customFormat="1" ht="15.2" customHeight="1">
      <c r="A94" s="33"/>
      <c r="B94" s="34"/>
      <c r="C94" s="28" t="s">
        <v>27</v>
      </c>
      <c r="D94" s="33"/>
      <c r="E94" s="33"/>
      <c r="F94" s="26" t="str">
        <f>IF(E20="","",E20)</f>
        <v>Vyplň údaj</v>
      </c>
      <c r="G94" s="33"/>
      <c r="H94" s="33"/>
      <c r="I94" s="28" t="s">
        <v>32</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122</v>
      </c>
      <c r="D96" s="107"/>
      <c r="E96" s="107"/>
      <c r="F96" s="107"/>
      <c r="G96" s="107"/>
      <c r="H96" s="107"/>
      <c r="I96" s="107"/>
      <c r="J96" s="116" t="s">
        <v>123</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124</v>
      </c>
      <c r="D98" s="33"/>
      <c r="E98" s="33"/>
      <c r="F98" s="33"/>
      <c r="G98" s="33"/>
      <c r="H98" s="33"/>
      <c r="I98" s="33"/>
      <c r="J98" s="72">
        <f>J122</f>
        <v>0</v>
      </c>
      <c r="K98" s="33"/>
      <c r="L98" s="43"/>
      <c r="S98" s="33"/>
      <c r="T98" s="33"/>
      <c r="U98" s="33"/>
      <c r="V98" s="33"/>
      <c r="W98" s="33"/>
      <c r="X98" s="33"/>
      <c r="Y98" s="33"/>
      <c r="Z98" s="33"/>
      <c r="AA98" s="33"/>
      <c r="AB98" s="33"/>
      <c r="AC98" s="33"/>
      <c r="AD98" s="33"/>
      <c r="AE98" s="33"/>
      <c r="AU98" s="18" t="s">
        <v>125</v>
      </c>
    </row>
    <row r="99" spans="2:12" s="9" customFormat="1" ht="24.95" customHeight="1">
      <c r="B99" s="118"/>
      <c r="D99" s="119" t="s">
        <v>126</v>
      </c>
      <c r="E99" s="120"/>
      <c r="F99" s="120"/>
      <c r="G99" s="120"/>
      <c r="H99" s="120"/>
      <c r="I99" s="120"/>
      <c r="J99" s="121">
        <f>J123</f>
        <v>0</v>
      </c>
      <c r="L99" s="118"/>
    </row>
    <row r="100" spans="2:12" s="10" customFormat="1" ht="19.9" customHeight="1">
      <c r="B100" s="122"/>
      <c r="D100" s="123" t="s">
        <v>129</v>
      </c>
      <c r="E100" s="124"/>
      <c r="F100" s="124"/>
      <c r="G100" s="124"/>
      <c r="H100" s="124"/>
      <c r="I100" s="124"/>
      <c r="J100" s="125">
        <f>J124</f>
        <v>0</v>
      </c>
      <c r="L100" s="122"/>
    </row>
    <row r="101" spans="1:31" s="2" customFormat="1" ht="21.75" customHeight="1">
      <c r="A101" s="33"/>
      <c r="B101" s="34"/>
      <c r="C101" s="33"/>
      <c r="D101" s="33"/>
      <c r="E101" s="33"/>
      <c r="F101" s="33"/>
      <c r="G101" s="33"/>
      <c r="H101" s="33"/>
      <c r="I101" s="33"/>
      <c r="J101" s="33"/>
      <c r="K101" s="33"/>
      <c r="L101" s="43"/>
      <c r="S101" s="33"/>
      <c r="T101" s="33"/>
      <c r="U101" s="33"/>
      <c r="V101" s="33"/>
      <c r="W101" s="33"/>
      <c r="X101" s="33"/>
      <c r="Y101" s="33"/>
      <c r="Z101" s="33"/>
      <c r="AA101" s="33"/>
      <c r="AB101" s="33"/>
      <c r="AC101" s="33"/>
      <c r="AD101" s="33"/>
      <c r="AE101" s="33"/>
    </row>
    <row r="102" spans="1:31" s="2" customFormat="1" ht="6.95" customHeight="1">
      <c r="A102" s="33"/>
      <c r="B102" s="48"/>
      <c r="C102" s="49"/>
      <c r="D102" s="49"/>
      <c r="E102" s="49"/>
      <c r="F102" s="49"/>
      <c r="G102" s="49"/>
      <c r="H102" s="49"/>
      <c r="I102" s="49"/>
      <c r="J102" s="49"/>
      <c r="K102" s="49"/>
      <c r="L102" s="43"/>
      <c r="S102" s="33"/>
      <c r="T102" s="33"/>
      <c r="U102" s="33"/>
      <c r="V102" s="33"/>
      <c r="W102" s="33"/>
      <c r="X102" s="33"/>
      <c r="Y102" s="33"/>
      <c r="Z102" s="33"/>
      <c r="AA102" s="33"/>
      <c r="AB102" s="33"/>
      <c r="AC102" s="33"/>
      <c r="AD102" s="33"/>
      <c r="AE102" s="33"/>
    </row>
    <row r="106" spans="1:31" s="2" customFormat="1" ht="6.95" customHeight="1">
      <c r="A106" s="33"/>
      <c r="B106" s="50"/>
      <c r="C106" s="51"/>
      <c r="D106" s="51"/>
      <c r="E106" s="51"/>
      <c r="F106" s="51"/>
      <c r="G106" s="51"/>
      <c r="H106" s="51"/>
      <c r="I106" s="51"/>
      <c r="J106" s="51"/>
      <c r="K106" s="51"/>
      <c r="L106" s="43"/>
      <c r="S106" s="33"/>
      <c r="T106" s="33"/>
      <c r="U106" s="33"/>
      <c r="V106" s="33"/>
      <c r="W106" s="33"/>
      <c r="X106" s="33"/>
      <c r="Y106" s="33"/>
      <c r="Z106" s="33"/>
      <c r="AA106" s="33"/>
      <c r="AB106" s="33"/>
      <c r="AC106" s="33"/>
      <c r="AD106" s="33"/>
      <c r="AE106" s="33"/>
    </row>
    <row r="107" spans="1:31" s="2" customFormat="1" ht="24.95" customHeight="1">
      <c r="A107" s="33"/>
      <c r="B107" s="34"/>
      <c r="C107" s="22" t="s">
        <v>137</v>
      </c>
      <c r="D107" s="33"/>
      <c r="E107" s="33"/>
      <c r="F107" s="33"/>
      <c r="G107" s="33"/>
      <c r="H107" s="33"/>
      <c r="I107" s="33"/>
      <c r="J107" s="33"/>
      <c r="K107" s="33"/>
      <c r="L107" s="43"/>
      <c r="S107" s="33"/>
      <c r="T107" s="33"/>
      <c r="U107" s="33"/>
      <c r="V107" s="33"/>
      <c r="W107" s="33"/>
      <c r="X107" s="33"/>
      <c r="Y107" s="33"/>
      <c r="Z107" s="33"/>
      <c r="AA107" s="33"/>
      <c r="AB107" s="33"/>
      <c r="AC107" s="33"/>
      <c r="AD107" s="33"/>
      <c r="AE107" s="33"/>
    </row>
    <row r="108" spans="1:31" s="2" customFormat="1" ht="6.95" customHeight="1">
      <c r="A108" s="33"/>
      <c r="B108" s="34"/>
      <c r="C108" s="33"/>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16.5" customHeight="1">
      <c r="A110" s="33"/>
      <c r="B110" s="34"/>
      <c r="C110" s="33"/>
      <c r="D110" s="33"/>
      <c r="E110" s="263" t="str">
        <f>E7</f>
        <v>Hráze v ústí Ropičanky a Sadového potoka, stavba č. 5753</v>
      </c>
      <c r="F110" s="264"/>
      <c r="G110" s="264"/>
      <c r="H110" s="264"/>
      <c r="I110" s="33"/>
      <c r="J110" s="33"/>
      <c r="K110" s="33"/>
      <c r="L110" s="43"/>
      <c r="S110" s="33"/>
      <c r="T110" s="33"/>
      <c r="U110" s="33"/>
      <c r="V110" s="33"/>
      <c r="W110" s="33"/>
      <c r="X110" s="33"/>
      <c r="Y110" s="33"/>
      <c r="Z110" s="33"/>
      <c r="AA110" s="33"/>
      <c r="AB110" s="33"/>
      <c r="AC110" s="33"/>
      <c r="AD110" s="33"/>
      <c r="AE110" s="33"/>
    </row>
    <row r="111" spans="2:12" s="1" customFormat="1" ht="12" customHeight="1">
      <c r="B111" s="21"/>
      <c r="C111" s="28" t="s">
        <v>117</v>
      </c>
      <c r="L111" s="21"/>
    </row>
    <row r="112" spans="1:31" s="2" customFormat="1" ht="16.5" customHeight="1">
      <c r="A112" s="33"/>
      <c r="B112" s="34"/>
      <c r="C112" s="33"/>
      <c r="D112" s="33"/>
      <c r="E112" s="263" t="s">
        <v>118</v>
      </c>
      <c r="F112" s="262"/>
      <c r="G112" s="262"/>
      <c r="H112" s="262"/>
      <c r="I112" s="3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119</v>
      </c>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6.5" customHeight="1">
      <c r="A114" s="33"/>
      <c r="B114" s="34"/>
      <c r="C114" s="33"/>
      <c r="D114" s="33"/>
      <c r="E114" s="256" t="str">
        <f>E11</f>
        <v>004 - SO 04 Vyčištění odvodňovacího příkopu</v>
      </c>
      <c r="F114" s="262"/>
      <c r="G114" s="262"/>
      <c r="H114" s="262"/>
      <c r="I114" s="33"/>
      <c r="J114" s="33"/>
      <c r="K114" s="33"/>
      <c r="L114" s="43"/>
      <c r="S114" s="33"/>
      <c r="T114" s="33"/>
      <c r="U114" s="33"/>
      <c r="V114" s="33"/>
      <c r="W114" s="33"/>
      <c r="X114" s="33"/>
      <c r="Y114" s="33"/>
      <c r="Z114" s="33"/>
      <c r="AA114" s="33"/>
      <c r="AB114" s="33"/>
      <c r="AC114" s="33"/>
      <c r="AD114" s="33"/>
      <c r="AE114" s="33"/>
    </row>
    <row r="115" spans="1:31" s="2" customFormat="1" ht="6.9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20</v>
      </c>
      <c r="D116" s="33"/>
      <c r="E116" s="33"/>
      <c r="F116" s="26" t="str">
        <f>F14</f>
        <v xml:space="preserve"> </v>
      </c>
      <c r="G116" s="33"/>
      <c r="H116" s="33"/>
      <c r="I116" s="28" t="s">
        <v>22</v>
      </c>
      <c r="J116" s="56">
        <f>IF(J14="","",J14)</f>
        <v>44593</v>
      </c>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25.7" customHeight="1">
      <c r="A118" s="33"/>
      <c r="B118" s="34"/>
      <c r="C118" s="28" t="s">
        <v>23</v>
      </c>
      <c r="D118" s="33"/>
      <c r="E118" s="33"/>
      <c r="F118" s="26" t="str">
        <f>E17</f>
        <v>Povodí Odry, s.p.</v>
      </c>
      <c r="G118" s="33"/>
      <c r="H118" s="33"/>
      <c r="I118" s="28" t="s">
        <v>29</v>
      </c>
      <c r="J118" s="31" t="str">
        <f>E23</f>
        <v>Sweco Hydroprojekt a.s., divize Morava</v>
      </c>
      <c r="K118" s="33"/>
      <c r="L118" s="43"/>
      <c r="S118" s="33"/>
      <c r="T118" s="33"/>
      <c r="U118" s="33"/>
      <c r="V118" s="33"/>
      <c r="W118" s="33"/>
      <c r="X118" s="33"/>
      <c r="Y118" s="33"/>
      <c r="Z118" s="33"/>
      <c r="AA118" s="33"/>
      <c r="AB118" s="33"/>
      <c r="AC118" s="33"/>
      <c r="AD118" s="33"/>
      <c r="AE118" s="33"/>
    </row>
    <row r="119" spans="1:31" s="2" customFormat="1" ht="15.2" customHeight="1">
      <c r="A119" s="33"/>
      <c r="B119" s="34"/>
      <c r="C119" s="28" t="s">
        <v>27</v>
      </c>
      <c r="D119" s="33"/>
      <c r="E119" s="33"/>
      <c r="F119" s="26" t="str">
        <f>IF(E20="","",E20)</f>
        <v>Vyplň údaj</v>
      </c>
      <c r="G119" s="33"/>
      <c r="H119" s="33"/>
      <c r="I119" s="28" t="s">
        <v>32</v>
      </c>
      <c r="J119" s="31" t="str">
        <f>E26</f>
        <v xml:space="preserve"> </v>
      </c>
      <c r="K119" s="33"/>
      <c r="L119" s="43"/>
      <c r="S119" s="33"/>
      <c r="T119" s="33"/>
      <c r="U119" s="33"/>
      <c r="V119" s="33"/>
      <c r="W119" s="33"/>
      <c r="X119" s="33"/>
      <c r="Y119" s="33"/>
      <c r="Z119" s="33"/>
      <c r="AA119" s="33"/>
      <c r="AB119" s="33"/>
      <c r="AC119" s="33"/>
      <c r="AD119" s="33"/>
      <c r="AE119" s="33"/>
    </row>
    <row r="120" spans="1:31" s="2" customFormat="1" ht="10.3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11" customFormat="1" ht="29.25" customHeight="1">
      <c r="A121" s="126"/>
      <c r="B121" s="127"/>
      <c r="C121" s="128" t="s">
        <v>138</v>
      </c>
      <c r="D121" s="129" t="s">
        <v>59</v>
      </c>
      <c r="E121" s="129" t="s">
        <v>55</v>
      </c>
      <c r="F121" s="129" t="s">
        <v>56</v>
      </c>
      <c r="G121" s="129" t="s">
        <v>139</v>
      </c>
      <c r="H121" s="129" t="s">
        <v>140</v>
      </c>
      <c r="I121" s="129" t="s">
        <v>141</v>
      </c>
      <c r="J121" s="129" t="s">
        <v>123</v>
      </c>
      <c r="K121" s="130" t="s">
        <v>142</v>
      </c>
      <c r="L121" s="131"/>
      <c r="M121" s="63" t="s">
        <v>1</v>
      </c>
      <c r="N121" s="64" t="s">
        <v>38</v>
      </c>
      <c r="O121" s="64" t="s">
        <v>143</v>
      </c>
      <c r="P121" s="64" t="s">
        <v>144</v>
      </c>
      <c r="Q121" s="64" t="s">
        <v>145</v>
      </c>
      <c r="R121" s="64" t="s">
        <v>146</v>
      </c>
      <c r="S121" s="64" t="s">
        <v>147</v>
      </c>
      <c r="T121" s="65" t="s">
        <v>148</v>
      </c>
      <c r="U121" s="126"/>
      <c r="V121" s="126"/>
      <c r="W121" s="126"/>
      <c r="X121" s="126"/>
      <c r="Y121" s="126"/>
      <c r="Z121" s="126"/>
      <c r="AA121" s="126"/>
      <c r="AB121" s="126"/>
      <c r="AC121" s="126"/>
      <c r="AD121" s="126"/>
      <c r="AE121" s="126"/>
    </row>
    <row r="122" spans="1:63" s="2" customFormat="1" ht="22.9" customHeight="1">
      <c r="A122" s="33"/>
      <c r="B122" s="34"/>
      <c r="C122" s="70" t="s">
        <v>149</v>
      </c>
      <c r="D122" s="33"/>
      <c r="E122" s="33"/>
      <c r="F122" s="33"/>
      <c r="G122" s="33"/>
      <c r="H122" s="33"/>
      <c r="I122" s="33"/>
      <c r="J122" s="132">
        <f>BK122</f>
        <v>0</v>
      </c>
      <c r="K122" s="33"/>
      <c r="L122" s="34"/>
      <c r="M122" s="66"/>
      <c r="N122" s="57"/>
      <c r="O122" s="67"/>
      <c r="P122" s="133">
        <f>P123</f>
        <v>0</v>
      </c>
      <c r="Q122" s="67"/>
      <c r="R122" s="133">
        <f>R123</f>
        <v>0</v>
      </c>
      <c r="S122" s="67"/>
      <c r="T122" s="134">
        <f>T123</f>
        <v>0</v>
      </c>
      <c r="U122" s="33"/>
      <c r="V122" s="33"/>
      <c r="W122" s="33"/>
      <c r="X122" s="33"/>
      <c r="Y122" s="33"/>
      <c r="Z122" s="33"/>
      <c r="AA122" s="33"/>
      <c r="AB122" s="33"/>
      <c r="AC122" s="33"/>
      <c r="AD122" s="33"/>
      <c r="AE122" s="33"/>
      <c r="AT122" s="18" t="s">
        <v>73</v>
      </c>
      <c r="AU122" s="18" t="s">
        <v>125</v>
      </c>
      <c r="BK122" s="135">
        <f>BK123</f>
        <v>0</v>
      </c>
    </row>
    <row r="123" spans="2:63" s="12" customFormat="1" ht="25.9" customHeight="1">
      <c r="B123" s="136"/>
      <c r="D123" s="137" t="s">
        <v>73</v>
      </c>
      <c r="E123" s="138" t="s">
        <v>150</v>
      </c>
      <c r="F123" s="138" t="s">
        <v>151</v>
      </c>
      <c r="I123" s="139"/>
      <c r="J123" s="140">
        <f>BK123</f>
        <v>0</v>
      </c>
      <c r="L123" s="136"/>
      <c r="M123" s="141"/>
      <c r="N123" s="142"/>
      <c r="O123" s="142"/>
      <c r="P123" s="143">
        <f>P124</f>
        <v>0</v>
      </c>
      <c r="Q123" s="142"/>
      <c r="R123" s="143">
        <f>R124</f>
        <v>0</v>
      </c>
      <c r="S123" s="142"/>
      <c r="T123" s="144">
        <f>T124</f>
        <v>0</v>
      </c>
      <c r="AR123" s="137" t="s">
        <v>80</v>
      </c>
      <c r="AT123" s="145" t="s">
        <v>73</v>
      </c>
      <c r="AU123" s="145" t="s">
        <v>74</v>
      </c>
      <c r="AY123" s="137" t="s">
        <v>152</v>
      </c>
      <c r="BK123" s="146">
        <f>BK124</f>
        <v>0</v>
      </c>
    </row>
    <row r="124" spans="2:63" s="12" customFormat="1" ht="22.9" customHeight="1">
      <c r="B124" s="136"/>
      <c r="D124" s="137" t="s">
        <v>73</v>
      </c>
      <c r="E124" s="147" t="s">
        <v>80</v>
      </c>
      <c r="F124" s="147" t="s">
        <v>240</v>
      </c>
      <c r="I124" s="139"/>
      <c r="J124" s="148">
        <f>BK124</f>
        <v>0</v>
      </c>
      <c r="L124" s="136"/>
      <c r="M124" s="141"/>
      <c r="N124" s="142"/>
      <c r="O124" s="142"/>
      <c r="P124" s="143">
        <f>SUM(P125:P136)</f>
        <v>0</v>
      </c>
      <c r="Q124" s="142"/>
      <c r="R124" s="143">
        <f>SUM(R125:R136)</f>
        <v>0</v>
      </c>
      <c r="S124" s="142"/>
      <c r="T124" s="144">
        <f>SUM(T125:T136)</f>
        <v>0</v>
      </c>
      <c r="AR124" s="137" t="s">
        <v>80</v>
      </c>
      <c r="AT124" s="145" t="s">
        <v>73</v>
      </c>
      <c r="AU124" s="145" t="s">
        <v>80</v>
      </c>
      <c r="AY124" s="137" t="s">
        <v>152</v>
      </c>
      <c r="BK124" s="146">
        <f>SUM(BK125:BK136)</f>
        <v>0</v>
      </c>
    </row>
    <row r="125" spans="1:65" s="2" customFormat="1" ht="33" customHeight="1">
      <c r="A125" s="33"/>
      <c r="B125" s="149"/>
      <c r="C125" s="150" t="s">
        <v>80</v>
      </c>
      <c r="D125" s="150" t="s">
        <v>155</v>
      </c>
      <c r="E125" s="151" t="s">
        <v>810</v>
      </c>
      <c r="F125" s="152" t="s">
        <v>811</v>
      </c>
      <c r="G125" s="153" t="s">
        <v>230</v>
      </c>
      <c r="H125" s="154">
        <v>98</v>
      </c>
      <c r="I125" s="155"/>
      <c r="J125" s="156">
        <f>ROUND(I125*H125,2)</f>
        <v>0</v>
      </c>
      <c r="K125" s="152" t="s">
        <v>159</v>
      </c>
      <c r="L125" s="34"/>
      <c r="M125" s="157" t="s">
        <v>1</v>
      </c>
      <c r="N125" s="158" t="s">
        <v>39</v>
      </c>
      <c r="O125" s="59"/>
      <c r="P125" s="159">
        <f>O125*H125</f>
        <v>0</v>
      </c>
      <c r="Q125" s="159">
        <v>0</v>
      </c>
      <c r="R125" s="159">
        <f>Q125*H125</f>
        <v>0</v>
      </c>
      <c r="S125" s="159">
        <v>0</v>
      </c>
      <c r="T125" s="160">
        <f>S125*H125</f>
        <v>0</v>
      </c>
      <c r="U125" s="33"/>
      <c r="V125" s="33"/>
      <c r="W125" s="33"/>
      <c r="X125" s="33"/>
      <c r="Y125" s="33"/>
      <c r="Z125" s="33"/>
      <c r="AA125" s="33"/>
      <c r="AB125" s="33"/>
      <c r="AC125" s="33"/>
      <c r="AD125" s="33"/>
      <c r="AE125" s="33"/>
      <c r="AR125" s="161" t="s">
        <v>160</v>
      </c>
      <c r="AT125" s="161" t="s">
        <v>155</v>
      </c>
      <c r="AU125" s="161" t="s">
        <v>82</v>
      </c>
      <c r="AY125" s="18" t="s">
        <v>152</v>
      </c>
      <c r="BE125" s="162">
        <f>IF(N125="základní",J125,0)</f>
        <v>0</v>
      </c>
      <c r="BF125" s="162">
        <f>IF(N125="snížená",J125,0)</f>
        <v>0</v>
      </c>
      <c r="BG125" s="162">
        <f>IF(N125="zákl. přenesená",J125,0)</f>
        <v>0</v>
      </c>
      <c r="BH125" s="162">
        <f>IF(N125="sníž. přenesená",J125,0)</f>
        <v>0</v>
      </c>
      <c r="BI125" s="162">
        <f>IF(N125="nulová",J125,0)</f>
        <v>0</v>
      </c>
      <c r="BJ125" s="18" t="s">
        <v>80</v>
      </c>
      <c r="BK125" s="162">
        <f>ROUND(I125*H125,2)</f>
        <v>0</v>
      </c>
      <c r="BL125" s="18" t="s">
        <v>160</v>
      </c>
      <c r="BM125" s="161" t="s">
        <v>812</v>
      </c>
    </row>
    <row r="126" spans="1:47" s="2" customFormat="1" ht="39">
      <c r="A126" s="33"/>
      <c r="B126" s="34"/>
      <c r="C126" s="33"/>
      <c r="D126" s="163" t="s">
        <v>162</v>
      </c>
      <c r="E126" s="33"/>
      <c r="F126" s="164" t="s">
        <v>813</v>
      </c>
      <c r="G126" s="33"/>
      <c r="H126" s="33"/>
      <c r="I126" s="165"/>
      <c r="J126" s="33"/>
      <c r="K126" s="33"/>
      <c r="L126" s="34"/>
      <c r="M126" s="166"/>
      <c r="N126" s="167"/>
      <c r="O126" s="59"/>
      <c r="P126" s="59"/>
      <c r="Q126" s="59"/>
      <c r="R126" s="59"/>
      <c r="S126" s="59"/>
      <c r="T126" s="60"/>
      <c r="U126" s="33"/>
      <c r="V126" s="33"/>
      <c r="W126" s="33"/>
      <c r="X126" s="33"/>
      <c r="Y126" s="33"/>
      <c r="Z126" s="33"/>
      <c r="AA126" s="33"/>
      <c r="AB126" s="33"/>
      <c r="AC126" s="33"/>
      <c r="AD126" s="33"/>
      <c r="AE126" s="33"/>
      <c r="AT126" s="18" t="s">
        <v>162</v>
      </c>
      <c r="AU126" s="18" t="s">
        <v>82</v>
      </c>
    </row>
    <row r="127" spans="1:47" s="2" customFormat="1" ht="19.5">
      <c r="A127" s="33"/>
      <c r="B127" s="34"/>
      <c r="C127" s="33"/>
      <c r="D127" s="163" t="s">
        <v>164</v>
      </c>
      <c r="E127" s="33"/>
      <c r="F127" s="168" t="s">
        <v>814</v>
      </c>
      <c r="G127" s="33"/>
      <c r="H127" s="33"/>
      <c r="I127" s="165"/>
      <c r="J127" s="33"/>
      <c r="K127" s="33"/>
      <c r="L127" s="34"/>
      <c r="M127" s="166"/>
      <c r="N127" s="167"/>
      <c r="O127" s="59"/>
      <c r="P127" s="59"/>
      <c r="Q127" s="59"/>
      <c r="R127" s="59"/>
      <c r="S127" s="59"/>
      <c r="T127" s="60"/>
      <c r="U127" s="33"/>
      <c r="V127" s="33"/>
      <c r="W127" s="33"/>
      <c r="X127" s="33"/>
      <c r="Y127" s="33"/>
      <c r="Z127" s="33"/>
      <c r="AA127" s="33"/>
      <c r="AB127" s="33"/>
      <c r="AC127" s="33"/>
      <c r="AD127" s="33"/>
      <c r="AE127" s="33"/>
      <c r="AT127" s="18" t="s">
        <v>164</v>
      </c>
      <c r="AU127" s="18" t="s">
        <v>82</v>
      </c>
    </row>
    <row r="128" spans="2:51" s="13" customFormat="1" ht="12">
      <c r="B128" s="169"/>
      <c r="D128" s="163" t="s">
        <v>166</v>
      </c>
      <c r="E128" s="170" t="s">
        <v>1</v>
      </c>
      <c r="F128" s="171" t="s">
        <v>815</v>
      </c>
      <c r="H128" s="172">
        <v>98</v>
      </c>
      <c r="I128" s="173"/>
      <c r="L128" s="169"/>
      <c r="M128" s="174"/>
      <c r="N128" s="175"/>
      <c r="O128" s="175"/>
      <c r="P128" s="175"/>
      <c r="Q128" s="175"/>
      <c r="R128" s="175"/>
      <c r="S128" s="175"/>
      <c r="T128" s="176"/>
      <c r="AT128" s="170" t="s">
        <v>166</v>
      </c>
      <c r="AU128" s="170" t="s">
        <v>82</v>
      </c>
      <c r="AV128" s="13" t="s">
        <v>82</v>
      </c>
      <c r="AW128" s="13" t="s">
        <v>31</v>
      </c>
      <c r="AX128" s="13" t="s">
        <v>80</v>
      </c>
      <c r="AY128" s="170" t="s">
        <v>152</v>
      </c>
    </row>
    <row r="129" spans="1:65" s="2" customFormat="1" ht="33" customHeight="1">
      <c r="A129" s="33"/>
      <c r="B129" s="149"/>
      <c r="C129" s="150" t="s">
        <v>82</v>
      </c>
      <c r="D129" s="150" t="s">
        <v>155</v>
      </c>
      <c r="E129" s="151" t="s">
        <v>283</v>
      </c>
      <c r="F129" s="152" t="s">
        <v>816</v>
      </c>
      <c r="G129" s="153" t="s">
        <v>230</v>
      </c>
      <c r="H129" s="154">
        <v>98</v>
      </c>
      <c r="I129" s="155"/>
      <c r="J129" s="156">
        <f>ROUND(I129*H129,2)</f>
        <v>0</v>
      </c>
      <c r="K129" s="152" t="s">
        <v>159</v>
      </c>
      <c r="L129" s="34"/>
      <c r="M129" s="157" t="s">
        <v>1</v>
      </c>
      <c r="N129" s="158" t="s">
        <v>39</v>
      </c>
      <c r="O129" s="59"/>
      <c r="P129" s="159">
        <f>O129*H129</f>
        <v>0</v>
      </c>
      <c r="Q129" s="159">
        <v>0</v>
      </c>
      <c r="R129" s="159">
        <f>Q129*H129</f>
        <v>0</v>
      </c>
      <c r="S129" s="159">
        <v>0</v>
      </c>
      <c r="T129" s="160">
        <f>S129*H129</f>
        <v>0</v>
      </c>
      <c r="U129" s="33"/>
      <c r="V129" s="33"/>
      <c r="W129" s="33"/>
      <c r="X129" s="33"/>
      <c r="Y129" s="33"/>
      <c r="Z129" s="33"/>
      <c r="AA129" s="33"/>
      <c r="AB129" s="33"/>
      <c r="AC129" s="33"/>
      <c r="AD129" s="33"/>
      <c r="AE129" s="33"/>
      <c r="AR129" s="161" t="s">
        <v>160</v>
      </c>
      <c r="AT129" s="161" t="s">
        <v>155</v>
      </c>
      <c r="AU129" s="161" t="s">
        <v>82</v>
      </c>
      <c r="AY129" s="18" t="s">
        <v>152</v>
      </c>
      <c r="BE129" s="162">
        <f>IF(N129="základní",J129,0)</f>
        <v>0</v>
      </c>
      <c r="BF129" s="162">
        <f>IF(N129="snížená",J129,0)</f>
        <v>0</v>
      </c>
      <c r="BG129" s="162">
        <f>IF(N129="zákl. přenesená",J129,0)</f>
        <v>0</v>
      </c>
      <c r="BH129" s="162">
        <f>IF(N129="sníž. přenesená",J129,0)</f>
        <v>0</v>
      </c>
      <c r="BI129" s="162">
        <f>IF(N129="nulová",J129,0)</f>
        <v>0</v>
      </c>
      <c r="BJ129" s="18" t="s">
        <v>80</v>
      </c>
      <c r="BK129" s="162">
        <f>ROUND(I129*H129,2)</f>
        <v>0</v>
      </c>
      <c r="BL129" s="18" t="s">
        <v>160</v>
      </c>
      <c r="BM129" s="161" t="s">
        <v>817</v>
      </c>
    </row>
    <row r="130" spans="1:47" s="2" customFormat="1" ht="39">
      <c r="A130" s="33"/>
      <c r="B130" s="34"/>
      <c r="C130" s="33"/>
      <c r="D130" s="163" t="s">
        <v>162</v>
      </c>
      <c r="E130" s="33"/>
      <c r="F130" s="164" t="s">
        <v>286</v>
      </c>
      <c r="G130" s="33"/>
      <c r="H130" s="33"/>
      <c r="I130" s="165"/>
      <c r="J130" s="33"/>
      <c r="K130" s="33"/>
      <c r="L130" s="34"/>
      <c r="M130" s="166"/>
      <c r="N130" s="167"/>
      <c r="O130" s="59"/>
      <c r="P130" s="59"/>
      <c r="Q130" s="59"/>
      <c r="R130" s="59"/>
      <c r="S130" s="59"/>
      <c r="T130" s="60"/>
      <c r="U130" s="33"/>
      <c r="V130" s="33"/>
      <c r="W130" s="33"/>
      <c r="X130" s="33"/>
      <c r="Y130" s="33"/>
      <c r="Z130" s="33"/>
      <c r="AA130" s="33"/>
      <c r="AB130" s="33"/>
      <c r="AC130" s="33"/>
      <c r="AD130" s="33"/>
      <c r="AE130" s="33"/>
      <c r="AT130" s="18" t="s">
        <v>162</v>
      </c>
      <c r="AU130" s="18" t="s">
        <v>82</v>
      </c>
    </row>
    <row r="131" spans="1:65" s="2" customFormat="1" ht="37.9" customHeight="1">
      <c r="A131" s="33"/>
      <c r="B131" s="149"/>
      <c r="C131" s="150" t="s">
        <v>102</v>
      </c>
      <c r="D131" s="150" t="s">
        <v>155</v>
      </c>
      <c r="E131" s="151" t="s">
        <v>302</v>
      </c>
      <c r="F131" s="152" t="s">
        <v>818</v>
      </c>
      <c r="G131" s="153" t="s">
        <v>230</v>
      </c>
      <c r="H131" s="154">
        <v>980</v>
      </c>
      <c r="I131" s="155"/>
      <c r="J131" s="156">
        <f>ROUND(I131*H131,2)</f>
        <v>0</v>
      </c>
      <c r="K131" s="152" t="s">
        <v>159</v>
      </c>
      <c r="L131" s="34"/>
      <c r="M131" s="157" t="s">
        <v>1</v>
      </c>
      <c r="N131" s="158" t="s">
        <v>39</v>
      </c>
      <c r="O131" s="59"/>
      <c r="P131" s="159">
        <f>O131*H131</f>
        <v>0</v>
      </c>
      <c r="Q131" s="159">
        <v>0</v>
      </c>
      <c r="R131" s="159">
        <f>Q131*H131</f>
        <v>0</v>
      </c>
      <c r="S131" s="159">
        <v>0</v>
      </c>
      <c r="T131" s="160">
        <f>S131*H131</f>
        <v>0</v>
      </c>
      <c r="U131" s="33"/>
      <c r="V131" s="33"/>
      <c r="W131" s="33"/>
      <c r="X131" s="33"/>
      <c r="Y131" s="33"/>
      <c r="Z131" s="33"/>
      <c r="AA131" s="33"/>
      <c r="AB131" s="33"/>
      <c r="AC131" s="33"/>
      <c r="AD131" s="33"/>
      <c r="AE131" s="33"/>
      <c r="AR131" s="161" t="s">
        <v>160</v>
      </c>
      <c r="AT131" s="161" t="s">
        <v>155</v>
      </c>
      <c r="AU131" s="161" t="s">
        <v>82</v>
      </c>
      <c r="AY131" s="18" t="s">
        <v>152</v>
      </c>
      <c r="BE131" s="162">
        <f>IF(N131="základní",J131,0)</f>
        <v>0</v>
      </c>
      <c r="BF131" s="162">
        <f>IF(N131="snížená",J131,0)</f>
        <v>0</v>
      </c>
      <c r="BG131" s="162">
        <f>IF(N131="zákl. přenesená",J131,0)</f>
        <v>0</v>
      </c>
      <c r="BH131" s="162">
        <f>IF(N131="sníž. přenesená",J131,0)</f>
        <v>0</v>
      </c>
      <c r="BI131" s="162">
        <f>IF(N131="nulová",J131,0)</f>
        <v>0</v>
      </c>
      <c r="BJ131" s="18" t="s">
        <v>80</v>
      </c>
      <c r="BK131" s="162">
        <f>ROUND(I131*H131,2)</f>
        <v>0</v>
      </c>
      <c r="BL131" s="18" t="s">
        <v>160</v>
      </c>
      <c r="BM131" s="161" t="s">
        <v>819</v>
      </c>
    </row>
    <row r="132" spans="1:47" s="2" customFormat="1" ht="48.75">
      <c r="A132" s="33"/>
      <c r="B132" s="34"/>
      <c r="C132" s="33"/>
      <c r="D132" s="163" t="s">
        <v>162</v>
      </c>
      <c r="E132" s="33"/>
      <c r="F132" s="164" t="s">
        <v>305</v>
      </c>
      <c r="G132" s="33"/>
      <c r="H132" s="33"/>
      <c r="I132" s="165"/>
      <c r="J132" s="33"/>
      <c r="K132" s="33"/>
      <c r="L132" s="34"/>
      <c r="M132" s="166"/>
      <c r="N132" s="167"/>
      <c r="O132" s="59"/>
      <c r="P132" s="59"/>
      <c r="Q132" s="59"/>
      <c r="R132" s="59"/>
      <c r="S132" s="59"/>
      <c r="T132" s="60"/>
      <c r="U132" s="33"/>
      <c r="V132" s="33"/>
      <c r="W132" s="33"/>
      <c r="X132" s="33"/>
      <c r="Y132" s="33"/>
      <c r="Z132" s="33"/>
      <c r="AA132" s="33"/>
      <c r="AB132" s="33"/>
      <c r="AC132" s="33"/>
      <c r="AD132" s="33"/>
      <c r="AE132" s="33"/>
      <c r="AT132" s="18" t="s">
        <v>162</v>
      </c>
      <c r="AU132" s="18" t="s">
        <v>82</v>
      </c>
    </row>
    <row r="133" spans="2:51" s="13" customFormat="1" ht="12">
      <c r="B133" s="169"/>
      <c r="D133" s="163" t="s">
        <v>166</v>
      </c>
      <c r="F133" s="171" t="s">
        <v>820</v>
      </c>
      <c r="H133" s="172">
        <v>980</v>
      </c>
      <c r="I133" s="173"/>
      <c r="L133" s="169"/>
      <c r="M133" s="174"/>
      <c r="N133" s="175"/>
      <c r="O133" s="175"/>
      <c r="P133" s="175"/>
      <c r="Q133" s="175"/>
      <c r="R133" s="175"/>
      <c r="S133" s="175"/>
      <c r="T133" s="176"/>
      <c r="AT133" s="170" t="s">
        <v>166</v>
      </c>
      <c r="AU133" s="170" t="s">
        <v>82</v>
      </c>
      <c r="AV133" s="13" t="s">
        <v>82</v>
      </c>
      <c r="AW133" s="13" t="s">
        <v>3</v>
      </c>
      <c r="AX133" s="13" t="s">
        <v>80</v>
      </c>
      <c r="AY133" s="170" t="s">
        <v>152</v>
      </c>
    </row>
    <row r="134" spans="1:65" s="2" customFormat="1" ht="33" customHeight="1">
      <c r="A134" s="33"/>
      <c r="B134" s="149"/>
      <c r="C134" s="150" t="s">
        <v>160</v>
      </c>
      <c r="D134" s="150" t="s">
        <v>155</v>
      </c>
      <c r="E134" s="151" t="s">
        <v>337</v>
      </c>
      <c r="F134" s="152" t="s">
        <v>338</v>
      </c>
      <c r="G134" s="153" t="s">
        <v>332</v>
      </c>
      <c r="H134" s="154">
        <v>176.4</v>
      </c>
      <c r="I134" s="155"/>
      <c r="J134" s="156">
        <f>ROUND(I134*H134,2)</f>
        <v>0</v>
      </c>
      <c r="K134" s="152" t="s">
        <v>159</v>
      </c>
      <c r="L134" s="34"/>
      <c r="M134" s="157" t="s">
        <v>1</v>
      </c>
      <c r="N134" s="158" t="s">
        <v>39</v>
      </c>
      <c r="O134" s="59"/>
      <c r="P134" s="159">
        <f>O134*H134</f>
        <v>0</v>
      </c>
      <c r="Q134" s="159">
        <v>0</v>
      </c>
      <c r="R134" s="159">
        <f>Q134*H134</f>
        <v>0</v>
      </c>
      <c r="S134" s="159">
        <v>0</v>
      </c>
      <c r="T134" s="160">
        <f>S134*H134</f>
        <v>0</v>
      </c>
      <c r="U134" s="33"/>
      <c r="V134" s="33"/>
      <c r="W134" s="33"/>
      <c r="X134" s="33"/>
      <c r="Y134" s="33"/>
      <c r="Z134" s="33"/>
      <c r="AA134" s="33"/>
      <c r="AB134" s="33"/>
      <c r="AC134" s="33"/>
      <c r="AD134" s="33"/>
      <c r="AE134" s="33"/>
      <c r="AR134" s="161" t="s">
        <v>160</v>
      </c>
      <c r="AT134" s="161" t="s">
        <v>155</v>
      </c>
      <c r="AU134" s="161" t="s">
        <v>82</v>
      </c>
      <c r="AY134" s="18" t="s">
        <v>152</v>
      </c>
      <c r="BE134" s="162">
        <f>IF(N134="základní",J134,0)</f>
        <v>0</v>
      </c>
      <c r="BF134" s="162">
        <f>IF(N134="snížená",J134,0)</f>
        <v>0</v>
      </c>
      <c r="BG134" s="162">
        <f>IF(N134="zákl. přenesená",J134,0)</f>
        <v>0</v>
      </c>
      <c r="BH134" s="162">
        <f>IF(N134="sníž. přenesená",J134,0)</f>
        <v>0</v>
      </c>
      <c r="BI134" s="162">
        <f>IF(N134="nulová",J134,0)</f>
        <v>0</v>
      </c>
      <c r="BJ134" s="18" t="s">
        <v>80</v>
      </c>
      <c r="BK134" s="162">
        <f>ROUND(I134*H134,2)</f>
        <v>0</v>
      </c>
      <c r="BL134" s="18" t="s">
        <v>160</v>
      </c>
      <c r="BM134" s="161" t="s">
        <v>821</v>
      </c>
    </row>
    <row r="135" spans="1:47" s="2" customFormat="1" ht="29.25">
      <c r="A135" s="33"/>
      <c r="B135" s="34"/>
      <c r="C135" s="33"/>
      <c r="D135" s="163" t="s">
        <v>162</v>
      </c>
      <c r="E135" s="33"/>
      <c r="F135" s="164" t="s">
        <v>340</v>
      </c>
      <c r="G135" s="33"/>
      <c r="H135" s="33"/>
      <c r="I135" s="165"/>
      <c r="J135" s="33"/>
      <c r="K135" s="33"/>
      <c r="L135" s="34"/>
      <c r="M135" s="166"/>
      <c r="N135" s="167"/>
      <c r="O135" s="59"/>
      <c r="P135" s="59"/>
      <c r="Q135" s="59"/>
      <c r="R135" s="59"/>
      <c r="S135" s="59"/>
      <c r="T135" s="60"/>
      <c r="U135" s="33"/>
      <c r="V135" s="33"/>
      <c r="W135" s="33"/>
      <c r="X135" s="33"/>
      <c r="Y135" s="33"/>
      <c r="Z135" s="33"/>
      <c r="AA135" s="33"/>
      <c r="AB135" s="33"/>
      <c r="AC135" s="33"/>
      <c r="AD135" s="33"/>
      <c r="AE135" s="33"/>
      <c r="AT135" s="18" t="s">
        <v>162</v>
      </c>
      <c r="AU135" s="18" t="s">
        <v>82</v>
      </c>
    </row>
    <row r="136" spans="2:51" s="13" customFormat="1" ht="12">
      <c r="B136" s="169"/>
      <c r="D136" s="163" t="s">
        <v>166</v>
      </c>
      <c r="F136" s="171" t="s">
        <v>822</v>
      </c>
      <c r="H136" s="172">
        <v>176.4</v>
      </c>
      <c r="I136" s="173"/>
      <c r="L136" s="169"/>
      <c r="M136" s="214"/>
      <c r="N136" s="215"/>
      <c r="O136" s="215"/>
      <c r="P136" s="215"/>
      <c r="Q136" s="215"/>
      <c r="R136" s="215"/>
      <c r="S136" s="215"/>
      <c r="T136" s="216"/>
      <c r="AT136" s="170" t="s">
        <v>166</v>
      </c>
      <c r="AU136" s="170" t="s">
        <v>82</v>
      </c>
      <c r="AV136" s="13" t="s">
        <v>82</v>
      </c>
      <c r="AW136" s="13" t="s">
        <v>3</v>
      </c>
      <c r="AX136" s="13" t="s">
        <v>80</v>
      </c>
      <c r="AY136" s="170" t="s">
        <v>152</v>
      </c>
    </row>
    <row r="137" spans="1:31" s="2" customFormat="1" ht="6.95" customHeight="1">
      <c r="A137" s="33"/>
      <c r="B137" s="48"/>
      <c r="C137" s="49"/>
      <c r="D137" s="49"/>
      <c r="E137" s="49"/>
      <c r="F137" s="49"/>
      <c r="G137" s="49"/>
      <c r="H137" s="49"/>
      <c r="I137" s="49"/>
      <c r="J137" s="49"/>
      <c r="K137" s="49"/>
      <c r="L137" s="34"/>
      <c r="M137" s="33"/>
      <c r="O137" s="33"/>
      <c r="P137" s="33"/>
      <c r="Q137" s="33"/>
      <c r="R137" s="33"/>
      <c r="S137" s="33"/>
      <c r="T137" s="33"/>
      <c r="U137" s="33"/>
      <c r="V137" s="33"/>
      <c r="W137" s="33"/>
      <c r="X137" s="33"/>
      <c r="Y137" s="33"/>
      <c r="Z137" s="33"/>
      <c r="AA137" s="33"/>
      <c r="AB137" s="33"/>
      <c r="AC137" s="33"/>
      <c r="AD137" s="33"/>
      <c r="AE137" s="33"/>
    </row>
  </sheetData>
  <autoFilter ref="C121:K136"/>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25" t="s">
        <v>5</v>
      </c>
      <c r="M2" s="226"/>
      <c r="N2" s="226"/>
      <c r="O2" s="226"/>
      <c r="P2" s="226"/>
      <c r="Q2" s="226"/>
      <c r="R2" s="226"/>
      <c r="S2" s="226"/>
      <c r="T2" s="226"/>
      <c r="U2" s="226"/>
      <c r="V2" s="226"/>
      <c r="AT2" s="18" t="s">
        <v>103</v>
      </c>
    </row>
    <row r="3" spans="2:46" s="1" customFormat="1" ht="6.95" customHeight="1">
      <c r="B3" s="19"/>
      <c r="C3" s="20"/>
      <c r="D3" s="20"/>
      <c r="E3" s="20"/>
      <c r="F3" s="20"/>
      <c r="G3" s="20"/>
      <c r="H3" s="20"/>
      <c r="I3" s="20"/>
      <c r="J3" s="20"/>
      <c r="K3" s="20"/>
      <c r="L3" s="21"/>
      <c r="AT3" s="18" t="s">
        <v>82</v>
      </c>
    </row>
    <row r="4" spans="2:46" s="1" customFormat="1" ht="24.95" customHeight="1">
      <c r="B4" s="21"/>
      <c r="D4" s="22" t="s">
        <v>116</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3" t="str">
        <f>'Rekapitulace stavby'!K6</f>
        <v>Hráze v ústí Ropičanky a Sadového potoka, stavba č. 5753</v>
      </c>
      <c r="F7" s="264"/>
      <c r="G7" s="264"/>
      <c r="H7" s="264"/>
      <c r="L7" s="21"/>
    </row>
    <row r="8" spans="2:12" ht="12.75">
      <c r="B8" s="21"/>
      <c r="D8" s="28" t="s">
        <v>117</v>
      </c>
      <c r="L8" s="21"/>
    </row>
    <row r="9" spans="2:12" s="1" customFormat="1" ht="16.5" customHeight="1">
      <c r="B9" s="21"/>
      <c r="E9" s="263" t="s">
        <v>118</v>
      </c>
      <c r="F9" s="226"/>
      <c r="G9" s="226"/>
      <c r="H9" s="226"/>
      <c r="L9" s="21"/>
    </row>
    <row r="10" spans="2:12" s="1" customFormat="1" ht="12" customHeight="1">
      <c r="B10" s="21"/>
      <c r="D10" s="28" t="s">
        <v>119</v>
      </c>
      <c r="L10" s="21"/>
    </row>
    <row r="11" spans="1:31" s="2" customFormat="1" ht="16.5" customHeight="1">
      <c r="A11" s="33"/>
      <c r="B11" s="34"/>
      <c r="C11" s="33"/>
      <c r="D11" s="33"/>
      <c r="E11" s="266" t="s">
        <v>823</v>
      </c>
      <c r="F11" s="262"/>
      <c r="G11" s="262"/>
      <c r="H11" s="262"/>
      <c r="I11" s="3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824</v>
      </c>
      <c r="E12" s="33"/>
      <c r="F12" s="33"/>
      <c r="G12" s="33"/>
      <c r="H12" s="33"/>
      <c r="I12" s="33"/>
      <c r="J12" s="33"/>
      <c r="K12" s="33"/>
      <c r="L12" s="43"/>
      <c r="S12" s="33"/>
      <c r="T12" s="33"/>
      <c r="U12" s="33"/>
      <c r="V12" s="33"/>
      <c r="W12" s="33"/>
      <c r="X12" s="33"/>
      <c r="Y12" s="33"/>
      <c r="Z12" s="33"/>
      <c r="AA12" s="33"/>
      <c r="AB12" s="33"/>
      <c r="AC12" s="33"/>
      <c r="AD12" s="33"/>
      <c r="AE12" s="33"/>
    </row>
    <row r="13" spans="1:31" s="2" customFormat="1" ht="16.5" customHeight="1">
      <c r="A13" s="33"/>
      <c r="B13" s="34"/>
      <c r="C13" s="33"/>
      <c r="D13" s="33"/>
      <c r="E13" s="256" t="s">
        <v>825</v>
      </c>
      <c r="F13" s="262"/>
      <c r="G13" s="262"/>
      <c r="H13" s="262"/>
      <c r="I13" s="3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28"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28" t="s">
        <v>22</v>
      </c>
      <c r="J16" s="56">
        <f>'Rekapitulace stavby'!AN8</f>
        <v>44593</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23</v>
      </c>
      <c r="E18" s="33"/>
      <c r="F18" s="33"/>
      <c r="G18" s="33"/>
      <c r="H18" s="33"/>
      <c r="I18" s="28" t="s">
        <v>24</v>
      </c>
      <c r="J18" s="26" t="s">
        <v>1</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
        <v>25</v>
      </c>
      <c r="F19" s="33"/>
      <c r="G19" s="33"/>
      <c r="H19" s="33"/>
      <c r="I19" s="28" t="s">
        <v>26</v>
      </c>
      <c r="J19" s="26" t="s">
        <v>1</v>
      </c>
      <c r="K19" s="33"/>
      <c r="L19" s="43"/>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28" t="s">
        <v>24</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65" t="str">
        <f>'Rekapitulace stavby'!E14</f>
        <v>Vyplň údaj</v>
      </c>
      <c r="F22" s="248"/>
      <c r="G22" s="248"/>
      <c r="H22" s="248"/>
      <c r="I22" s="28"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28" t="s">
        <v>24</v>
      </c>
      <c r="J24" s="26" t="s">
        <v>1</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
        <v>30</v>
      </c>
      <c r="F25" s="33"/>
      <c r="G25" s="33"/>
      <c r="H25" s="33"/>
      <c r="I25" s="28" t="s">
        <v>26</v>
      </c>
      <c r="J25" s="26" t="s">
        <v>1</v>
      </c>
      <c r="K25" s="33"/>
      <c r="L25" s="43"/>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32</v>
      </c>
      <c r="E27" s="33"/>
      <c r="F27" s="33"/>
      <c r="G27" s="33"/>
      <c r="H27" s="33"/>
      <c r="I27" s="28" t="s">
        <v>24</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33</v>
      </c>
      <c r="E30" s="33"/>
      <c r="F30" s="33"/>
      <c r="G30" s="33"/>
      <c r="H30" s="33"/>
      <c r="I30" s="33"/>
      <c r="J30" s="33"/>
      <c r="K30" s="33"/>
      <c r="L30" s="43"/>
      <c r="S30" s="33"/>
      <c r="T30" s="33"/>
      <c r="U30" s="33"/>
      <c r="V30" s="33"/>
      <c r="W30" s="33"/>
      <c r="X30" s="33"/>
      <c r="Y30" s="33"/>
      <c r="Z30" s="33"/>
      <c r="AA30" s="33"/>
      <c r="AB30" s="33"/>
      <c r="AC30" s="33"/>
      <c r="AD30" s="33"/>
      <c r="AE30" s="33"/>
    </row>
    <row r="31" spans="1:31" s="8" customFormat="1" ht="16.5" customHeight="1">
      <c r="A31" s="100"/>
      <c r="B31" s="101"/>
      <c r="C31" s="100"/>
      <c r="D31" s="100"/>
      <c r="E31" s="252" t="s">
        <v>1</v>
      </c>
      <c r="F31" s="252"/>
      <c r="G31" s="252"/>
      <c r="H31" s="25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03" t="s">
        <v>34</v>
      </c>
      <c r="E34" s="33"/>
      <c r="F34" s="33"/>
      <c r="G34" s="33"/>
      <c r="H34" s="33"/>
      <c r="I34" s="33"/>
      <c r="J34" s="72">
        <f>ROUND(J134,2)</f>
        <v>0</v>
      </c>
      <c r="K34" s="33"/>
      <c r="L34" s="43"/>
      <c r="S34" s="33"/>
      <c r="T34" s="33"/>
      <c r="U34" s="33"/>
      <c r="V34" s="33"/>
      <c r="W34" s="33"/>
      <c r="X34" s="33"/>
      <c r="Y34" s="33"/>
      <c r="Z34" s="33"/>
      <c r="AA34" s="33"/>
      <c r="AB34" s="33"/>
      <c r="AC34" s="33"/>
      <c r="AD34" s="33"/>
      <c r="AE34" s="33"/>
    </row>
    <row r="35" spans="1:31" s="2" customFormat="1" ht="6.95" customHeight="1">
      <c r="A35" s="33"/>
      <c r="B35" s="34"/>
      <c r="C35" s="33"/>
      <c r="D35" s="67"/>
      <c r="E35" s="67"/>
      <c r="F35" s="67"/>
      <c r="G35" s="67"/>
      <c r="H35" s="67"/>
      <c r="I35" s="67"/>
      <c r="J35" s="67"/>
      <c r="K35" s="67"/>
      <c r="L35" s="43"/>
      <c r="S35" s="33"/>
      <c r="T35" s="33"/>
      <c r="U35" s="33"/>
      <c r="V35" s="33"/>
      <c r="W35" s="33"/>
      <c r="X35" s="33"/>
      <c r="Y35" s="33"/>
      <c r="Z35" s="33"/>
      <c r="AA35" s="33"/>
      <c r="AB35" s="33"/>
      <c r="AC35" s="33"/>
      <c r="AD35" s="33"/>
      <c r="AE35" s="33"/>
    </row>
    <row r="36" spans="1:31" s="2" customFormat="1" ht="14.45" customHeight="1">
      <c r="A36" s="33"/>
      <c r="B36" s="34"/>
      <c r="C36" s="33"/>
      <c r="D36" s="33"/>
      <c r="E36" s="33"/>
      <c r="F36" s="37" t="s">
        <v>36</v>
      </c>
      <c r="G36" s="33"/>
      <c r="H36" s="33"/>
      <c r="I36" s="37" t="s">
        <v>35</v>
      </c>
      <c r="J36" s="37" t="s">
        <v>37</v>
      </c>
      <c r="K36" s="33"/>
      <c r="L36" s="43"/>
      <c r="S36" s="33"/>
      <c r="T36" s="33"/>
      <c r="U36" s="33"/>
      <c r="V36" s="33"/>
      <c r="W36" s="33"/>
      <c r="X36" s="33"/>
      <c r="Y36" s="33"/>
      <c r="Z36" s="33"/>
      <c r="AA36" s="33"/>
      <c r="AB36" s="33"/>
      <c r="AC36" s="33"/>
      <c r="AD36" s="33"/>
      <c r="AE36" s="33"/>
    </row>
    <row r="37" spans="1:31" s="2" customFormat="1" ht="14.45" customHeight="1">
      <c r="A37" s="33"/>
      <c r="B37" s="34"/>
      <c r="C37" s="33"/>
      <c r="D37" s="104" t="s">
        <v>38</v>
      </c>
      <c r="E37" s="28" t="s">
        <v>39</v>
      </c>
      <c r="F37" s="105">
        <f>ROUND((SUM(BE134:BE373)),2)</f>
        <v>0</v>
      </c>
      <c r="G37" s="33"/>
      <c r="H37" s="33"/>
      <c r="I37" s="106">
        <v>0.21</v>
      </c>
      <c r="J37" s="105">
        <f>ROUND(((SUM(BE134:BE373))*I37),2)</f>
        <v>0</v>
      </c>
      <c r="K37" s="33"/>
      <c r="L37" s="43"/>
      <c r="S37" s="33"/>
      <c r="T37" s="33"/>
      <c r="U37" s="33"/>
      <c r="V37" s="33"/>
      <c r="W37" s="33"/>
      <c r="X37" s="33"/>
      <c r="Y37" s="33"/>
      <c r="Z37" s="33"/>
      <c r="AA37" s="33"/>
      <c r="AB37" s="33"/>
      <c r="AC37" s="33"/>
      <c r="AD37" s="33"/>
      <c r="AE37" s="33"/>
    </row>
    <row r="38" spans="1:31" s="2" customFormat="1" ht="14.45" customHeight="1">
      <c r="A38" s="33"/>
      <c r="B38" s="34"/>
      <c r="C38" s="33"/>
      <c r="D38" s="33"/>
      <c r="E38" s="28" t="s">
        <v>40</v>
      </c>
      <c r="F38" s="105">
        <f>ROUND((SUM(BF134:BF373)),2)</f>
        <v>0</v>
      </c>
      <c r="G38" s="33"/>
      <c r="H38" s="33"/>
      <c r="I38" s="106">
        <v>0.15</v>
      </c>
      <c r="J38" s="105">
        <f>ROUND(((SUM(BF134:BF373))*I38),2)</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41</v>
      </c>
      <c r="F39" s="105">
        <f>ROUND((SUM(BG134:BG373)),2)</f>
        <v>0</v>
      </c>
      <c r="G39" s="33"/>
      <c r="H39" s="33"/>
      <c r="I39" s="106">
        <v>0.21</v>
      </c>
      <c r="J39" s="105">
        <f>0</f>
        <v>0</v>
      </c>
      <c r="K39" s="33"/>
      <c r="L39" s="43"/>
      <c r="S39" s="33"/>
      <c r="T39" s="33"/>
      <c r="U39" s="33"/>
      <c r="V39" s="33"/>
      <c r="W39" s="33"/>
      <c r="X39" s="33"/>
      <c r="Y39" s="33"/>
      <c r="Z39" s="33"/>
      <c r="AA39" s="33"/>
      <c r="AB39" s="33"/>
      <c r="AC39" s="33"/>
      <c r="AD39" s="33"/>
      <c r="AE39" s="33"/>
    </row>
    <row r="40" spans="1:31" s="2" customFormat="1" ht="14.45" customHeight="1" hidden="1">
      <c r="A40" s="33"/>
      <c r="B40" s="34"/>
      <c r="C40" s="33"/>
      <c r="D40" s="33"/>
      <c r="E40" s="28" t="s">
        <v>42</v>
      </c>
      <c r="F40" s="105">
        <f>ROUND((SUM(BH134:BH373)),2)</f>
        <v>0</v>
      </c>
      <c r="G40" s="33"/>
      <c r="H40" s="33"/>
      <c r="I40" s="106">
        <v>0.15</v>
      </c>
      <c r="J40" s="105">
        <f>0</f>
        <v>0</v>
      </c>
      <c r="K40" s="33"/>
      <c r="L40" s="43"/>
      <c r="S40" s="33"/>
      <c r="T40" s="33"/>
      <c r="U40" s="33"/>
      <c r="V40" s="33"/>
      <c r="W40" s="33"/>
      <c r="X40" s="33"/>
      <c r="Y40" s="33"/>
      <c r="Z40" s="33"/>
      <c r="AA40" s="33"/>
      <c r="AB40" s="33"/>
      <c r="AC40" s="33"/>
      <c r="AD40" s="33"/>
      <c r="AE40" s="33"/>
    </row>
    <row r="41" spans="1:31" s="2" customFormat="1" ht="14.45" customHeight="1" hidden="1">
      <c r="A41" s="33"/>
      <c r="B41" s="34"/>
      <c r="C41" s="33"/>
      <c r="D41" s="33"/>
      <c r="E41" s="28" t="s">
        <v>43</v>
      </c>
      <c r="F41" s="105">
        <f>ROUND((SUM(BI134:BI373)),2)</f>
        <v>0</v>
      </c>
      <c r="G41" s="33"/>
      <c r="H41" s="33"/>
      <c r="I41" s="106">
        <v>0</v>
      </c>
      <c r="J41" s="105">
        <f>0</f>
        <v>0</v>
      </c>
      <c r="K41" s="33"/>
      <c r="L41" s="43"/>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2" customFormat="1" ht="25.35" customHeight="1">
      <c r="A43" s="33"/>
      <c r="B43" s="34"/>
      <c r="C43" s="107"/>
      <c r="D43" s="108" t="s">
        <v>44</v>
      </c>
      <c r="E43" s="61"/>
      <c r="F43" s="61"/>
      <c r="G43" s="109" t="s">
        <v>45</v>
      </c>
      <c r="H43" s="110" t="s">
        <v>46</v>
      </c>
      <c r="I43" s="61"/>
      <c r="J43" s="111">
        <f>SUM(J34:J41)</f>
        <v>0</v>
      </c>
      <c r="K43" s="112"/>
      <c r="L43" s="43"/>
      <c r="S43" s="33"/>
      <c r="T43" s="33"/>
      <c r="U43" s="33"/>
      <c r="V43" s="33"/>
      <c r="W43" s="33"/>
      <c r="X43" s="33"/>
      <c r="Y43" s="33"/>
      <c r="Z43" s="33"/>
      <c r="AA43" s="33"/>
      <c r="AB43" s="33"/>
      <c r="AC43" s="33"/>
      <c r="AD43" s="33"/>
      <c r="AE43" s="33"/>
    </row>
    <row r="44" spans="1:31" s="2" customFormat="1" ht="14.45" customHeight="1">
      <c r="A44" s="33"/>
      <c r="B44" s="34"/>
      <c r="C44" s="33"/>
      <c r="D44" s="33"/>
      <c r="E44" s="33"/>
      <c r="F44" s="33"/>
      <c r="G44" s="33"/>
      <c r="H44" s="33"/>
      <c r="I44" s="33"/>
      <c r="J44" s="33"/>
      <c r="K44" s="33"/>
      <c r="L44" s="43"/>
      <c r="S44" s="33"/>
      <c r="T44" s="33"/>
      <c r="U44" s="33"/>
      <c r="V44" s="33"/>
      <c r="W44" s="33"/>
      <c r="X44" s="33"/>
      <c r="Y44" s="33"/>
      <c r="Z44" s="33"/>
      <c r="AA44" s="33"/>
      <c r="AB44" s="33"/>
      <c r="AC44" s="33"/>
      <c r="AD44" s="33"/>
      <c r="AE44" s="33"/>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47</v>
      </c>
      <c r="E50" s="45"/>
      <c r="F50" s="45"/>
      <c r="G50" s="44" t="s">
        <v>48</v>
      </c>
      <c r="H50" s="45"/>
      <c r="I50" s="45"/>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49</v>
      </c>
      <c r="E61" s="36"/>
      <c r="F61" s="113" t="s">
        <v>50</v>
      </c>
      <c r="G61" s="46" t="s">
        <v>49</v>
      </c>
      <c r="H61" s="36"/>
      <c r="I61" s="36"/>
      <c r="J61" s="114" t="s">
        <v>50</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51</v>
      </c>
      <c r="E65" s="47"/>
      <c r="F65" s="47"/>
      <c r="G65" s="44" t="s">
        <v>52</v>
      </c>
      <c r="H65" s="47"/>
      <c r="I65" s="47"/>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49</v>
      </c>
      <c r="E76" s="36"/>
      <c r="F76" s="113" t="s">
        <v>50</v>
      </c>
      <c r="G76" s="46" t="s">
        <v>49</v>
      </c>
      <c r="H76" s="36"/>
      <c r="I76" s="36"/>
      <c r="J76" s="114" t="s">
        <v>50</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121</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3" t="str">
        <f>E7</f>
        <v>Hráze v ústí Ropičanky a Sadového potoka, stavba č. 5753</v>
      </c>
      <c r="F85" s="264"/>
      <c r="G85" s="264"/>
      <c r="H85" s="264"/>
      <c r="I85" s="33"/>
      <c r="J85" s="33"/>
      <c r="K85" s="33"/>
      <c r="L85" s="43"/>
      <c r="S85" s="33"/>
      <c r="T85" s="33"/>
      <c r="U85" s="33"/>
      <c r="V85" s="33"/>
      <c r="W85" s="33"/>
      <c r="X85" s="33"/>
      <c r="Y85" s="33"/>
      <c r="Z85" s="33"/>
      <c r="AA85" s="33"/>
      <c r="AB85" s="33"/>
      <c r="AC85" s="33"/>
      <c r="AD85" s="33"/>
      <c r="AE85" s="33"/>
    </row>
    <row r="86" spans="2:12" s="1" customFormat="1" ht="12" customHeight="1">
      <c r="B86" s="21"/>
      <c r="C86" s="28" t="s">
        <v>117</v>
      </c>
      <c r="L86" s="21"/>
    </row>
    <row r="87" spans="2:12" s="1" customFormat="1" ht="16.5" customHeight="1">
      <c r="B87" s="21"/>
      <c r="E87" s="263" t="s">
        <v>118</v>
      </c>
      <c r="F87" s="226"/>
      <c r="G87" s="226"/>
      <c r="H87" s="226"/>
      <c r="L87" s="21"/>
    </row>
    <row r="88" spans="2:12" s="1" customFormat="1" ht="12" customHeight="1">
      <c r="B88" s="21"/>
      <c r="C88" s="28" t="s">
        <v>119</v>
      </c>
      <c r="L88" s="21"/>
    </row>
    <row r="89" spans="1:31" s="2" customFormat="1" ht="16.5" customHeight="1">
      <c r="A89" s="33"/>
      <c r="B89" s="34"/>
      <c r="C89" s="33"/>
      <c r="D89" s="33"/>
      <c r="E89" s="266" t="s">
        <v>823</v>
      </c>
      <c r="F89" s="262"/>
      <c r="G89" s="262"/>
      <c r="H89" s="262"/>
      <c r="I89" s="33"/>
      <c r="J89" s="33"/>
      <c r="K89" s="33"/>
      <c r="L89" s="43"/>
      <c r="S89" s="33"/>
      <c r="T89" s="33"/>
      <c r="U89" s="33"/>
      <c r="V89" s="33"/>
      <c r="W89" s="33"/>
      <c r="X89" s="33"/>
      <c r="Y89" s="33"/>
      <c r="Z89" s="33"/>
      <c r="AA89" s="33"/>
      <c r="AB89" s="33"/>
      <c r="AC89" s="33"/>
      <c r="AD89" s="33"/>
      <c r="AE89" s="33"/>
    </row>
    <row r="90" spans="1:31" s="2" customFormat="1" ht="12" customHeight="1">
      <c r="A90" s="33"/>
      <c r="B90" s="34"/>
      <c r="C90" s="28" t="s">
        <v>824</v>
      </c>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6.5" customHeight="1">
      <c r="A91" s="33"/>
      <c r="B91" s="34"/>
      <c r="C91" s="33"/>
      <c r="D91" s="33"/>
      <c r="E91" s="256" t="str">
        <f>E13</f>
        <v>0001 - DSO 06.1 LB zeď</v>
      </c>
      <c r="F91" s="262"/>
      <c r="G91" s="262"/>
      <c r="H91" s="262"/>
      <c r="I91" s="33"/>
      <c r="J91" s="33"/>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28" t="s">
        <v>22</v>
      </c>
      <c r="J93" s="56">
        <f>IF(J16="","",J16)</f>
        <v>44593</v>
      </c>
      <c r="K93" s="33"/>
      <c r="L93" s="43"/>
      <c r="S93" s="33"/>
      <c r="T93" s="33"/>
      <c r="U93" s="33"/>
      <c r="V93" s="33"/>
      <c r="W93" s="33"/>
      <c r="X93" s="33"/>
      <c r="Y93" s="33"/>
      <c r="Z93" s="33"/>
      <c r="AA93" s="33"/>
      <c r="AB93" s="33"/>
      <c r="AC93" s="33"/>
      <c r="AD93" s="33"/>
      <c r="AE93" s="33"/>
    </row>
    <row r="94" spans="1:31" s="2" customFormat="1" ht="6.95" customHeight="1">
      <c r="A94" s="33"/>
      <c r="B94" s="34"/>
      <c r="C94" s="33"/>
      <c r="D94" s="33"/>
      <c r="E94" s="33"/>
      <c r="F94" s="33"/>
      <c r="G94" s="33"/>
      <c r="H94" s="33"/>
      <c r="I94" s="33"/>
      <c r="J94" s="33"/>
      <c r="K94" s="33"/>
      <c r="L94" s="43"/>
      <c r="S94" s="33"/>
      <c r="T94" s="33"/>
      <c r="U94" s="33"/>
      <c r="V94" s="33"/>
      <c r="W94" s="33"/>
      <c r="X94" s="33"/>
      <c r="Y94" s="33"/>
      <c r="Z94" s="33"/>
      <c r="AA94" s="33"/>
      <c r="AB94" s="33"/>
      <c r="AC94" s="33"/>
      <c r="AD94" s="33"/>
      <c r="AE94" s="33"/>
    </row>
    <row r="95" spans="1:31" s="2" customFormat="1" ht="25.7" customHeight="1">
      <c r="A95" s="33"/>
      <c r="B95" s="34"/>
      <c r="C95" s="28" t="s">
        <v>23</v>
      </c>
      <c r="D95" s="33"/>
      <c r="E95" s="33"/>
      <c r="F95" s="26" t="str">
        <f>E19</f>
        <v>Povodí Odry, s.p.</v>
      </c>
      <c r="G95" s="33"/>
      <c r="H95" s="33"/>
      <c r="I95" s="28" t="s">
        <v>29</v>
      </c>
      <c r="J95" s="31" t="str">
        <f>E25</f>
        <v>Sweco Hydroprojekt a.s., divize Morava</v>
      </c>
      <c r="K95" s="33"/>
      <c r="L95" s="43"/>
      <c r="S95" s="33"/>
      <c r="T95" s="33"/>
      <c r="U95" s="33"/>
      <c r="V95" s="33"/>
      <c r="W95" s="33"/>
      <c r="X95" s="33"/>
      <c r="Y95" s="33"/>
      <c r="Z95" s="33"/>
      <c r="AA95" s="33"/>
      <c r="AB95" s="33"/>
      <c r="AC95" s="33"/>
      <c r="AD95" s="33"/>
      <c r="AE95" s="33"/>
    </row>
    <row r="96" spans="1:31" s="2" customFormat="1" ht="15.2" customHeight="1">
      <c r="A96" s="33"/>
      <c r="B96" s="34"/>
      <c r="C96" s="28" t="s">
        <v>27</v>
      </c>
      <c r="D96" s="33"/>
      <c r="E96" s="33"/>
      <c r="F96" s="26" t="str">
        <f>IF(E22="","",E22)</f>
        <v>Vyplň údaj</v>
      </c>
      <c r="G96" s="33"/>
      <c r="H96" s="33"/>
      <c r="I96" s="28" t="s">
        <v>32</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31" s="2" customFormat="1" ht="29.25" customHeight="1">
      <c r="A98" s="33"/>
      <c r="B98" s="34"/>
      <c r="C98" s="115" t="s">
        <v>122</v>
      </c>
      <c r="D98" s="107"/>
      <c r="E98" s="107"/>
      <c r="F98" s="107"/>
      <c r="G98" s="107"/>
      <c r="H98" s="107"/>
      <c r="I98" s="107"/>
      <c r="J98" s="116" t="s">
        <v>123</v>
      </c>
      <c r="K98" s="107"/>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33"/>
      <c r="J99" s="33"/>
      <c r="K99" s="33"/>
      <c r="L99" s="43"/>
      <c r="S99" s="33"/>
      <c r="T99" s="33"/>
      <c r="U99" s="33"/>
      <c r="V99" s="33"/>
      <c r="W99" s="33"/>
      <c r="X99" s="33"/>
      <c r="Y99" s="33"/>
      <c r="Z99" s="33"/>
      <c r="AA99" s="33"/>
      <c r="AB99" s="33"/>
      <c r="AC99" s="33"/>
      <c r="AD99" s="33"/>
      <c r="AE99" s="33"/>
    </row>
    <row r="100" spans="1:47" s="2" customFormat="1" ht="22.9" customHeight="1">
      <c r="A100" s="33"/>
      <c r="B100" s="34"/>
      <c r="C100" s="117" t="s">
        <v>124</v>
      </c>
      <c r="D100" s="33"/>
      <c r="E100" s="33"/>
      <c r="F100" s="33"/>
      <c r="G100" s="33"/>
      <c r="H100" s="33"/>
      <c r="I100" s="33"/>
      <c r="J100" s="72">
        <f>J134</f>
        <v>0</v>
      </c>
      <c r="K100" s="33"/>
      <c r="L100" s="43"/>
      <c r="S100" s="33"/>
      <c r="T100" s="33"/>
      <c r="U100" s="33"/>
      <c r="V100" s="33"/>
      <c r="W100" s="33"/>
      <c r="X100" s="33"/>
      <c r="Y100" s="33"/>
      <c r="Z100" s="33"/>
      <c r="AA100" s="33"/>
      <c r="AB100" s="33"/>
      <c r="AC100" s="33"/>
      <c r="AD100" s="33"/>
      <c r="AE100" s="33"/>
      <c r="AU100" s="18" t="s">
        <v>125</v>
      </c>
    </row>
    <row r="101" spans="2:12" s="9" customFormat="1" ht="24.95" customHeight="1">
      <c r="B101" s="118"/>
      <c r="D101" s="119" t="s">
        <v>126</v>
      </c>
      <c r="E101" s="120"/>
      <c r="F101" s="120"/>
      <c r="G101" s="120"/>
      <c r="H101" s="120"/>
      <c r="I101" s="120"/>
      <c r="J101" s="121">
        <f>J135</f>
        <v>0</v>
      </c>
      <c r="L101" s="118"/>
    </row>
    <row r="102" spans="2:12" s="10" customFormat="1" ht="19.9" customHeight="1">
      <c r="B102" s="122"/>
      <c r="D102" s="123" t="s">
        <v>127</v>
      </c>
      <c r="E102" s="124"/>
      <c r="F102" s="124"/>
      <c r="G102" s="124"/>
      <c r="H102" s="124"/>
      <c r="I102" s="124"/>
      <c r="J102" s="125">
        <f>J136</f>
        <v>0</v>
      </c>
      <c r="L102" s="122"/>
    </row>
    <row r="103" spans="2:12" s="10" customFormat="1" ht="19.9" customHeight="1">
      <c r="B103" s="122"/>
      <c r="D103" s="123" t="s">
        <v>129</v>
      </c>
      <c r="E103" s="124"/>
      <c r="F103" s="124"/>
      <c r="G103" s="124"/>
      <c r="H103" s="124"/>
      <c r="I103" s="124"/>
      <c r="J103" s="125">
        <f>J170</f>
        <v>0</v>
      </c>
      <c r="L103" s="122"/>
    </row>
    <row r="104" spans="2:12" s="10" customFormat="1" ht="19.9" customHeight="1">
      <c r="B104" s="122"/>
      <c r="D104" s="123" t="s">
        <v>130</v>
      </c>
      <c r="E104" s="124"/>
      <c r="F104" s="124"/>
      <c r="G104" s="124"/>
      <c r="H104" s="124"/>
      <c r="I104" s="124"/>
      <c r="J104" s="125">
        <f>J244</f>
        <v>0</v>
      </c>
      <c r="L104" s="122"/>
    </row>
    <row r="105" spans="2:12" s="10" customFormat="1" ht="19.9" customHeight="1">
      <c r="B105" s="122"/>
      <c r="D105" s="123" t="s">
        <v>131</v>
      </c>
      <c r="E105" s="124"/>
      <c r="F105" s="124"/>
      <c r="G105" s="124"/>
      <c r="H105" s="124"/>
      <c r="I105" s="124"/>
      <c r="J105" s="125">
        <f>J278</f>
        <v>0</v>
      </c>
      <c r="L105" s="122"/>
    </row>
    <row r="106" spans="2:12" s="10" customFormat="1" ht="19.9" customHeight="1">
      <c r="B106" s="122"/>
      <c r="D106" s="123" t="s">
        <v>134</v>
      </c>
      <c r="E106" s="124"/>
      <c r="F106" s="124"/>
      <c r="G106" s="124"/>
      <c r="H106" s="124"/>
      <c r="I106" s="124"/>
      <c r="J106" s="125">
        <f>J301</f>
        <v>0</v>
      </c>
      <c r="L106" s="122"/>
    </row>
    <row r="107" spans="2:12" s="10" customFormat="1" ht="19.9" customHeight="1">
      <c r="B107" s="122"/>
      <c r="D107" s="123" t="s">
        <v>135</v>
      </c>
      <c r="E107" s="124"/>
      <c r="F107" s="124"/>
      <c r="G107" s="124"/>
      <c r="H107" s="124"/>
      <c r="I107" s="124"/>
      <c r="J107" s="125">
        <f>J340</f>
        <v>0</v>
      </c>
      <c r="L107" s="122"/>
    </row>
    <row r="108" spans="2:12" s="10" customFormat="1" ht="19.9" customHeight="1">
      <c r="B108" s="122"/>
      <c r="D108" s="123" t="s">
        <v>136</v>
      </c>
      <c r="E108" s="124"/>
      <c r="F108" s="124"/>
      <c r="G108" s="124"/>
      <c r="H108" s="124"/>
      <c r="I108" s="124"/>
      <c r="J108" s="125">
        <f>J348</f>
        <v>0</v>
      </c>
      <c r="L108" s="122"/>
    </row>
    <row r="109" spans="2:12" s="9" customFormat="1" ht="24.95" customHeight="1">
      <c r="B109" s="118"/>
      <c r="D109" s="119" t="s">
        <v>473</v>
      </c>
      <c r="E109" s="120"/>
      <c r="F109" s="120"/>
      <c r="G109" s="120"/>
      <c r="H109" s="120"/>
      <c r="I109" s="120"/>
      <c r="J109" s="121">
        <f>J351</f>
        <v>0</v>
      </c>
      <c r="L109" s="118"/>
    </row>
    <row r="110" spans="2:12" s="10" customFormat="1" ht="19.9" customHeight="1">
      <c r="B110" s="122"/>
      <c r="D110" s="123" t="s">
        <v>474</v>
      </c>
      <c r="E110" s="124"/>
      <c r="F110" s="124"/>
      <c r="G110" s="124"/>
      <c r="H110" s="124"/>
      <c r="I110" s="124"/>
      <c r="J110" s="125">
        <f>J352</f>
        <v>0</v>
      </c>
      <c r="L110" s="122"/>
    </row>
    <row r="111" spans="1:31" s="2" customFormat="1" ht="21.75" customHeight="1">
      <c r="A111" s="33"/>
      <c r="B111" s="34"/>
      <c r="C111" s="33"/>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6.95" customHeight="1">
      <c r="A112" s="33"/>
      <c r="B112" s="48"/>
      <c r="C112" s="49"/>
      <c r="D112" s="49"/>
      <c r="E112" s="49"/>
      <c r="F112" s="49"/>
      <c r="G112" s="49"/>
      <c r="H112" s="49"/>
      <c r="I112" s="49"/>
      <c r="J112" s="49"/>
      <c r="K112" s="49"/>
      <c r="L112" s="43"/>
      <c r="S112" s="33"/>
      <c r="T112" s="33"/>
      <c r="U112" s="33"/>
      <c r="V112" s="33"/>
      <c r="W112" s="33"/>
      <c r="X112" s="33"/>
      <c r="Y112" s="33"/>
      <c r="Z112" s="33"/>
      <c r="AA112" s="33"/>
      <c r="AB112" s="33"/>
      <c r="AC112" s="33"/>
      <c r="AD112" s="33"/>
      <c r="AE112" s="33"/>
    </row>
    <row r="116" spans="1:31" s="2" customFormat="1" ht="6.95" customHeight="1">
      <c r="A116" s="33"/>
      <c r="B116" s="50"/>
      <c r="C116" s="51"/>
      <c r="D116" s="51"/>
      <c r="E116" s="51"/>
      <c r="F116" s="51"/>
      <c r="G116" s="51"/>
      <c r="H116" s="51"/>
      <c r="I116" s="51"/>
      <c r="J116" s="51"/>
      <c r="K116" s="51"/>
      <c r="L116" s="43"/>
      <c r="S116" s="33"/>
      <c r="T116" s="33"/>
      <c r="U116" s="33"/>
      <c r="V116" s="33"/>
      <c r="W116" s="33"/>
      <c r="X116" s="33"/>
      <c r="Y116" s="33"/>
      <c r="Z116" s="33"/>
      <c r="AA116" s="33"/>
      <c r="AB116" s="33"/>
      <c r="AC116" s="33"/>
      <c r="AD116" s="33"/>
      <c r="AE116" s="33"/>
    </row>
    <row r="117" spans="1:31" s="2" customFormat="1" ht="24.95" customHeight="1">
      <c r="A117" s="33"/>
      <c r="B117" s="34"/>
      <c r="C117" s="22" t="s">
        <v>137</v>
      </c>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16</v>
      </c>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16.5" customHeight="1">
      <c r="A120" s="33"/>
      <c r="B120" s="34"/>
      <c r="C120" s="33"/>
      <c r="D120" s="33"/>
      <c r="E120" s="263" t="str">
        <f>E7</f>
        <v>Hráze v ústí Ropičanky a Sadového potoka, stavba č. 5753</v>
      </c>
      <c r="F120" s="264"/>
      <c r="G120" s="264"/>
      <c r="H120" s="264"/>
      <c r="I120" s="33"/>
      <c r="J120" s="33"/>
      <c r="K120" s="33"/>
      <c r="L120" s="43"/>
      <c r="S120" s="33"/>
      <c r="T120" s="33"/>
      <c r="U120" s="33"/>
      <c r="V120" s="33"/>
      <c r="W120" s="33"/>
      <c r="X120" s="33"/>
      <c r="Y120" s="33"/>
      <c r="Z120" s="33"/>
      <c r="AA120" s="33"/>
      <c r="AB120" s="33"/>
      <c r="AC120" s="33"/>
      <c r="AD120" s="33"/>
      <c r="AE120" s="33"/>
    </row>
    <row r="121" spans="2:12" s="1" customFormat="1" ht="12" customHeight="1">
      <c r="B121" s="21"/>
      <c r="C121" s="28" t="s">
        <v>117</v>
      </c>
      <c r="L121" s="21"/>
    </row>
    <row r="122" spans="2:12" s="1" customFormat="1" ht="16.5" customHeight="1">
      <c r="B122" s="21"/>
      <c r="E122" s="263" t="s">
        <v>118</v>
      </c>
      <c r="F122" s="226"/>
      <c r="G122" s="226"/>
      <c r="H122" s="226"/>
      <c r="L122" s="21"/>
    </row>
    <row r="123" spans="2:12" s="1" customFormat="1" ht="12" customHeight="1">
      <c r="B123" s="21"/>
      <c r="C123" s="28" t="s">
        <v>119</v>
      </c>
      <c r="L123" s="21"/>
    </row>
    <row r="124" spans="1:31" s="2" customFormat="1" ht="16.5" customHeight="1">
      <c r="A124" s="33"/>
      <c r="B124" s="34"/>
      <c r="C124" s="33"/>
      <c r="D124" s="33"/>
      <c r="E124" s="266" t="s">
        <v>823</v>
      </c>
      <c r="F124" s="262"/>
      <c r="G124" s="262"/>
      <c r="H124" s="262"/>
      <c r="I124" s="33"/>
      <c r="J124" s="33"/>
      <c r="K124" s="33"/>
      <c r="L124" s="43"/>
      <c r="S124" s="33"/>
      <c r="T124" s="33"/>
      <c r="U124" s="33"/>
      <c r="V124" s="33"/>
      <c r="W124" s="33"/>
      <c r="X124" s="33"/>
      <c r="Y124" s="33"/>
      <c r="Z124" s="33"/>
      <c r="AA124" s="33"/>
      <c r="AB124" s="33"/>
      <c r="AC124" s="33"/>
      <c r="AD124" s="33"/>
      <c r="AE124" s="33"/>
    </row>
    <row r="125" spans="1:31" s="2" customFormat="1" ht="12" customHeight="1">
      <c r="A125" s="33"/>
      <c r="B125" s="34"/>
      <c r="C125" s="28" t="s">
        <v>824</v>
      </c>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2" customFormat="1" ht="16.5" customHeight="1">
      <c r="A126" s="33"/>
      <c r="B126" s="34"/>
      <c r="C126" s="33"/>
      <c r="D126" s="33"/>
      <c r="E126" s="256" t="str">
        <f>E13</f>
        <v>0001 - DSO 06.1 LB zeď</v>
      </c>
      <c r="F126" s="262"/>
      <c r="G126" s="262"/>
      <c r="H126" s="262"/>
      <c r="I126" s="33"/>
      <c r="J126" s="33"/>
      <c r="K126" s="33"/>
      <c r="L126" s="43"/>
      <c r="S126" s="33"/>
      <c r="T126" s="33"/>
      <c r="U126" s="33"/>
      <c r="V126" s="33"/>
      <c r="W126" s="33"/>
      <c r="X126" s="33"/>
      <c r="Y126" s="33"/>
      <c r="Z126" s="33"/>
      <c r="AA126" s="33"/>
      <c r="AB126" s="33"/>
      <c r="AC126" s="33"/>
      <c r="AD126" s="33"/>
      <c r="AE126" s="33"/>
    </row>
    <row r="127" spans="1:31" s="2" customFormat="1" ht="6.95" customHeight="1">
      <c r="A127" s="33"/>
      <c r="B127" s="34"/>
      <c r="C127" s="33"/>
      <c r="D127" s="33"/>
      <c r="E127" s="33"/>
      <c r="F127" s="33"/>
      <c r="G127" s="33"/>
      <c r="H127" s="33"/>
      <c r="I127" s="33"/>
      <c r="J127" s="33"/>
      <c r="K127" s="33"/>
      <c r="L127" s="43"/>
      <c r="S127" s="33"/>
      <c r="T127" s="33"/>
      <c r="U127" s="33"/>
      <c r="V127" s="33"/>
      <c r="W127" s="33"/>
      <c r="X127" s="33"/>
      <c r="Y127" s="33"/>
      <c r="Z127" s="33"/>
      <c r="AA127" s="33"/>
      <c r="AB127" s="33"/>
      <c r="AC127" s="33"/>
      <c r="AD127" s="33"/>
      <c r="AE127" s="33"/>
    </row>
    <row r="128" spans="1:31" s="2" customFormat="1" ht="12" customHeight="1">
      <c r="A128" s="33"/>
      <c r="B128" s="34"/>
      <c r="C128" s="28" t="s">
        <v>20</v>
      </c>
      <c r="D128" s="33"/>
      <c r="E128" s="33"/>
      <c r="F128" s="26" t="str">
        <f>F16</f>
        <v xml:space="preserve"> </v>
      </c>
      <c r="G128" s="33"/>
      <c r="H128" s="33"/>
      <c r="I128" s="28" t="s">
        <v>22</v>
      </c>
      <c r="J128" s="56">
        <f>IF(J16="","",J16)</f>
        <v>44593</v>
      </c>
      <c r="K128" s="33"/>
      <c r="L128" s="43"/>
      <c r="S128" s="33"/>
      <c r="T128" s="33"/>
      <c r="U128" s="33"/>
      <c r="V128" s="33"/>
      <c r="W128" s="33"/>
      <c r="X128" s="33"/>
      <c r="Y128" s="33"/>
      <c r="Z128" s="33"/>
      <c r="AA128" s="33"/>
      <c r="AB128" s="33"/>
      <c r="AC128" s="33"/>
      <c r="AD128" s="33"/>
      <c r="AE128" s="33"/>
    </row>
    <row r="129" spans="1:31" s="2" customFormat="1" ht="6.95" customHeight="1">
      <c r="A129" s="33"/>
      <c r="B129" s="34"/>
      <c r="C129" s="33"/>
      <c r="D129" s="33"/>
      <c r="E129" s="33"/>
      <c r="F129" s="33"/>
      <c r="G129" s="33"/>
      <c r="H129" s="33"/>
      <c r="I129" s="33"/>
      <c r="J129" s="33"/>
      <c r="K129" s="33"/>
      <c r="L129" s="43"/>
      <c r="S129" s="33"/>
      <c r="T129" s="33"/>
      <c r="U129" s="33"/>
      <c r="V129" s="33"/>
      <c r="W129" s="33"/>
      <c r="X129" s="33"/>
      <c r="Y129" s="33"/>
      <c r="Z129" s="33"/>
      <c r="AA129" s="33"/>
      <c r="AB129" s="33"/>
      <c r="AC129" s="33"/>
      <c r="AD129" s="33"/>
      <c r="AE129" s="33"/>
    </row>
    <row r="130" spans="1:31" s="2" customFormat="1" ht="25.7" customHeight="1">
      <c r="A130" s="33"/>
      <c r="B130" s="34"/>
      <c r="C130" s="28" t="s">
        <v>23</v>
      </c>
      <c r="D130" s="33"/>
      <c r="E130" s="33"/>
      <c r="F130" s="26" t="str">
        <f>E19</f>
        <v>Povodí Odry, s.p.</v>
      </c>
      <c r="G130" s="33"/>
      <c r="H130" s="33"/>
      <c r="I130" s="28" t="s">
        <v>29</v>
      </c>
      <c r="J130" s="31" t="str">
        <f>E25</f>
        <v>Sweco Hydroprojekt a.s., divize Morava</v>
      </c>
      <c r="K130" s="33"/>
      <c r="L130" s="43"/>
      <c r="S130" s="33"/>
      <c r="T130" s="33"/>
      <c r="U130" s="33"/>
      <c r="V130" s="33"/>
      <c r="W130" s="33"/>
      <c r="X130" s="33"/>
      <c r="Y130" s="33"/>
      <c r="Z130" s="33"/>
      <c r="AA130" s="33"/>
      <c r="AB130" s="33"/>
      <c r="AC130" s="33"/>
      <c r="AD130" s="33"/>
      <c r="AE130" s="33"/>
    </row>
    <row r="131" spans="1:31" s="2" customFormat="1" ht="15.2" customHeight="1">
      <c r="A131" s="33"/>
      <c r="B131" s="34"/>
      <c r="C131" s="28" t="s">
        <v>27</v>
      </c>
      <c r="D131" s="33"/>
      <c r="E131" s="33"/>
      <c r="F131" s="26" t="str">
        <f>IF(E22="","",E22)</f>
        <v>Vyplň údaj</v>
      </c>
      <c r="G131" s="33"/>
      <c r="H131" s="33"/>
      <c r="I131" s="28" t="s">
        <v>32</v>
      </c>
      <c r="J131" s="31" t="str">
        <f>E28</f>
        <v xml:space="preserve"> </v>
      </c>
      <c r="K131" s="33"/>
      <c r="L131" s="43"/>
      <c r="S131" s="33"/>
      <c r="T131" s="33"/>
      <c r="U131" s="33"/>
      <c r="V131" s="33"/>
      <c r="W131" s="33"/>
      <c r="X131" s="33"/>
      <c r="Y131" s="33"/>
      <c r="Z131" s="33"/>
      <c r="AA131" s="33"/>
      <c r="AB131" s="33"/>
      <c r="AC131" s="33"/>
      <c r="AD131" s="33"/>
      <c r="AE131" s="33"/>
    </row>
    <row r="132" spans="1:31" s="2" customFormat="1" ht="10.35" customHeight="1">
      <c r="A132" s="33"/>
      <c r="B132" s="34"/>
      <c r="C132" s="33"/>
      <c r="D132" s="33"/>
      <c r="E132" s="33"/>
      <c r="F132" s="33"/>
      <c r="G132" s="33"/>
      <c r="H132" s="33"/>
      <c r="I132" s="33"/>
      <c r="J132" s="33"/>
      <c r="K132" s="33"/>
      <c r="L132" s="43"/>
      <c r="S132" s="33"/>
      <c r="T132" s="33"/>
      <c r="U132" s="33"/>
      <c r="V132" s="33"/>
      <c r="W132" s="33"/>
      <c r="X132" s="33"/>
      <c r="Y132" s="33"/>
      <c r="Z132" s="33"/>
      <c r="AA132" s="33"/>
      <c r="AB132" s="33"/>
      <c r="AC132" s="33"/>
      <c r="AD132" s="33"/>
      <c r="AE132" s="33"/>
    </row>
    <row r="133" spans="1:31" s="11" customFormat="1" ht="29.25" customHeight="1">
      <c r="A133" s="126"/>
      <c r="B133" s="127"/>
      <c r="C133" s="128" t="s">
        <v>138</v>
      </c>
      <c r="D133" s="129" t="s">
        <v>59</v>
      </c>
      <c r="E133" s="129" t="s">
        <v>55</v>
      </c>
      <c r="F133" s="129" t="s">
        <v>56</v>
      </c>
      <c r="G133" s="129" t="s">
        <v>139</v>
      </c>
      <c r="H133" s="129" t="s">
        <v>140</v>
      </c>
      <c r="I133" s="129" t="s">
        <v>141</v>
      </c>
      <c r="J133" s="129" t="s">
        <v>123</v>
      </c>
      <c r="K133" s="130" t="s">
        <v>142</v>
      </c>
      <c r="L133" s="131"/>
      <c r="M133" s="63" t="s">
        <v>1</v>
      </c>
      <c r="N133" s="64" t="s">
        <v>38</v>
      </c>
      <c r="O133" s="64" t="s">
        <v>143</v>
      </c>
      <c r="P133" s="64" t="s">
        <v>144</v>
      </c>
      <c r="Q133" s="64" t="s">
        <v>145</v>
      </c>
      <c r="R133" s="64" t="s">
        <v>146</v>
      </c>
      <c r="S133" s="64" t="s">
        <v>147</v>
      </c>
      <c r="T133" s="65" t="s">
        <v>148</v>
      </c>
      <c r="U133" s="126"/>
      <c r="V133" s="126"/>
      <c r="W133" s="126"/>
      <c r="X133" s="126"/>
      <c r="Y133" s="126"/>
      <c r="Z133" s="126"/>
      <c r="AA133" s="126"/>
      <c r="AB133" s="126"/>
      <c r="AC133" s="126"/>
      <c r="AD133" s="126"/>
      <c r="AE133" s="126"/>
    </row>
    <row r="134" spans="1:63" s="2" customFormat="1" ht="22.9" customHeight="1">
      <c r="A134" s="33"/>
      <c r="B134" s="34"/>
      <c r="C134" s="70" t="s">
        <v>149</v>
      </c>
      <c r="D134" s="33"/>
      <c r="E134" s="33"/>
      <c r="F134" s="33"/>
      <c r="G134" s="33"/>
      <c r="H134" s="33"/>
      <c r="I134" s="33"/>
      <c r="J134" s="132">
        <f>BK134</f>
        <v>0</v>
      </c>
      <c r="K134" s="33"/>
      <c r="L134" s="34"/>
      <c r="M134" s="66"/>
      <c r="N134" s="57"/>
      <c r="O134" s="67"/>
      <c r="P134" s="133">
        <f>P135+P351</f>
        <v>0</v>
      </c>
      <c r="Q134" s="67"/>
      <c r="R134" s="133">
        <f>R135+R351</f>
        <v>67.17535255999998</v>
      </c>
      <c r="S134" s="67"/>
      <c r="T134" s="134">
        <f>T135+T351</f>
        <v>201.6</v>
      </c>
      <c r="U134" s="33"/>
      <c r="V134" s="33"/>
      <c r="W134" s="33"/>
      <c r="X134" s="33"/>
      <c r="Y134" s="33"/>
      <c r="Z134" s="33"/>
      <c r="AA134" s="33"/>
      <c r="AB134" s="33"/>
      <c r="AC134" s="33"/>
      <c r="AD134" s="33"/>
      <c r="AE134" s="33"/>
      <c r="AT134" s="18" t="s">
        <v>73</v>
      </c>
      <c r="AU134" s="18" t="s">
        <v>125</v>
      </c>
      <c r="BK134" s="135">
        <f>BK135+BK351</f>
        <v>0</v>
      </c>
    </row>
    <row r="135" spans="2:63" s="12" customFormat="1" ht="25.9" customHeight="1">
      <c r="B135" s="136"/>
      <c r="D135" s="137" t="s">
        <v>73</v>
      </c>
      <c r="E135" s="138" t="s">
        <v>150</v>
      </c>
      <c r="F135" s="138" t="s">
        <v>151</v>
      </c>
      <c r="I135" s="139"/>
      <c r="J135" s="140">
        <f>BK135</f>
        <v>0</v>
      </c>
      <c r="L135" s="136"/>
      <c r="M135" s="141"/>
      <c r="N135" s="142"/>
      <c r="O135" s="142"/>
      <c r="P135" s="143">
        <f>P136+P170+P244+P278+P301+P340+P348</f>
        <v>0</v>
      </c>
      <c r="Q135" s="142"/>
      <c r="R135" s="143">
        <f>R136+R170+R244+R278+R301+R340+R348</f>
        <v>67.17535255999998</v>
      </c>
      <c r="S135" s="142"/>
      <c r="T135" s="144">
        <f>T136+T170+T244+T278+T301+T340+T348</f>
        <v>201.6</v>
      </c>
      <c r="AR135" s="137" t="s">
        <v>80</v>
      </c>
      <c r="AT135" s="145" t="s">
        <v>73</v>
      </c>
      <c r="AU135" s="145" t="s">
        <v>74</v>
      </c>
      <c r="AY135" s="137" t="s">
        <v>152</v>
      </c>
      <c r="BK135" s="146">
        <f>BK136+BK170+BK244+BK278+BK301+BK340+BK348</f>
        <v>0</v>
      </c>
    </row>
    <row r="136" spans="2:63" s="12" customFormat="1" ht="22.9" customHeight="1">
      <c r="B136" s="136"/>
      <c r="D136" s="137" t="s">
        <v>73</v>
      </c>
      <c r="E136" s="147" t="s">
        <v>153</v>
      </c>
      <c r="F136" s="147" t="s">
        <v>154</v>
      </c>
      <c r="I136" s="139"/>
      <c r="J136" s="148">
        <f>BK136</f>
        <v>0</v>
      </c>
      <c r="L136" s="136"/>
      <c r="M136" s="141"/>
      <c r="N136" s="142"/>
      <c r="O136" s="142"/>
      <c r="P136" s="143">
        <f>SUM(P137:P169)</f>
        <v>0</v>
      </c>
      <c r="Q136" s="142"/>
      <c r="R136" s="143">
        <f>SUM(R137:R169)</f>
        <v>0.03888</v>
      </c>
      <c r="S136" s="142"/>
      <c r="T136" s="144">
        <f>SUM(T137:T169)</f>
        <v>0</v>
      </c>
      <c r="AR136" s="137" t="s">
        <v>80</v>
      </c>
      <c r="AT136" s="145" t="s">
        <v>73</v>
      </c>
      <c r="AU136" s="145" t="s">
        <v>80</v>
      </c>
      <c r="AY136" s="137" t="s">
        <v>152</v>
      </c>
      <c r="BK136" s="146">
        <f>SUM(BK137:BK169)</f>
        <v>0</v>
      </c>
    </row>
    <row r="137" spans="1:65" s="2" customFormat="1" ht="37.9" customHeight="1">
      <c r="A137" s="33"/>
      <c r="B137" s="149"/>
      <c r="C137" s="150" t="s">
        <v>80</v>
      </c>
      <c r="D137" s="150" t="s">
        <v>155</v>
      </c>
      <c r="E137" s="151" t="s">
        <v>156</v>
      </c>
      <c r="F137" s="152" t="s">
        <v>157</v>
      </c>
      <c r="G137" s="153" t="s">
        <v>158</v>
      </c>
      <c r="H137" s="154">
        <v>10</v>
      </c>
      <c r="I137" s="155"/>
      <c r="J137" s="156">
        <f>ROUND(I137*H137,2)</f>
        <v>0</v>
      </c>
      <c r="K137" s="152" t="s">
        <v>159</v>
      </c>
      <c r="L137" s="34"/>
      <c r="M137" s="157" t="s">
        <v>1</v>
      </c>
      <c r="N137" s="158" t="s">
        <v>39</v>
      </c>
      <c r="O137" s="59"/>
      <c r="P137" s="159">
        <f>O137*H137</f>
        <v>0</v>
      </c>
      <c r="Q137" s="159">
        <v>0</v>
      </c>
      <c r="R137" s="159">
        <f>Q137*H137</f>
        <v>0</v>
      </c>
      <c r="S137" s="159">
        <v>0</v>
      </c>
      <c r="T137" s="160">
        <f>S137*H137</f>
        <v>0</v>
      </c>
      <c r="U137" s="33"/>
      <c r="V137" s="33"/>
      <c r="W137" s="33"/>
      <c r="X137" s="33"/>
      <c r="Y137" s="33"/>
      <c r="Z137" s="33"/>
      <c r="AA137" s="33"/>
      <c r="AB137" s="33"/>
      <c r="AC137" s="33"/>
      <c r="AD137" s="33"/>
      <c r="AE137" s="33"/>
      <c r="AR137" s="161" t="s">
        <v>160</v>
      </c>
      <c r="AT137" s="161" t="s">
        <v>155</v>
      </c>
      <c r="AU137" s="161" t="s">
        <v>82</v>
      </c>
      <c r="AY137" s="18" t="s">
        <v>152</v>
      </c>
      <c r="BE137" s="162">
        <f>IF(N137="základní",J137,0)</f>
        <v>0</v>
      </c>
      <c r="BF137" s="162">
        <f>IF(N137="snížená",J137,0)</f>
        <v>0</v>
      </c>
      <c r="BG137" s="162">
        <f>IF(N137="zákl. přenesená",J137,0)</f>
        <v>0</v>
      </c>
      <c r="BH137" s="162">
        <f>IF(N137="sníž. přenesená",J137,0)</f>
        <v>0</v>
      </c>
      <c r="BI137" s="162">
        <f>IF(N137="nulová",J137,0)</f>
        <v>0</v>
      </c>
      <c r="BJ137" s="18" t="s">
        <v>80</v>
      </c>
      <c r="BK137" s="162">
        <f>ROUND(I137*H137,2)</f>
        <v>0</v>
      </c>
      <c r="BL137" s="18" t="s">
        <v>160</v>
      </c>
      <c r="BM137" s="161" t="s">
        <v>826</v>
      </c>
    </row>
    <row r="138" spans="1:47" s="2" customFormat="1" ht="29.25">
      <c r="A138" s="33"/>
      <c r="B138" s="34"/>
      <c r="C138" s="33"/>
      <c r="D138" s="163" t="s">
        <v>162</v>
      </c>
      <c r="E138" s="33"/>
      <c r="F138" s="164" t="s">
        <v>163</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162</v>
      </c>
      <c r="AU138" s="18" t="s">
        <v>82</v>
      </c>
    </row>
    <row r="139" spans="1:47" s="2" customFormat="1" ht="19.5">
      <c r="A139" s="33"/>
      <c r="B139" s="34"/>
      <c r="C139" s="33"/>
      <c r="D139" s="163" t="s">
        <v>164</v>
      </c>
      <c r="E139" s="33"/>
      <c r="F139" s="168" t="s">
        <v>827</v>
      </c>
      <c r="G139" s="33"/>
      <c r="H139" s="33"/>
      <c r="I139" s="165"/>
      <c r="J139" s="33"/>
      <c r="K139" s="33"/>
      <c r="L139" s="34"/>
      <c r="M139" s="166"/>
      <c r="N139" s="167"/>
      <c r="O139" s="59"/>
      <c r="P139" s="59"/>
      <c r="Q139" s="59"/>
      <c r="R139" s="59"/>
      <c r="S139" s="59"/>
      <c r="T139" s="60"/>
      <c r="U139" s="33"/>
      <c r="V139" s="33"/>
      <c r="W139" s="33"/>
      <c r="X139" s="33"/>
      <c r="Y139" s="33"/>
      <c r="Z139" s="33"/>
      <c r="AA139" s="33"/>
      <c r="AB139" s="33"/>
      <c r="AC139" s="33"/>
      <c r="AD139" s="33"/>
      <c r="AE139" s="33"/>
      <c r="AT139" s="18" t="s">
        <v>164</v>
      </c>
      <c r="AU139" s="18" t="s">
        <v>82</v>
      </c>
    </row>
    <row r="140" spans="2:51" s="13" customFormat="1" ht="12">
      <c r="B140" s="169"/>
      <c r="D140" s="163" t="s">
        <v>166</v>
      </c>
      <c r="E140" s="170" t="s">
        <v>1</v>
      </c>
      <c r="F140" s="171" t="s">
        <v>209</v>
      </c>
      <c r="H140" s="172">
        <v>10</v>
      </c>
      <c r="I140" s="173"/>
      <c r="L140" s="169"/>
      <c r="M140" s="174"/>
      <c r="N140" s="175"/>
      <c r="O140" s="175"/>
      <c r="P140" s="175"/>
      <c r="Q140" s="175"/>
      <c r="R140" s="175"/>
      <c r="S140" s="175"/>
      <c r="T140" s="176"/>
      <c r="AT140" s="170" t="s">
        <v>166</v>
      </c>
      <c r="AU140" s="170" t="s">
        <v>82</v>
      </c>
      <c r="AV140" s="13" t="s">
        <v>82</v>
      </c>
      <c r="AW140" s="13" t="s">
        <v>31</v>
      </c>
      <c r="AX140" s="13" t="s">
        <v>80</v>
      </c>
      <c r="AY140" s="170" t="s">
        <v>152</v>
      </c>
    </row>
    <row r="141" spans="1:65" s="2" customFormat="1" ht="24.2" customHeight="1">
      <c r="A141" s="33"/>
      <c r="B141" s="149"/>
      <c r="C141" s="150" t="s">
        <v>82</v>
      </c>
      <c r="D141" s="150" t="s">
        <v>155</v>
      </c>
      <c r="E141" s="151" t="s">
        <v>168</v>
      </c>
      <c r="F141" s="152" t="s">
        <v>169</v>
      </c>
      <c r="G141" s="153" t="s">
        <v>170</v>
      </c>
      <c r="H141" s="154">
        <v>9</v>
      </c>
      <c r="I141" s="155"/>
      <c r="J141" s="156">
        <f>ROUND(I141*H141,2)</f>
        <v>0</v>
      </c>
      <c r="K141" s="152" t="s">
        <v>159</v>
      </c>
      <c r="L141" s="34"/>
      <c r="M141" s="157" t="s">
        <v>1</v>
      </c>
      <c r="N141" s="158" t="s">
        <v>39</v>
      </c>
      <c r="O141" s="59"/>
      <c r="P141" s="159">
        <f>O141*H141</f>
        <v>0</v>
      </c>
      <c r="Q141" s="159">
        <v>0</v>
      </c>
      <c r="R141" s="159">
        <f>Q141*H141</f>
        <v>0</v>
      </c>
      <c r="S141" s="159">
        <v>0</v>
      </c>
      <c r="T141" s="160">
        <f>S141*H141</f>
        <v>0</v>
      </c>
      <c r="U141" s="33"/>
      <c r="V141" s="33"/>
      <c r="W141" s="33"/>
      <c r="X141" s="33"/>
      <c r="Y141" s="33"/>
      <c r="Z141" s="33"/>
      <c r="AA141" s="33"/>
      <c r="AB141" s="33"/>
      <c r="AC141" s="33"/>
      <c r="AD141" s="33"/>
      <c r="AE141" s="33"/>
      <c r="AR141" s="161" t="s">
        <v>160</v>
      </c>
      <c r="AT141" s="161" t="s">
        <v>155</v>
      </c>
      <c r="AU141" s="161" t="s">
        <v>82</v>
      </c>
      <c r="AY141" s="18" t="s">
        <v>152</v>
      </c>
      <c r="BE141" s="162">
        <f>IF(N141="základní",J141,0)</f>
        <v>0</v>
      </c>
      <c r="BF141" s="162">
        <f>IF(N141="snížená",J141,0)</f>
        <v>0</v>
      </c>
      <c r="BG141" s="162">
        <f>IF(N141="zákl. přenesená",J141,0)</f>
        <v>0</v>
      </c>
      <c r="BH141" s="162">
        <f>IF(N141="sníž. přenesená",J141,0)</f>
        <v>0</v>
      </c>
      <c r="BI141" s="162">
        <f>IF(N141="nulová",J141,0)</f>
        <v>0</v>
      </c>
      <c r="BJ141" s="18" t="s">
        <v>80</v>
      </c>
      <c r="BK141" s="162">
        <f>ROUND(I141*H141,2)</f>
        <v>0</v>
      </c>
      <c r="BL141" s="18" t="s">
        <v>160</v>
      </c>
      <c r="BM141" s="161" t="s">
        <v>828</v>
      </c>
    </row>
    <row r="142" spans="1:47" s="2" customFormat="1" ht="19.5">
      <c r="A142" s="33"/>
      <c r="B142" s="34"/>
      <c r="C142" s="33"/>
      <c r="D142" s="163" t="s">
        <v>162</v>
      </c>
      <c r="E142" s="33"/>
      <c r="F142" s="164" t="s">
        <v>172</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162</v>
      </c>
      <c r="AU142" s="18" t="s">
        <v>82</v>
      </c>
    </row>
    <row r="143" spans="1:47" s="2" customFormat="1" ht="19.5">
      <c r="A143" s="33"/>
      <c r="B143" s="34"/>
      <c r="C143" s="33"/>
      <c r="D143" s="163" t="s">
        <v>164</v>
      </c>
      <c r="E143" s="33"/>
      <c r="F143" s="168" t="s">
        <v>827</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164</v>
      </c>
      <c r="AU143" s="18" t="s">
        <v>82</v>
      </c>
    </row>
    <row r="144" spans="2:51" s="13" customFormat="1" ht="12">
      <c r="B144" s="169"/>
      <c r="D144" s="163" t="s">
        <v>166</v>
      </c>
      <c r="E144" s="170" t="s">
        <v>1</v>
      </c>
      <c r="F144" s="171" t="s">
        <v>204</v>
      </c>
      <c r="H144" s="172">
        <v>9</v>
      </c>
      <c r="I144" s="173"/>
      <c r="L144" s="169"/>
      <c r="M144" s="174"/>
      <c r="N144" s="175"/>
      <c r="O144" s="175"/>
      <c r="P144" s="175"/>
      <c r="Q144" s="175"/>
      <c r="R144" s="175"/>
      <c r="S144" s="175"/>
      <c r="T144" s="176"/>
      <c r="AT144" s="170" t="s">
        <v>166</v>
      </c>
      <c r="AU144" s="170" t="s">
        <v>82</v>
      </c>
      <c r="AV144" s="13" t="s">
        <v>82</v>
      </c>
      <c r="AW144" s="13" t="s">
        <v>31</v>
      </c>
      <c r="AX144" s="13" t="s">
        <v>80</v>
      </c>
      <c r="AY144" s="170" t="s">
        <v>152</v>
      </c>
    </row>
    <row r="145" spans="1:65" s="2" customFormat="1" ht="16.5" customHeight="1">
      <c r="A145" s="33"/>
      <c r="B145" s="149"/>
      <c r="C145" s="150" t="s">
        <v>102</v>
      </c>
      <c r="D145" s="150" t="s">
        <v>155</v>
      </c>
      <c r="E145" s="151" t="s">
        <v>174</v>
      </c>
      <c r="F145" s="152" t="s">
        <v>175</v>
      </c>
      <c r="G145" s="153" t="s">
        <v>170</v>
      </c>
      <c r="H145" s="154">
        <v>9</v>
      </c>
      <c r="I145" s="155"/>
      <c r="J145" s="156">
        <f>ROUND(I145*H145,2)</f>
        <v>0</v>
      </c>
      <c r="K145" s="152" t="s">
        <v>159</v>
      </c>
      <c r="L145" s="34"/>
      <c r="M145" s="157" t="s">
        <v>1</v>
      </c>
      <c r="N145" s="158" t="s">
        <v>39</v>
      </c>
      <c r="O145" s="59"/>
      <c r="P145" s="159">
        <f>O145*H145</f>
        <v>0</v>
      </c>
      <c r="Q145" s="159">
        <v>5E-05</v>
      </c>
      <c r="R145" s="159">
        <f>Q145*H145</f>
        <v>0.00045000000000000004</v>
      </c>
      <c r="S145" s="159">
        <v>0</v>
      </c>
      <c r="T145" s="160">
        <f>S145*H145</f>
        <v>0</v>
      </c>
      <c r="U145" s="33"/>
      <c r="V145" s="33"/>
      <c r="W145" s="33"/>
      <c r="X145" s="33"/>
      <c r="Y145" s="33"/>
      <c r="Z145" s="33"/>
      <c r="AA145" s="33"/>
      <c r="AB145" s="33"/>
      <c r="AC145" s="33"/>
      <c r="AD145" s="33"/>
      <c r="AE145" s="33"/>
      <c r="AR145" s="161" t="s">
        <v>160</v>
      </c>
      <c r="AT145" s="161" t="s">
        <v>155</v>
      </c>
      <c r="AU145" s="161" t="s">
        <v>82</v>
      </c>
      <c r="AY145" s="18" t="s">
        <v>152</v>
      </c>
      <c r="BE145" s="162">
        <f>IF(N145="základní",J145,0)</f>
        <v>0</v>
      </c>
      <c r="BF145" s="162">
        <f>IF(N145="snížená",J145,0)</f>
        <v>0</v>
      </c>
      <c r="BG145" s="162">
        <f>IF(N145="zákl. přenesená",J145,0)</f>
        <v>0</v>
      </c>
      <c r="BH145" s="162">
        <f>IF(N145="sníž. přenesená",J145,0)</f>
        <v>0</v>
      </c>
      <c r="BI145" s="162">
        <f>IF(N145="nulová",J145,0)</f>
        <v>0</v>
      </c>
      <c r="BJ145" s="18" t="s">
        <v>80</v>
      </c>
      <c r="BK145" s="162">
        <f>ROUND(I145*H145,2)</f>
        <v>0</v>
      </c>
      <c r="BL145" s="18" t="s">
        <v>160</v>
      </c>
      <c r="BM145" s="161" t="s">
        <v>829</v>
      </c>
    </row>
    <row r="146" spans="1:47" s="2" customFormat="1" ht="19.5">
      <c r="A146" s="33"/>
      <c r="B146" s="34"/>
      <c r="C146" s="33"/>
      <c r="D146" s="163" t="s">
        <v>162</v>
      </c>
      <c r="E146" s="33"/>
      <c r="F146" s="164" t="s">
        <v>177</v>
      </c>
      <c r="G146" s="33"/>
      <c r="H146" s="33"/>
      <c r="I146" s="165"/>
      <c r="J146" s="33"/>
      <c r="K146" s="33"/>
      <c r="L146" s="34"/>
      <c r="M146" s="166"/>
      <c r="N146" s="167"/>
      <c r="O146" s="59"/>
      <c r="P146" s="59"/>
      <c r="Q146" s="59"/>
      <c r="R146" s="59"/>
      <c r="S146" s="59"/>
      <c r="T146" s="60"/>
      <c r="U146" s="33"/>
      <c r="V146" s="33"/>
      <c r="W146" s="33"/>
      <c r="X146" s="33"/>
      <c r="Y146" s="33"/>
      <c r="Z146" s="33"/>
      <c r="AA146" s="33"/>
      <c r="AB146" s="33"/>
      <c r="AC146" s="33"/>
      <c r="AD146" s="33"/>
      <c r="AE146" s="33"/>
      <c r="AT146" s="18" t="s">
        <v>162</v>
      </c>
      <c r="AU146" s="18" t="s">
        <v>82</v>
      </c>
    </row>
    <row r="147" spans="1:65" s="2" customFormat="1" ht="24.2" customHeight="1">
      <c r="A147" s="33"/>
      <c r="B147" s="149"/>
      <c r="C147" s="150" t="s">
        <v>160</v>
      </c>
      <c r="D147" s="150" t="s">
        <v>155</v>
      </c>
      <c r="E147" s="151" t="s">
        <v>178</v>
      </c>
      <c r="F147" s="152" t="s">
        <v>179</v>
      </c>
      <c r="G147" s="153" t="s">
        <v>170</v>
      </c>
      <c r="H147" s="154">
        <v>9</v>
      </c>
      <c r="I147" s="155"/>
      <c r="J147" s="156">
        <f>ROUND(I147*H147,2)</f>
        <v>0</v>
      </c>
      <c r="K147" s="152" t="s">
        <v>159</v>
      </c>
      <c r="L147" s="34"/>
      <c r="M147" s="157" t="s">
        <v>1</v>
      </c>
      <c r="N147" s="158" t="s">
        <v>39</v>
      </c>
      <c r="O147" s="59"/>
      <c r="P147" s="159">
        <f>O147*H147</f>
        <v>0</v>
      </c>
      <c r="Q147" s="159">
        <v>0</v>
      </c>
      <c r="R147" s="159">
        <f>Q147*H147</f>
        <v>0</v>
      </c>
      <c r="S147" s="159">
        <v>0</v>
      </c>
      <c r="T147" s="160">
        <f>S147*H147</f>
        <v>0</v>
      </c>
      <c r="U147" s="33"/>
      <c r="V147" s="33"/>
      <c r="W147" s="33"/>
      <c r="X147" s="33"/>
      <c r="Y147" s="33"/>
      <c r="Z147" s="33"/>
      <c r="AA147" s="33"/>
      <c r="AB147" s="33"/>
      <c r="AC147" s="33"/>
      <c r="AD147" s="33"/>
      <c r="AE147" s="33"/>
      <c r="AR147" s="161" t="s">
        <v>160</v>
      </c>
      <c r="AT147" s="161" t="s">
        <v>155</v>
      </c>
      <c r="AU147" s="161" t="s">
        <v>82</v>
      </c>
      <c r="AY147" s="18" t="s">
        <v>152</v>
      </c>
      <c r="BE147" s="162">
        <f>IF(N147="základní",J147,0)</f>
        <v>0</v>
      </c>
      <c r="BF147" s="162">
        <f>IF(N147="snížená",J147,0)</f>
        <v>0</v>
      </c>
      <c r="BG147" s="162">
        <f>IF(N147="zákl. přenesená",J147,0)</f>
        <v>0</v>
      </c>
      <c r="BH147" s="162">
        <f>IF(N147="sníž. přenesená",J147,0)</f>
        <v>0</v>
      </c>
      <c r="BI147" s="162">
        <f>IF(N147="nulová",J147,0)</f>
        <v>0</v>
      </c>
      <c r="BJ147" s="18" t="s">
        <v>80</v>
      </c>
      <c r="BK147" s="162">
        <f>ROUND(I147*H147,2)</f>
        <v>0</v>
      </c>
      <c r="BL147" s="18" t="s">
        <v>160</v>
      </c>
      <c r="BM147" s="161" t="s">
        <v>830</v>
      </c>
    </row>
    <row r="148" spans="1:47" s="2" customFormat="1" ht="29.25">
      <c r="A148" s="33"/>
      <c r="B148" s="34"/>
      <c r="C148" s="33"/>
      <c r="D148" s="163" t="s">
        <v>162</v>
      </c>
      <c r="E148" s="33"/>
      <c r="F148" s="164" t="s">
        <v>181</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162</v>
      </c>
      <c r="AU148" s="18" t="s">
        <v>82</v>
      </c>
    </row>
    <row r="149" spans="1:65" s="2" customFormat="1" ht="24.2" customHeight="1">
      <c r="A149" s="33"/>
      <c r="B149" s="149"/>
      <c r="C149" s="150" t="s">
        <v>182</v>
      </c>
      <c r="D149" s="150" t="s">
        <v>155</v>
      </c>
      <c r="E149" s="151" t="s">
        <v>183</v>
      </c>
      <c r="F149" s="152" t="s">
        <v>184</v>
      </c>
      <c r="G149" s="153" t="s">
        <v>170</v>
      </c>
      <c r="H149" s="154">
        <v>9</v>
      </c>
      <c r="I149" s="155"/>
      <c r="J149" s="156">
        <f>ROUND(I149*H149,2)</f>
        <v>0</v>
      </c>
      <c r="K149" s="152" t="s">
        <v>159</v>
      </c>
      <c r="L149" s="34"/>
      <c r="M149" s="157" t="s">
        <v>1</v>
      </c>
      <c r="N149" s="158" t="s">
        <v>39</v>
      </c>
      <c r="O149" s="59"/>
      <c r="P149" s="159">
        <f>O149*H149</f>
        <v>0</v>
      </c>
      <c r="Q149" s="159">
        <v>0</v>
      </c>
      <c r="R149" s="159">
        <f>Q149*H149</f>
        <v>0</v>
      </c>
      <c r="S149" s="159">
        <v>0</v>
      </c>
      <c r="T149" s="160">
        <f>S149*H149</f>
        <v>0</v>
      </c>
      <c r="U149" s="33"/>
      <c r="V149" s="33"/>
      <c r="W149" s="33"/>
      <c r="X149" s="33"/>
      <c r="Y149" s="33"/>
      <c r="Z149" s="33"/>
      <c r="AA149" s="33"/>
      <c r="AB149" s="33"/>
      <c r="AC149" s="33"/>
      <c r="AD149" s="33"/>
      <c r="AE149" s="33"/>
      <c r="AR149" s="161" t="s">
        <v>160</v>
      </c>
      <c r="AT149" s="161" t="s">
        <v>155</v>
      </c>
      <c r="AU149" s="161" t="s">
        <v>82</v>
      </c>
      <c r="AY149" s="18" t="s">
        <v>152</v>
      </c>
      <c r="BE149" s="162">
        <f>IF(N149="základní",J149,0)</f>
        <v>0</v>
      </c>
      <c r="BF149" s="162">
        <f>IF(N149="snížená",J149,0)</f>
        <v>0</v>
      </c>
      <c r="BG149" s="162">
        <f>IF(N149="zákl. přenesená",J149,0)</f>
        <v>0</v>
      </c>
      <c r="BH149" s="162">
        <f>IF(N149="sníž. přenesená",J149,0)</f>
        <v>0</v>
      </c>
      <c r="BI149" s="162">
        <f>IF(N149="nulová",J149,0)</f>
        <v>0</v>
      </c>
      <c r="BJ149" s="18" t="s">
        <v>80</v>
      </c>
      <c r="BK149" s="162">
        <f>ROUND(I149*H149,2)</f>
        <v>0</v>
      </c>
      <c r="BL149" s="18" t="s">
        <v>160</v>
      </c>
      <c r="BM149" s="161" t="s">
        <v>831</v>
      </c>
    </row>
    <row r="150" spans="1:47" s="2" customFormat="1" ht="29.25">
      <c r="A150" s="33"/>
      <c r="B150" s="34"/>
      <c r="C150" s="33"/>
      <c r="D150" s="163" t="s">
        <v>162</v>
      </c>
      <c r="E150" s="33"/>
      <c r="F150" s="164" t="s">
        <v>186</v>
      </c>
      <c r="G150" s="33"/>
      <c r="H150" s="33"/>
      <c r="I150" s="165"/>
      <c r="J150" s="33"/>
      <c r="K150" s="33"/>
      <c r="L150" s="34"/>
      <c r="M150" s="166"/>
      <c r="N150" s="167"/>
      <c r="O150" s="59"/>
      <c r="P150" s="59"/>
      <c r="Q150" s="59"/>
      <c r="R150" s="59"/>
      <c r="S150" s="59"/>
      <c r="T150" s="60"/>
      <c r="U150" s="33"/>
      <c r="V150" s="33"/>
      <c r="W150" s="33"/>
      <c r="X150" s="33"/>
      <c r="Y150" s="33"/>
      <c r="Z150" s="33"/>
      <c r="AA150" s="33"/>
      <c r="AB150" s="33"/>
      <c r="AC150" s="33"/>
      <c r="AD150" s="33"/>
      <c r="AE150" s="33"/>
      <c r="AT150" s="18" t="s">
        <v>162</v>
      </c>
      <c r="AU150" s="18" t="s">
        <v>82</v>
      </c>
    </row>
    <row r="151" spans="1:65" s="2" customFormat="1" ht="24.2" customHeight="1">
      <c r="A151" s="33"/>
      <c r="B151" s="149"/>
      <c r="C151" s="150" t="s">
        <v>187</v>
      </c>
      <c r="D151" s="150" t="s">
        <v>155</v>
      </c>
      <c r="E151" s="151" t="s">
        <v>188</v>
      </c>
      <c r="F151" s="152" t="s">
        <v>189</v>
      </c>
      <c r="G151" s="153" t="s">
        <v>170</v>
      </c>
      <c r="H151" s="154">
        <v>9</v>
      </c>
      <c r="I151" s="155"/>
      <c r="J151" s="156">
        <f>ROUND(I151*H151,2)</f>
        <v>0</v>
      </c>
      <c r="K151" s="152" t="s">
        <v>159</v>
      </c>
      <c r="L151" s="34"/>
      <c r="M151" s="157" t="s">
        <v>1</v>
      </c>
      <c r="N151" s="158" t="s">
        <v>39</v>
      </c>
      <c r="O151" s="59"/>
      <c r="P151" s="159">
        <f>O151*H151</f>
        <v>0</v>
      </c>
      <c r="Q151" s="159">
        <v>0</v>
      </c>
      <c r="R151" s="159">
        <f>Q151*H151</f>
        <v>0</v>
      </c>
      <c r="S151" s="159">
        <v>0</v>
      </c>
      <c r="T151" s="160">
        <f>S151*H151</f>
        <v>0</v>
      </c>
      <c r="U151" s="33"/>
      <c r="V151" s="33"/>
      <c r="W151" s="33"/>
      <c r="X151" s="33"/>
      <c r="Y151" s="33"/>
      <c r="Z151" s="33"/>
      <c r="AA151" s="33"/>
      <c r="AB151" s="33"/>
      <c r="AC151" s="33"/>
      <c r="AD151" s="33"/>
      <c r="AE151" s="33"/>
      <c r="AR151" s="161" t="s">
        <v>160</v>
      </c>
      <c r="AT151" s="161" t="s">
        <v>155</v>
      </c>
      <c r="AU151" s="161" t="s">
        <v>82</v>
      </c>
      <c r="AY151" s="18" t="s">
        <v>152</v>
      </c>
      <c r="BE151" s="162">
        <f>IF(N151="základní",J151,0)</f>
        <v>0</v>
      </c>
      <c r="BF151" s="162">
        <f>IF(N151="snížená",J151,0)</f>
        <v>0</v>
      </c>
      <c r="BG151" s="162">
        <f>IF(N151="zákl. přenesená",J151,0)</f>
        <v>0</v>
      </c>
      <c r="BH151" s="162">
        <f>IF(N151="sníž. přenesená",J151,0)</f>
        <v>0</v>
      </c>
      <c r="BI151" s="162">
        <f>IF(N151="nulová",J151,0)</f>
        <v>0</v>
      </c>
      <c r="BJ151" s="18" t="s">
        <v>80</v>
      </c>
      <c r="BK151" s="162">
        <f>ROUND(I151*H151,2)</f>
        <v>0</v>
      </c>
      <c r="BL151" s="18" t="s">
        <v>160</v>
      </c>
      <c r="BM151" s="161" t="s">
        <v>832</v>
      </c>
    </row>
    <row r="152" spans="1:47" s="2" customFormat="1" ht="29.25">
      <c r="A152" s="33"/>
      <c r="B152" s="34"/>
      <c r="C152" s="33"/>
      <c r="D152" s="163" t="s">
        <v>162</v>
      </c>
      <c r="E152" s="33"/>
      <c r="F152" s="164" t="s">
        <v>191</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162</v>
      </c>
      <c r="AU152" s="18" t="s">
        <v>82</v>
      </c>
    </row>
    <row r="153" spans="1:65" s="2" customFormat="1" ht="24.2" customHeight="1">
      <c r="A153" s="33"/>
      <c r="B153" s="149"/>
      <c r="C153" s="150" t="s">
        <v>192</v>
      </c>
      <c r="D153" s="150" t="s">
        <v>155</v>
      </c>
      <c r="E153" s="151" t="s">
        <v>199</v>
      </c>
      <c r="F153" s="152" t="s">
        <v>200</v>
      </c>
      <c r="G153" s="153" t="s">
        <v>170</v>
      </c>
      <c r="H153" s="154">
        <v>81</v>
      </c>
      <c r="I153" s="155"/>
      <c r="J153" s="156">
        <f>ROUND(I153*H153,2)</f>
        <v>0</v>
      </c>
      <c r="K153" s="152" t="s">
        <v>159</v>
      </c>
      <c r="L153" s="34"/>
      <c r="M153" s="157" t="s">
        <v>1</v>
      </c>
      <c r="N153" s="158" t="s">
        <v>39</v>
      </c>
      <c r="O153" s="59"/>
      <c r="P153" s="159">
        <f>O153*H153</f>
        <v>0</v>
      </c>
      <c r="Q153" s="159">
        <v>0</v>
      </c>
      <c r="R153" s="159">
        <f>Q153*H153</f>
        <v>0</v>
      </c>
      <c r="S153" s="159">
        <v>0</v>
      </c>
      <c r="T153" s="160">
        <f>S153*H153</f>
        <v>0</v>
      </c>
      <c r="U153" s="33"/>
      <c r="V153" s="33"/>
      <c r="W153" s="33"/>
      <c r="X153" s="33"/>
      <c r="Y153" s="33"/>
      <c r="Z153" s="33"/>
      <c r="AA153" s="33"/>
      <c r="AB153" s="33"/>
      <c r="AC153" s="33"/>
      <c r="AD153" s="33"/>
      <c r="AE153" s="33"/>
      <c r="AR153" s="161" t="s">
        <v>160</v>
      </c>
      <c r="AT153" s="161" t="s">
        <v>155</v>
      </c>
      <c r="AU153" s="161" t="s">
        <v>82</v>
      </c>
      <c r="AY153" s="18" t="s">
        <v>152</v>
      </c>
      <c r="BE153" s="162">
        <f>IF(N153="základní",J153,0)</f>
        <v>0</v>
      </c>
      <c r="BF153" s="162">
        <f>IF(N153="snížená",J153,0)</f>
        <v>0</v>
      </c>
      <c r="BG153" s="162">
        <f>IF(N153="zákl. přenesená",J153,0)</f>
        <v>0</v>
      </c>
      <c r="BH153" s="162">
        <f>IF(N153="sníž. přenesená",J153,0)</f>
        <v>0</v>
      </c>
      <c r="BI153" s="162">
        <f>IF(N153="nulová",J153,0)</f>
        <v>0</v>
      </c>
      <c r="BJ153" s="18" t="s">
        <v>80</v>
      </c>
      <c r="BK153" s="162">
        <f>ROUND(I153*H153,2)</f>
        <v>0</v>
      </c>
      <c r="BL153" s="18" t="s">
        <v>160</v>
      </c>
      <c r="BM153" s="161" t="s">
        <v>833</v>
      </c>
    </row>
    <row r="154" spans="1:47" s="2" customFormat="1" ht="39">
      <c r="A154" s="33"/>
      <c r="B154" s="34"/>
      <c r="C154" s="33"/>
      <c r="D154" s="163" t="s">
        <v>162</v>
      </c>
      <c r="E154" s="33"/>
      <c r="F154" s="164" t="s">
        <v>202</v>
      </c>
      <c r="G154" s="33"/>
      <c r="H154" s="33"/>
      <c r="I154" s="165"/>
      <c r="J154" s="33"/>
      <c r="K154" s="33"/>
      <c r="L154" s="34"/>
      <c r="M154" s="166"/>
      <c r="N154" s="167"/>
      <c r="O154" s="59"/>
      <c r="P154" s="59"/>
      <c r="Q154" s="59"/>
      <c r="R154" s="59"/>
      <c r="S154" s="59"/>
      <c r="T154" s="60"/>
      <c r="U154" s="33"/>
      <c r="V154" s="33"/>
      <c r="W154" s="33"/>
      <c r="X154" s="33"/>
      <c r="Y154" s="33"/>
      <c r="Z154" s="33"/>
      <c r="AA154" s="33"/>
      <c r="AB154" s="33"/>
      <c r="AC154" s="33"/>
      <c r="AD154" s="33"/>
      <c r="AE154" s="33"/>
      <c r="AT154" s="18" t="s">
        <v>162</v>
      </c>
      <c r="AU154" s="18" t="s">
        <v>82</v>
      </c>
    </row>
    <row r="155" spans="2:51" s="13" customFormat="1" ht="12">
      <c r="B155" s="169"/>
      <c r="D155" s="163" t="s">
        <v>166</v>
      </c>
      <c r="F155" s="171" t="s">
        <v>834</v>
      </c>
      <c r="H155" s="172">
        <v>81</v>
      </c>
      <c r="I155" s="173"/>
      <c r="L155" s="169"/>
      <c r="M155" s="174"/>
      <c r="N155" s="175"/>
      <c r="O155" s="175"/>
      <c r="P155" s="175"/>
      <c r="Q155" s="175"/>
      <c r="R155" s="175"/>
      <c r="S155" s="175"/>
      <c r="T155" s="176"/>
      <c r="AT155" s="170" t="s">
        <v>166</v>
      </c>
      <c r="AU155" s="170" t="s">
        <v>82</v>
      </c>
      <c r="AV155" s="13" t="s">
        <v>82</v>
      </c>
      <c r="AW155" s="13" t="s">
        <v>3</v>
      </c>
      <c r="AX155" s="13" t="s">
        <v>80</v>
      </c>
      <c r="AY155" s="170" t="s">
        <v>152</v>
      </c>
    </row>
    <row r="156" spans="1:65" s="2" customFormat="1" ht="33" customHeight="1">
      <c r="A156" s="33"/>
      <c r="B156" s="149"/>
      <c r="C156" s="150" t="s">
        <v>198</v>
      </c>
      <c r="D156" s="150" t="s">
        <v>155</v>
      </c>
      <c r="E156" s="151" t="s">
        <v>205</v>
      </c>
      <c r="F156" s="152" t="s">
        <v>206</v>
      </c>
      <c r="G156" s="153" t="s">
        <v>170</v>
      </c>
      <c r="H156" s="154">
        <v>81</v>
      </c>
      <c r="I156" s="155"/>
      <c r="J156" s="156">
        <f>ROUND(I156*H156,2)</f>
        <v>0</v>
      </c>
      <c r="K156" s="152" t="s">
        <v>159</v>
      </c>
      <c r="L156" s="34"/>
      <c r="M156" s="157" t="s">
        <v>1</v>
      </c>
      <c r="N156" s="158" t="s">
        <v>39</v>
      </c>
      <c r="O156" s="59"/>
      <c r="P156" s="159">
        <f>O156*H156</f>
        <v>0</v>
      </c>
      <c r="Q156" s="159">
        <v>0</v>
      </c>
      <c r="R156" s="159">
        <f>Q156*H156</f>
        <v>0</v>
      </c>
      <c r="S156" s="159">
        <v>0</v>
      </c>
      <c r="T156" s="160">
        <f>S156*H156</f>
        <v>0</v>
      </c>
      <c r="U156" s="33"/>
      <c r="V156" s="33"/>
      <c r="W156" s="33"/>
      <c r="X156" s="33"/>
      <c r="Y156" s="33"/>
      <c r="Z156" s="33"/>
      <c r="AA156" s="33"/>
      <c r="AB156" s="33"/>
      <c r="AC156" s="33"/>
      <c r="AD156" s="33"/>
      <c r="AE156" s="33"/>
      <c r="AR156" s="161" t="s">
        <v>160</v>
      </c>
      <c r="AT156" s="161" t="s">
        <v>155</v>
      </c>
      <c r="AU156" s="161" t="s">
        <v>82</v>
      </c>
      <c r="AY156" s="18" t="s">
        <v>152</v>
      </c>
      <c r="BE156" s="162">
        <f>IF(N156="základní",J156,0)</f>
        <v>0</v>
      </c>
      <c r="BF156" s="162">
        <f>IF(N156="snížená",J156,0)</f>
        <v>0</v>
      </c>
      <c r="BG156" s="162">
        <f>IF(N156="zákl. přenesená",J156,0)</f>
        <v>0</v>
      </c>
      <c r="BH156" s="162">
        <f>IF(N156="sníž. přenesená",J156,0)</f>
        <v>0</v>
      </c>
      <c r="BI156" s="162">
        <f>IF(N156="nulová",J156,0)</f>
        <v>0</v>
      </c>
      <c r="BJ156" s="18" t="s">
        <v>80</v>
      </c>
      <c r="BK156" s="162">
        <f>ROUND(I156*H156,2)</f>
        <v>0</v>
      </c>
      <c r="BL156" s="18" t="s">
        <v>160</v>
      </c>
      <c r="BM156" s="161" t="s">
        <v>835</v>
      </c>
    </row>
    <row r="157" spans="1:47" s="2" customFormat="1" ht="39">
      <c r="A157" s="33"/>
      <c r="B157" s="34"/>
      <c r="C157" s="33"/>
      <c r="D157" s="163" t="s">
        <v>162</v>
      </c>
      <c r="E157" s="33"/>
      <c r="F157" s="164" t="s">
        <v>208</v>
      </c>
      <c r="G157" s="33"/>
      <c r="H157" s="33"/>
      <c r="I157" s="165"/>
      <c r="J157" s="33"/>
      <c r="K157" s="33"/>
      <c r="L157" s="34"/>
      <c r="M157" s="166"/>
      <c r="N157" s="167"/>
      <c r="O157" s="59"/>
      <c r="P157" s="59"/>
      <c r="Q157" s="59"/>
      <c r="R157" s="59"/>
      <c r="S157" s="59"/>
      <c r="T157" s="60"/>
      <c r="U157" s="33"/>
      <c r="V157" s="33"/>
      <c r="W157" s="33"/>
      <c r="X157" s="33"/>
      <c r="Y157" s="33"/>
      <c r="Z157" s="33"/>
      <c r="AA157" s="33"/>
      <c r="AB157" s="33"/>
      <c r="AC157" s="33"/>
      <c r="AD157" s="33"/>
      <c r="AE157" s="33"/>
      <c r="AT157" s="18" t="s">
        <v>162</v>
      </c>
      <c r="AU157" s="18" t="s">
        <v>82</v>
      </c>
    </row>
    <row r="158" spans="2:51" s="13" customFormat="1" ht="12">
      <c r="B158" s="169"/>
      <c r="D158" s="163" t="s">
        <v>166</v>
      </c>
      <c r="F158" s="171" t="s">
        <v>834</v>
      </c>
      <c r="H158" s="172">
        <v>81</v>
      </c>
      <c r="I158" s="173"/>
      <c r="L158" s="169"/>
      <c r="M158" s="174"/>
      <c r="N158" s="175"/>
      <c r="O158" s="175"/>
      <c r="P158" s="175"/>
      <c r="Q158" s="175"/>
      <c r="R158" s="175"/>
      <c r="S158" s="175"/>
      <c r="T158" s="176"/>
      <c r="AT158" s="170" t="s">
        <v>166</v>
      </c>
      <c r="AU158" s="170" t="s">
        <v>82</v>
      </c>
      <c r="AV158" s="13" t="s">
        <v>82</v>
      </c>
      <c r="AW158" s="13" t="s">
        <v>3</v>
      </c>
      <c r="AX158" s="13" t="s">
        <v>80</v>
      </c>
      <c r="AY158" s="170" t="s">
        <v>152</v>
      </c>
    </row>
    <row r="159" spans="1:65" s="2" customFormat="1" ht="24.2" customHeight="1">
      <c r="A159" s="33"/>
      <c r="B159" s="149"/>
      <c r="C159" s="150" t="s">
        <v>204</v>
      </c>
      <c r="D159" s="150" t="s">
        <v>155</v>
      </c>
      <c r="E159" s="151" t="s">
        <v>210</v>
      </c>
      <c r="F159" s="152" t="s">
        <v>211</v>
      </c>
      <c r="G159" s="153" t="s">
        <v>170</v>
      </c>
      <c r="H159" s="154">
        <v>81</v>
      </c>
      <c r="I159" s="155"/>
      <c r="J159" s="156">
        <f>ROUND(I159*H159,2)</f>
        <v>0</v>
      </c>
      <c r="K159" s="152" t="s">
        <v>159</v>
      </c>
      <c r="L159" s="34"/>
      <c r="M159" s="157" t="s">
        <v>1</v>
      </c>
      <c r="N159" s="158" t="s">
        <v>39</v>
      </c>
      <c r="O159" s="59"/>
      <c r="P159" s="159">
        <f>O159*H159</f>
        <v>0</v>
      </c>
      <c r="Q159" s="159">
        <v>0</v>
      </c>
      <c r="R159" s="159">
        <f>Q159*H159</f>
        <v>0</v>
      </c>
      <c r="S159" s="159">
        <v>0</v>
      </c>
      <c r="T159" s="160">
        <f>S159*H159</f>
        <v>0</v>
      </c>
      <c r="U159" s="33"/>
      <c r="V159" s="33"/>
      <c r="W159" s="33"/>
      <c r="X159" s="33"/>
      <c r="Y159" s="33"/>
      <c r="Z159" s="33"/>
      <c r="AA159" s="33"/>
      <c r="AB159" s="33"/>
      <c r="AC159" s="33"/>
      <c r="AD159" s="33"/>
      <c r="AE159" s="33"/>
      <c r="AR159" s="161" t="s">
        <v>160</v>
      </c>
      <c r="AT159" s="161" t="s">
        <v>155</v>
      </c>
      <c r="AU159" s="161" t="s">
        <v>82</v>
      </c>
      <c r="AY159" s="18" t="s">
        <v>152</v>
      </c>
      <c r="BE159" s="162">
        <f>IF(N159="základní",J159,0)</f>
        <v>0</v>
      </c>
      <c r="BF159" s="162">
        <f>IF(N159="snížená",J159,0)</f>
        <v>0</v>
      </c>
      <c r="BG159" s="162">
        <f>IF(N159="zákl. přenesená",J159,0)</f>
        <v>0</v>
      </c>
      <c r="BH159" s="162">
        <f>IF(N159="sníž. přenesená",J159,0)</f>
        <v>0</v>
      </c>
      <c r="BI159" s="162">
        <f>IF(N159="nulová",J159,0)</f>
        <v>0</v>
      </c>
      <c r="BJ159" s="18" t="s">
        <v>80</v>
      </c>
      <c r="BK159" s="162">
        <f>ROUND(I159*H159,2)</f>
        <v>0</v>
      </c>
      <c r="BL159" s="18" t="s">
        <v>160</v>
      </c>
      <c r="BM159" s="161" t="s">
        <v>836</v>
      </c>
    </row>
    <row r="160" spans="1:47" s="2" customFormat="1" ht="39">
      <c r="A160" s="33"/>
      <c r="B160" s="34"/>
      <c r="C160" s="33"/>
      <c r="D160" s="163" t="s">
        <v>162</v>
      </c>
      <c r="E160" s="33"/>
      <c r="F160" s="164" t="s">
        <v>213</v>
      </c>
      <c r="G160" s="33"/>
      <c r="H160" s="33"/>
      <c r="I160" s="165"/>
      <c r="J160" s="33"/>
      <c r="K160" s="33"/>
      <c r="L160" s="34"/>
      <c r="M160" s="166"/>
      <c r="N160" s="167"/>
      <c r="O160" s="59"/>
      <c r="P160" s="59"/>
      <c r="Q160" s="59"/>
      <c r="R160" s="59"/>
      <c r="S160" s="59"/>
      <c r="T160" s="60"/>
      <c r="U160" s="33"/>
      <c r="V160" s="33"/>
      <c r="W160" s="33"/>
      <c r="X160" s="33"/>
      <c r="Y160" s="33"/>
      <c r="Z160" s="33"/>
      <c r="AA160" s="33"/>
      <c r="AB160" s="33"/>
      <c r="AC160" s="33"/>
      <c r="AD160" s="33"/>
      <c r="AE160" s="33"/>
      <c r="AT160" s="18" t="s">
        <v>162</v>
      </c>
      <c r="AU160" s="18" t="s">
        <v>82</v>
      </c>
    </row>
    <row r="161" spans="2:51" s="13" customFormat="1" ht="12">
      <c r="B161" s="169"/>
      <c r="D161" s="163" t="s">
        <v>166</v>
      </c>
      <c r="F161" s="171" t="s">
        <v>834</v>
      </c>
      <c r="H161" s="172">
        <v>81</v>
      </c>
      <c r="I161" s="173"/>
      <c r="L161" s="169"/>
      <c r="M161" s="174"/>
      <c r="N161" s="175"/>
      <c r="O161" s="175"/>
      <c r="P161" s="175"/>
      <c r="Q161" s="175"/>
      <c r="R161" s="175"/>
      <c r="S161" s="175"/>
      <c r="T161" s="176"/>
      <c r="AT161" s="170" t="s">
        <v>166</v>
      </c>
      <c r="AU161" s="170" t="s">
        <v>82</v>
      </c>
      <c r="AV161" s="13" t="s">
        <v>82</v>
      </c>
      <c r="AW161" s="13" t="s">
        <v>3</v>
      </c>
      <c r="AX161" s="13" t="s">
        <v>80</v>
      </c>
      <c r="AY161" s="170" t="s">
        <v>152</v>
      </c>
    </row>
    <row r="162" spans="1:65" s="2" customFormat="1" ht="24.2" customHeight="1">
      <c r="A162" s="33"/>
      <c r="B162" s="149"/>
      <c r="C162" s="150" t="s">
        <v>209</v>
      </c>
      <c r="D162" s="150" t="s">
        <v>155</v>
      </c>
      <c r="E162" s="151" t="s">
        <v>193</v>
      </c>
      <c r="F162" s="152" t="s">
        <v>194</v>
      </c>
      <c r="G162" s="153" t="s">
        <v>158</v>
      </c>
      <c r="H162" s="154">
        <v>10</v>
      </c>
      <c r="I162" s="155"/>
      <c r="J162" s="156">
        <f>ROUND(I162*H162,2)</f>
        <v>0</v>
      </c>
      <c r="K162" s="152" t="s">
        <v>159</v>
      </c>
      <c r="L162" s="34"/>
      <c r="M162" s="157" t="s">
        <v>1</v>
      </c>
      <c r="N162" s="158" t="s">
        <v>39</v>
      </c>
      <c r="O162" s="59"/>
      <c r="P162" s="159">
        <f>O162*H162</f>
        <v>0</v>
      </c>
      <c r="Q162" s="159">
        <v>0</v>
      </c>
      <c r="R162" s="159">
        <f>Q162*H162</f>
        <v>0</v>
      </c>
      <c r="S162" s="159">
        <v>0</v>
      </c>
      <c r="T162" s="160">
        <f>S162*H162</f>
        <v>0</v>
      </c>
      <c r="U162" s="33"/>
      <c r="V162" s="33"/>
      <c r="W162" s="33"/>
      <c r="X162" s="33"/>
      <c r="Y162" s="33"/>
      <c r="Z162" s="33"/>
      <c r="AA162" s="33"/>
      <c r="AB162" s="33"/>
      <c r="AC162" s="33"/>
      <c r="AD162" s="33"/>
      <c r="AE162" s="33"/>
      <c r="AR162" s="161" t="s">
        <v>160</v>
      </c>
      <c r="AT162" s="161" t="s">
        <v>155</v>
      </c>
      <c r="AU162" s="161" t="s">
        <v>82</v>
      </c>
      <c r="AY162" s="18" t="s">
        <v>152</v>
      </c>
      <c r="BE162" s="162">
        <f>IF(N162="základní",J162,0)</f>
        <v>0</v>
      </c>
      <c r="BF162" s="162">
        <f>IF(N162="snížená",J162,0)</f>
        <v>0</v>
      </c>
      <c r="BG162" s="162">
        <f>IF(N162="zákl. přenesená",J162,0)</f>
        <v>0</v>
      </c>
      <c r="BH162" s="162">
        <f>IF(N162="sníž. přenesená",J162,0)</f>
        <v>0</v>
      </c>
      <c r="BI162" s="162">
        <f>IF(N162="nulová",J162,0)</f>
        <v>0</v>
      </c>
      <c r="BJ162" s="18" t="s">
        <v>80</v>
      </c>
      <c r="BK162" s="162">
        <f>ROUND(I162*H162,2)</f>
        <v>0</v>
      </c>
      <c r="BL162" s="18" t="s">
        <v>160</v>
      </c>
      <c r="BM162" s="161" t="s">
        <v>837</v>
      </c>
    </row>
    <row r="163" spans="1:47" s="2" customFormat="1" ht="19.5">
      <c r="A163" s="33"/>
      <c r="B163" s="34"/>
      <c r="C163" s="33"/>
      <c r="D163" s="163" t="s">
        <v>162</v>
      </c>
      <c r="E163" s="33"/>
      <c r="F163" s="164" t="s">
        <v>196</v>
      </c>
      <c r="G163" s="33"/>
      <c r="H163" s="33"/>
      <c r="I163" s="165"/>
      <c r="J163" s="33"/>
      <c r="K163" s="33"/>
      <c r="L163" s="34"/>
      <c r="M163" s="166"/>
      <c r="N163" s="167"/>
      <c r="O163" s="59"/>
      <c r="P163" s="59"/>
      <c r="Q163" s="59"/>
      <c r="R163" s="59"/>
      <c r="S163" s="59"/>
      <c r="T163" s="60"/>
      <c r="U163" s="33"/>
      <c r="V163" s="33"/>
      <c r="W163" s="33"/>
      <c r="X163" s="33"/>
      <c r="Y163" s="33"/>
      <c r="Z163" s="33"/>
      <c r="AA163" s="33"/>
      <c r="AB163" s="33"/>
      <c r="AC163" s="33"/>
      <c r="AD163" s="33"/>
      <c r="AE163" s="33"/>
      <c r="AT163" s="18" t="s">
        <v>162</v>
      </c>
      <c r="AU163" s="18" t="s">
        <v>82</v>
      </c>
    </row>
    <row r="164" spans="2:51" s="13" customFormat="1" ht="12">
      <c r="B164" s="169"/>
      <c r="D164" s="163" t="s">
        <v>166</v>
      </c>
      <c r="F164" s="171" t="s">
        <v>838</v>
      </c>
      <c r="H164" s="172">
        <v>10</v>
      </c>
      <c r="I164" s="173"/>
      <c r="L164" s="169"/>
      <c r="M164" s="174"/>
      <c r="N164" s="175"/>
      <c r="O164" s="175"/>
      <c r="P164" s="175"/>
      <c r="Q164" s="175"/>
      <c r="R164" s="175"/>
      <c r="S164" s="175"/>
      <c r="T164" s="176"/>
      <c r="AT164" s="170" t="s">
        <v>166</v>
      </c>
      <c r="AU164" s="170" t="s">
        <v>82</v>
      </c>
      <c r="AV164" s="13" t="s">
        <v>82</v>
      </c>
      <c r="AW164" s="13" t="s">
        <v>3</v>
      </c>
      <c r="AX164" s="13" t="s">
        <v>80</v>
      </c>
      <c r="AY164" s="170" t="s">
        <v>152</v>
      </c>
    </row>
    <row r="165" spans="1:65" s="2" customFormat="1" ht="24.2" customHeight="1">
      <c r="A165" s="33"/>
      <c r="B165" s="149"/>
      <c r="C165" s="150" t="s">
        <v>214</v>
      </c>
      <c r="D165" s="150" t="s">
        <v>155</v>
      </c>
      <c r="E165" s="151" t="s">
        <v>215</v>
      </c>
      <c r="F165" s="152" t="s">
        <v>216</v>
      </c>
      <c r="G165" s="153" t="s">
        <v>158</v>
      </c>
      <c r="H165" s="154">
        <v>50</v>
      </c>
      <c r="I165" s="155"/>
      <c r="J165" s="156">
        <f>ROUND(I165*H165,2)</f>
        <v>0</v>
      </c>
      <c r="K165" s="152" t="s">
        <v>159</v>
      </c>
      <c r="L165" s="34"/>
      <c r="M165" s="157" t="s">
        <v>1</v>
      </c>
      <c r="N165" s="158" t="s">
        <v>39</v>
      </c>
      <c r="O165" s="59"/>
      <c r="P165" s="159">
        <f>O165*H165</f>
        <v>0</v>
      </c>
      <c r="Q165" s="159">
        <v>0</v>
      </c>
      <c r="R165" s="159">
        <f>Q165*H165</f>
        <v>0</v>
      </c>
      <c r="S165" s="159">
        <v>0</v>
      </c>
      <c r="T165" s="160">
        <f>S165*H165</f>
        <v>0</v>
      </c>
      <c r="U165" s="33"/>
      <c r="V165" s="33"/>
      <c r="W165" s="33"/>
      <c r="X165" s="33"/>
      <c r="Y165" s="33"/>
      <c r="Z165" s="33"/>
      <c r="AA165" s="33"/>
      <c r="AB165" s="33"/>
      <c r="AC165" s="33"/>
      <c r="AD165" s="33"/>
      <c r="AE165" s="33"/>
      <c r="AR165" s="161" t="s">
        <v>160</v>
      </c>
      <c r="AT165" s="161" t="s">
        <v>155</v>
      </c>
      <c r="AU165" s="161" t="s">
        <v>82</v>
      </c>
      <c r="AY165" s="18" t="s">
        <v>152</v>
      </c>
      <c r="BE165" s="162">
        <f>IF(N165="základní",J165,0)</f>
        <v>0</v>
      </c>
      <c r="BF165" s="162">
        <f>IF(N165="snížená",J165,0)</f>
        <v>0</v>
      </c>
      <c r="BG165" s="162">
        <f>IF(N165="zákl. přenesená",J165,0)</f>
        <v>0</v>
      </c>
      <c r="BH165" s="162">
        <f>IF(N165="sníž. přenesená",J165,0)</f>
        <v>0</v>
      </c>
      <c r="BI165" s="162">
        <f>IF(N165="nulová",J165,0)</f>
        <v>0</v>
      </c>
      <c r="BJ165" s="18" t="s">
        <v>80</v>
      </c>
      <c r="BK165" s="162">
        <f>ROUND(I165*H165,2)</f>
        <v>0</v>
      </c>
      <c r="BL165" s="18" t="s">
        <v>160</v>
      </c>
      <c r="BM165" s="161" t="s">
        <v>839</v>
      </c>
    </row>
    <row r="166" spans="1:47" s="2" customFormat="1" ht="19.5">
      <c r="A166" s="33"/>
      <c r="B166" s="34"/>
      <c r="C166" s="33"/>
      <c r="D166" s="163" t="s">
        <v>162</v>
      </c>
      <c r="E166" s="33"/>
      <c r="F166" s="164" t="s">
        <v>218</v>
      </c>
      <c r="G166" s="33"/>
      <c r="H166" s="33"/>
      <c r="I166" s="165"/>
      <c r="J166" s="33"/>
      <c r="K166" s="33"/>
      <c r="L166" s="34"/>
      <c r="M166" s="166"/>
      <c r="N166" s="167"/>
      <c r="O166" s="59"/>
      <c r="P166" s="59"/>
      <c r="Q166" s="59"/>
      <c r="R166" s="59"/>
      <c r="S166" s="59"/>
      <c r="T166" s="60"/>
      <c r="U166" s="33"/>
      <c r="V166" s="33"/>
      <c r="W166" s="33"/>
      <c r="X166" s="33"/>
      <c r="Y166" s="33"/>
      <c r="Z166" s="33"/>
      <c r="AA166" s="33"/>
      <c r="AB166" s="33"/>
      <c r="AC166" s="33"/>
      <c r="AD166" s="33"/>
      <c r="AE166" s="33"/>
      <c r="AT166" s="18" t="s">
        <v>162</v>
      </c>
      <c r="AU166" s="18" t="s">
        <v>82</v>
      </c>
    </row>
    <row r="167" spans="2:51" s="13" customFormat="1" ht="12">
      <c r="B167" s="169"/>
      <c r="D167" s="163" t="s">
        <v>166</v>
      </c>
      <c r="F167" s="171" t="s">
        <v>840</v>
      </c>
      <c r="H167" s="172">
        <v>50</v>
      </c>
      <c r="I167" s="173"/>
      <c r="L167" s="169"/>
      <c r="M167" s="174"/>
      <c r="N167" s="175"/>
      <c r="O167" s="175"/>
      <c r="P167" s="175"/>
      <c r="Q167" s="175"/>
      <c r="R167" s="175"/>
      <c r="S167" s="175"/>
      <c r="T167" s="176"/>
      <c r="AT167" s="170" t="s">
        <v>166</v>
      </c>
      <c r="AU167" s="170" t="s">
        <v>82</v>
      </c>
      <c r="AV167" s="13" t="s">
        <v>82</v>
      </c>
      <c r="AW167" s="13" t="s">
        <v>3</v>
      </c>
      <c r="AX167" s="13" t="s">
        <v>80</v>
      </c>
      <c r="AY167" s="170" t="s">
        <v>152</v>
      </c>
    </row>
    <row r="168" spans="1:65" s="2" customFormat="1" ht="21.75" customHeight="1">
      <c r="A168" s="33"/>
      <c r="B168" s="149"/>
      <c r="C168" s="150" t="s">
        <v>220</v>
      </c>
      <c r="D168" s="150" t="s">
        <v>155</v>
      </c>
      <c r="E168" s="151" t="s">
        <v>221</v>
      </c>
      <c r="F168" s="152" t="s">
        <v>222</v>
      </c>
      <c r="G168" s="153" t="s">
        <v>170</v>
      </c>
      <c r="H168" s="154">
        <v>1</v>
      </c>
      <c r="I168" s="155"/>
      <c r="J168" s="156">
        <f>ROUND(I168*H168,2)</f>
        <v>0</v>
      </c>
      <c r="K168" s="152" t="s">
        <v>1</v>
      </c>
      <c r="L168" s="34"/>
      <c r="M168" s="157" t="s">
        <v>1</v>
      </c>
      <c r="N168" s="158" t="s">
        <v>39</v>
      </c>
      <c r="O168" s="59"/>
      <c r="P168" s="159">
        <f>O168*H168</f>
        <v>0</v>
      </c>
      <c r="Q168" s="159">
        <v>0.03843</v>
      </c>
      <c r="R168" s="159">
        <f>Q168*H168</f>
        <v>0.03843</v>
      </c>
      <c r="S168" s="159">
        <v>0</v>
      </c>
      <c r="T168" s="160">
        <f>S168*H168</f>
        <v>0</v>
      </c>
      <c r="U168" s="33"/>
      <c r="V168" s="33"/>
      <c r="W168" s="33"/>
      <c r="X168" s="33"/>
      <c r="Y168" s="33"/>
      <c r="Z168" s="33"/>
      <c r="AA168" s="33"/>
      <c r="AB168" s="33"/>
      <c r="AC168" s="33"/>
      <c r="AD168" s="33"/>
      <c r="AE168" s="33"/>
      <c r="AR168" s="161" t="s">
        <v>160</v>
      </c>
      <c r="AT168" s="161" t="s">
        <v>155</v>
      </c>
      <c r="AU168" s="161" t="s">
        <v>82</v>
      </c>
      <c r="AY168" s="18" t="s">
        <v>152</v>
      </c>
      <c r="BE168" s="162">
        <f>IF(N168="základní",J168,0)</f>
        <v>0</v>
      </c>
      <c r="BF168" s="162">
        <f>IF(N168="snížená",J168,0)</f>
        <v>0</v>
      </c>
      <c r="BG168" s="162">
        <f>IF(N168="zákl. přenesená",J168,0)</f>
        <v>0</v>
      </c>
      <c r="BH168" s="162">
        <f>IF(N168="sníž. přenesená",J168,0)</f>
        <v>0</v>
      </c>
      <c r="BI168" s="162">
        <f>IF(N168="nulová",J168,0)</f>
        <v>0</v>
      </c>
      <c r="BJ168" s="18" t="s">
        <v>80</v>
      </c>
      <c r="BK168" s="162">
        <f>ROUND(I168*H168,2)</f>
        <v>0</v>
      </c>
      <c r="BL168" s="18" t="s">
        <v>160</v>
      </c>
      <c r="BM168" s="161" t="s">
        <v>841</v>
      </c>
    </row>
    <row r="169" spans="1:47" s="2" customFormat="1" ht="19.5">
      <c r="A169" s="33"/>
      <c r="B169" s="34"/>
      <c r="C169" s="33"/>
      <c r="D169" s="163" t="s">
        <v>162</v>
      </c>
      <c r="E169" s="33"/>
      <c r="F169" s="164" t="s">
        <v>224</v>
      </c>
      <c r="G169" s="33"/>
      <c r="H169" s="33"/>
      <c r="I169" s="165"/>
      <c r="J169" s="33"/>
      <c r="K169" s="33"/>
      <c r="L169" s="34"/>
      <c r="M169" s="166"/>
      <c r="N169" s="167"/>
      <c r="O169" s="59"/>
      <c r="P169" s="59"/>
      <c r="Q169" s="59"/>
      <c r="R169" s="59"/>
      <c r="S169" s="59"/>
      <c r="T169" s="60"/>
      <c r="U169" s="33"/>
      <c r="V169" s="33"/>
      <c r="W169" s="33"/>
      <c r="X169" s="33"/>
      <c r="Y169" s="33"/>
      <c r="Z169" s="33"/>
      <c r="AA169" s="33"/>
      <c r="AB169" s="33"/>
      <c r="AC169" s="33"/>
      <c r="AD169" s="33"/>
      <c r="AE169" s="33"/>
      <c r="AT169" s="18" t="s">
        <v>162</v>
      </c>
      <c r="AU169" s="18" t="s">
        <v>82</v>
      </c>
    </row>
    <row r="170" spans="2:63" s="12" customFormat="1" ht="22.9" customHeight="1">
      <c r="B170" s="136"/>
      <c r="D170" s="137" t="s">
        <v>73</v>
      </c>
      <c r="E170" s="147" t="s">
        <v>80</v>
      </c>
      <c r="F170" s="147" t="s">
        <v>240</v>
      </c>
      <c r="I170" s="139"/>
      <c r="J170" s="148">
        <f>BK170</f>
        <v>0</v>
      </c>
      <c r="L170" s="136"/>
      <c r="M170" s="141"/>
      <c r="N170" s="142"/>
      <c r="O170" s="142"/>
      <c r="P170" s="143">
        <f>SUM(P171:P243)</f>
        <v>0</v>
      </c>
      <c r="Q170" s="142"/>
      <c r="R170" s="143">
        <f>SUM(R171:R243)</f>
        <v>0</v>
      </c>
      <c r="S170" s="142"/>
      <c r="T170" s="144">
        <f>SUM(T171:T243)</f>
        <v>0</v>
      </c>
      <c r="AR170" s="137" t="s">
        <v>80</v>
      </c>
      <c r="AT170" s="145" t="s">
        <v>73</v>
      </c>
      <c r="AU170" s="145" t="s">
        <v>80</v>
      </c>
      <c r="AY170" s="137" t="s">
        <v>152</v>
      </c>
      <c r="BK170" s="146">
        <f>SUM(BK171:BK243)</f>
        <v>0</v>
      </c>
    </row>
    <row r="171" spans="1:65" s="2" customFormat="1" ht="24.2" customHeight="1">
      <c r="A171" s="33"/>
      <c r="B171" s="149"/>
      <c r="C171" s="150" t="s">
        <v>227</v>
      </c>
      <c r="D171" s="150" t="s">
        <v>155</v>
      </c>
      <c r="E171" s="151" t="s">
        <v>253</v>
      </c>
      <c r="F171" s="152" t="s">
        <v>254</v>
      </c>
      <c r="G171" s="153" t="s">
        <v>158</v>
      </c>
      <c r="H171" s="154">
        <v>211.667</v>
      </c>
      <c r="I171" s="155"/>
      <c r="J171" s="156">
        <f>ROUND(I171*H171,2)</f>
        <v>0</v>
      </c>
      <c r="K171" s="152" t="s">
        <v>159</v>
      </c>
      <c r="L171" s="34"/>
      <c r="M171" s="157" t="s">
        <v>1</v>
      </c>
      <c r="N171" s="158" t="s">
        <v>39</v>
      </c>
      <c r="O171" s="59"/>
      <c r="P171" s="159">
        <f>O171*H171</f>
        <v>0</v>
      </c>
      <c r="Q171" s="159">
        <v>0</v>
      </c>
      <c r="R171" s="159">
        <f>Q171*H171</f>
        <v>0</v>
      </c>
      <c r="S171" s="159">
        <v>0</v>
      </c>
      <c r="T171" s="160">
        <f>S171*H171</f>
        <v>0</v>
      </c>
      <c r="U171" s="33"/>
      <c r="V171" s="33"/>
      <c r="W171" s="33"/>
      <c r="X171" s="33"/>
      <c r="Y171" s="33"/>
      <c r="Z171" s="33"/>
      <c r="AA171" s="33"/>
      <c r="AB171" s="33"/>
      <c r="AC171" s="33"/>
      <c r="AD171" s="33"/>
      <c r="AE171" s="33"/>
      <c r="AR171" s="161" t="s">
        <v>160</v>
      </c>
      <c r="AT171" s="161" t="s">
        <v>155</v>
      </c>
      <c r="AU171" s="161" t="s">
        <v>82</v>
      </c>
      <c r="AY171" s="18" t="s">
        <v>152</v>
      </c>
      <c r="BE171" s="162">
        <f>IF(N171="základní",J171,0)</f>
        <v>0</v>
      </c>
      <c r="BF171" s="162">
        <f>IF(N171="snížená",J171,0)</f>
        <v>0</v>
      </c>
      <c r="BG171" s="162">
        <f>IF(N171="zákl. přenesená",J171,0)</f>
        <v>0</v>
      </c>
      <c r="BH171" s="162">
        <f>IF(N171="sníž. přenesená",J171,0)</f>
        <v>0</v>
      </c>
      <c r="BI171" s="162">
        <f>IF(N171="nulová",J171,0)</f>
        <v>0</v>
      </c>
      <c r="BJ171" s="18" t="s">
        <v>80</v>
      </c>
      <c r="BK171" s="162">
        <f>ROUND(I171*H171,2)</f>
        <v>0</v>
      </c>
      <c r="BL171" s="18" t="s">
        <v>160</v>
      </c>
      <c r="BM171" s="161" t="s">
        <v>842</v>
      </c>
    </row>
    <row r="172" spans="1:47" s="2" customFormat="1" ht="19.5">
      <c r="A172" s="33"/>
      <c r="B172" s="34"/>
      <c r="C172" s="33"/>
      <c r="D172" s="163" t="s">
        <v>162</v>
      </c>
      <c r="E172" s="33"/>
      <c r="F172" s="164" t="s">
        <v>256</v>
      </c>
      <c r="G172" s="33"/>
      <c r="H172" s="33"/>
      <c r="I172" s="165"/>
      <c r="J172" s="33"/>
      <c r="K172" s="33"/>
      <c r="L172" s="34"/>
      <c r="M172" s="166"/>
      <c r="N172" s="167"/>
      <c r="O172" s="59"/>
      <c r="P172" s="59"/>
      <c r="Q172" s="59"/>
      <c r="R172" s="59"/>
      <c r="S172" s="59"/>
      <c r="T172" s="60"/>
      <c r="U172" s="33"/>
      <c r="V172" s="33"/>
      <c r="W172" s="33"/>
      <c r="X172" s="33"/>
      <c r="Y172" s="33"/>
      <c r="Z172" s="33"/>
      <c r="AA172" s="33"/>
      <c r="AB172" s="33"/>
      <c r="AC172" s="33"/>
      <c r="AD172" s="33"/>
      <c r="AE172" s="33"/>
      <c r="AT172" s="18" t="s">
        <v>162</v>
      </c>
      <c r="AU172" s="18" t="s">
        <v>82</v>
      </c>
    </row>
    <row r="173" spans="1:47" s="2" customFormat="1" ht="19.5">
      <c r="A173" s="33"/>
      <c r="B173" s="34"/>
      <c r="C173" s="33"/>
      <c r="D173" s="163" t="s">
        <v>164</v>
      </c>
      <c r="E173" s="33"/>
      <c r="F173" s="168" t="s">
        <v>827</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164</v>
      </c>
      <c r="AU173" s="18" t="s">
        <v>82</v>
      </c>
    </row>
    <row r="174" spans="2:51" s="14" customFormat="1" ht="12">
      <c r="B174" s="177"/>
      <c r="D174" s="163" t="s">
        <v>166</v>
      </c>
      <c r="E174" s="178" t="s">
        <v>1</v>
      </c>
      <c r="F174" s="179" t="s">
        <v>257</v>
      </c>
      <c r="H174" s="178" t="s">
        <v>1</v>
      </c>
      <c r="I174" s="180"/>
      <c r="L174" s="177"/>
      <c r="M174" s="181"/>
      <c r="N174" s="182"/>
      <c r="O174" s="182"/>
      <c r="P174" s="182"/>
      <c r="Q174" s="182"/>
      <c r="R174" s="182"/>
      <c r="S174" s="182"/>
      <c r="T174" s="183"/>
      <c r="AT174" s="178" t="s">
        <v>166</v>
      </c>
      <c r="AU174" s="178" t="s">
        <v>82</v>
      </c>
      <c r="AV174" s="14" t="s">
        <v>80</v>
      </c>
      <c r="AW174" s="14" t="s">
        <v>31</v>
      </c>
      <c r="AX174" s="14" t="s">
        <v>74</v>
      </c>
      <c r="AY174" s="178" t="s">
        <v>152</v>
      </c>
    </row>
    <row r="175" spans="2:51" s="13" customFormat="1" ht="12">
      <c r="B175" s="169"/>
      <c r="D175" s="163" t="s">
        <v>166</v>
      </c>
      <c r="E175" s="170" t="s">
        <v>1</v>
      </c>
      <c r="F175" s="171" t="s">
        <v>843</v>
      </c>
      <c r="H175" s="172">
        <v>211.667</v>
      </c>
      <c r="I175" s="173"/>
      <c r="L175" s="169"/>
      <c r="M175" s="174"/>
      <c r="N175" s="175"/>
      <c r="O175" s="175"/>
      <c r="P175" s="175"/>
      <c r="Q175" s="175"/>
      <c r="R175" s="175"/>
      <c r="S175" s="175"/>
      <c r="T175" s="176"/>
      <c r="AT175" s="170" t="s">
        <v>166</v>
      </c>
      <c r="AU175" s="170" t="s">
        <v>82</v>
      </c>
      <c r="AV175" s="13" t="s">
        <v>82</v>
      </c>
      <c r="AW175" s="13" t="s">
        <v>31</v>
      </c>
      <c r="AX175" s="13" t="s">
        <v>80</v>
      </c>
      <c r="AY175" s="170" t="s">
        <v>152</v>
      </c>
    </row>
    <row r="176" spans="1:65" s="2" customFormat="1" ht="37.9" customHeight="1">
      <c r="A176" s="33"/>
      <c r="B176" s="149"/>
      <c r="C176" s="150" t="s">
        <v>234</v>
      </c>
      <c r="D176" s="150" t="s">
        <v>155</v>
      </c>
      <c r="E176" s="151" t="s">
        <v>272</v>
      </c>
      <c r="F176" s="152" t="s">
        <v>273</v>
      </c>
      <c r="G176" s="153" t="s">
        <v>230</v>
      </c>
      <c r="H176" s="154">
        <v>71.25</v>
      </c>
      <c r="I176" s="155"/>
      <c r="J176" s="156">
        <f>ROUND(I176*H176,2)</f>
        <v>0</v>
      </c>
      <c r="K176" s="152" t="s">
        <v>159</v>
      </c>
      <c r="L176" s="34"/>
      <c r="M176" s="157" t="s">
        <v>1</v>
      </c>
      <c r="N176" s="158" t="s">
        <v>39</v>
      </c>
      <c r="O176" s="59"/>
      <c r="P176" s="159">
        <f>O176*H176</f>
        <v>0</v>
      </c>
      <c r="Q176" s="159">
        <v>0</v>
      </c>
      <c r="R176" s="159">
        <f>Q176*H176</f>
        <v>0</v>
      </c>
      <c r="S176" s="159">
        <v>0</v>
      </c>
      <c r="T176" s="160">
        <f>S176*H176</f>
        <v>0</v>
      </c>
      <c r="U176" s="33"/>
      <c r="V176" s="33"/>
      <c r="W176" s="33"/>
      <c r="X176" s="33"/>
      <c r="Y176" s="33"/>
      <c r="Z176" s="33"/>
      <c r="AA176" s="33"/>
      <c r="AB176" s="33"/>
      <c r="AC176" s="33"/>
      <c r="AD176" s="33"/>
      <c r="AE176" s="33"/>
      <c r="AR176" s="161" t="s">
        <v>160</v>
      </c>
      <c r="AT176" s="161" t="s">
        <v>155</v>
      </c>
      <c r="AU176" s="161" t="s">
        <v>82</v>
      </c>
      <c r="AY176" s="18" t="s">
        <v>152</v>
      </c>
      <c r="BE176" s="162">
        <f>IF(N176="základní",J176,0)</f>
        <v>0</v>
      </c>
      <c r="BF176" s="162">
        <f>IF(N176="snížená",J176,0)</f>
        <v>0</v>
      </c>
      <c r="BG176" s="162">
        <f>IF(N176="zákl. přenesená",J176,0)</f>
        <v>0</v>
      </c>
      <c r="BH176" s="162">
        <f>IF(N176="sníž. přenesená",J176,0)</f>
        <v>0</v>
      </c>
      <c r="BI176" s="162">
        <f>IF(N176="nulová",J176,0)</f>
        <v>0</v>
      </c>
      <c r="BJ176" s="18" t="s">
        <v>80</v>
      </c>
      <c r="BK176" s="162">
        <f>ROUND(I176*H176,2)</f>
        <v>0</v>
      </c>
      <c r="BL176" s="18" t="s">
        <v>160</v>
      </c>
      <c r="BM176" s="161" t="s">
        <v>844</v>
      </c>
    </row>
    <row r="177" spans="1:47" s="2" customFormat="1" ht="29.25">
      <c r="A177" s="33"/>
      <c r="B177" s="34"/>
      <c r="C177" s="33"/>
      <c r="D177" s="163" t="s">
        <v>162</v>
      </c>
      <c r="E177" s="33"/>
      <c r="F177" s="164" t="s">
        <v>275</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162</v>
      </c>
      <c r="AU177" s="18" t="s">
        <v>82</v>
      </c>
    </row>
    <row r="178" spans="1:47" s="2" customFormat="1" ht="29.25">
      <c r="A178" s="33"/>
      <c r="B178" s="34"/>
      <c r="C178" s="33"/>
      <c r="D178" s="163" t="s">
        <v>164</v>
      </c>
      <c r="E178" s="33"/>
      <c r="F178" s="168" t="s">
        <v>845</v>
      </c>
      <c r="G178" s="33"/>
      <c r="H178" s="33"/>
      <c r="I178" s="165"/>
      <c r="J178" s="33"/>
      <c r="K178" s="33"/>
      <c r="L178" s="34"/>
      <c r="M178" s="166"/>
      <c r="N178" s="167"/>
      <c r="O178" s="59"/>
      <c r="P178" s="59"/>
      <c r="Q178" s="59"/>
      <c r="R178" s="59"/>
      <c r="S178" s="59"/>
      <c r="T178" s="60"/>
      <c r="U178" s="33"/>
      <c r="V178" s="33"/>
      <c r="W178" s="33"/>
      <c r="X178" s="33"/>
      <c r="Y178" s="33"/>
      <c r="Z178" s="33"/>
      <c r="AA178" s="33"/>
      <c r="AB178" s="33"/>
      <c r="AC178" s="33"/>
      <c r="AD178" s="33"/>
      <c r="AE178" s="33"/>
      <c r="AT178" s="18" t="s">
        <v>164</v>
      </c>
      <c r="AU178" s="18" t="s">
        <v>82</v>
      </c>
    </row>
    <row r="179" spans="2:51" s="14" customFormat="1" ht="12">
      <c r="B179" s="177"/>
      <c r="D179" s="163" t="s">
        <v>166</v>
      </c>
      <c r="E179" s="178" t="s">
        <v>1</v>
      </c>
      <c r="F179" s="179" t="s">
        <v>276</v>
      </c>
      <c r="H179" s="178" t="s">
        <v>1</v>
      </c>
      <c r="I179" s="180"/>
      <c r="L179" s="177"/>
      <c r="M179" s="181"/>
      <c r="N179" s="182"/>
      <c r="O179" s="182"/>
      <c r="P179" s="182"/>
      <c r="Q179" s="182"/>
      <c r="R179" s="182"/>
      <c r="S179" s="182"/>
      <c r="T179" s="183"/>
      <c r="AT179" s="178" t="s">
        <v>166</v>
      </c>
      <c r="AU179" s="178" t="s">
        <v>82</v>
      </c>
      <c r="AV179" s="14" t="s">
        <v>80</v>
      </c>
      <c r="AW179" s="14" t="s">
        <v>31</v>
      </c>
      <c r="AX179" s="14" t="s">
        <v>74</v>
      </c>
      <c r="AY179" s="178" t="s">
        <v>152</v>
      </c>
    </row>
    <row r="180" spans="2:51" s="13" customFormat="1" ht="12">
      <c r="B180" s="169"/>
      <c r="D180" s="163" t="s">
        <v>166</v>
      </c>
      <c r="E180" s="170" t="s">
        <v>1</v>
      </c>
      <c r="F180" s="171" t="s">
        <v>846</v>
      </c>
      <c r="H180" s="172">
        <v>71.25</v>
      </c>
      <c r="I180" s="173"/>
      <c r="L180" s="169"/>
      <c r="M180" s="174"/>
      <c r="N180" s="175"/>
      <c r="O180" s="175"/>
      <c r="P180" s="175"/>
      <c r="Q180" s="175"/>
      <c r="R180" s="175"/>
      <c r="S180" s="175"/>
      <c r="T180" s="176"/>
      <c r="AT180" s="170" t="s">
        <v>166</v>
      </c>
      <c r="AU180" s="170" t="s">
        <v>82</v>
      </c>
      <c r="AV180" s="13" t="s">
        <v>82</v>
      </c>
      <c r="AW180" s="13" t="s">
        <v>31</v>
      </c>
      <c r="AX180" s="13" t="s">
        <v>80</v>
      </c>
      <c r="AY180" s="170" t="s">
        <v>152</v>
      </c>
    </row>
    <row r="181" spans="1:65" s="2" customFormat="1" ht="33" customHeight="1">
      <c r="A181" s="33"/>
      <c r="B181" s="149"/>
      <c r="C181" s="150" t="s">
        <v>8</v>
      </c>
      <c r="D181" s="150" t="s">
        <v>155</v>
      </c>
      <c r="E181" s="151" t="s">
        <v>278</v>
      </c>
      <c r="F181" s="152" t="s">
        <v>279</v>
      </c>
      <c r="G181" s="153" t="s">
        <v>230</v>
      </c>
      <c r="H181" s="154">
        <v>71.25</v>
      </c>
      <c r="I181" s="155"/>
      <c r="J181" s="156">
        <f>ROUND(I181*H181,2)</f>
        <v>0</v>
      </c>
      <c r="K181" s="152" t="s">
        <v>159</v>
      </c>
      <c r="L181" s="34"/>
      <c r="M181" s="157" t="s">
        <v>1</v>
      </c>
      <c r="N181" s="158" t="s">
        <v>39</v>
      </c>
      <c r="O181" s="59"/>
      <c r="P181" s="159">
        <f>O181*H181</f>
        <v>0</v>
      </c>
      <c r="Q181" s="159">
        <v>0</v>
      </c>
      <c r="R181" s="159">
        <f>Q181*H181</f>
        <v>0</v>
      </c>
      <c r="S181" s="159">
        <v>0</v>
      </c>
      <c r="T181" s="160">
        <f>S181*H181</f>
        <v>0</v>
      </c>
      <c r="U181" s="33"/>
      <c r="V181" s="33"/>
      <c r="W181" s="33"/>
      <c r="X181" s="33"/>
      <c r="Y181" s="33"/>
      <c r="Z181" s="33"/>
      <c r="AA181" s="33"/>
      <c r="AB181" s="33"/>
      <c r="AC181" s="33"/>
      <c r="AD181" s="33"/>
      <c r="AE181" s="33"/>
      <c r="AR181" s="161" t="s">
        <v>160</v>
      </c>
      <c r="AT181" s="161" t="s">
        <v>155</v>
      </c>
      <c r="AU181" s="161" t="s">
        <v>82</v>
      </c>
      <c r="AY181" s="18" t="s">
        <v>152</v>
      </c>
      <c r="BE181" s="162">
        <f>IF(N181="základní",J181,0)</f>
        <v>0</v>
      </c>
      <c r="BF181" s="162">
        <f>IF(N181="snížená",J181,0)</f>
        <v>0</v>
      </c>
      <c r="BG181" s="162">
        <f>IF(N181="zákl. přenesená",J181,0)</f>
        <v>0</v>
      </c>
      <c r="BH181" s="162">
        <f>IF(N181="sníž. přenesená",J181,0)</f>
        <v>0</v>
      </c>
      <c r="BI181" s="162">
        <f>IF(N181="nulová",J181,0)</f>
        <v>0</v>
      </c>
      <c r="BJ181" s="18" t="s">
        <v>80</v>
      </c>
      <c r="BK181" s="162">
        <f>ROUND(I181*H181,2)</f>
        <v>0</v>
      </c>
      <c r="BL181" s="18" t="s">
        <v>160</v>
      </c>
      <c r="BM181" s="161" t="s">
        <v>847</v>
      </c>
    </row>
    <row r="182" spans="1:47" s="2" customFormat="1" ht="29.25">
      <c r="A182" s="33"/>
      <c r="B182" s="34"/>
      <c r="C182" s="33"/>
      <c r="D182" s="163" t="s">
        <v>162</v>
      </c>
      <c r="E182" s="33"/>
      <c r="F182" s="164" t="s">
        <v>281</v>
      </c>
      <c r="G182" s="33"/>
      <c r="H182" s="33"/>
      <c r="I182" s="165"/>
      <c r="J182" s="33"/>
      <c r="K182" s="33"/>
      <c r="L182" s="34"/>
      <c r="M182" s="166"/>
      <c r="N182" s="167"/>
      <c r="O182" s="59"/>
      <c r="P182" s="59"/>
      <c r="Q182" s="59"/>
      <c r="R182" s="59"/>
      <c r="S182" s="59"/>
      <c r="T182" s="60"/>
      <c r="U182" s="33"/>
      <c r="V182" s="33"/>
      <c r="W182" s="33"/>
      <c r="X182" s="33"/>
      <c r="Y182" s="33"/>
      <c r="Z182" s="33"/>
      <c r="AA182" s="33"/>
      <c r="AB182" s="33"/>
      <c r="AC182" s="33"/>
      <c r="AD182" s="33"/>
      <c r="AE182" s="33"/>
      <c r="AT182" s="18" t="s">
        <v>162</v>
      </c>
      <c r="AU182" s="18" t="s">
        <v>82</v>
      </c>
    </row>
    <row r="183" spans="1:47" s="2" customFormat="1" ht="29.25">
      <c r="A183" s="33"/>
      <c r="B183" s="34"/>
      <c r="C183" s="33"/>
      <c r="D183" s="163" t="s">
        <v>164</v>
      </c>
      <c r="E183" s="33"/>
      <c r="F183" s="168" t="s">
        <v>845</v>
      </c>
      <c r="G183" s="33"/>
      <c r="H183" s="33"/>
      <c r="I183" s="165"/>
      <c r="J183" s="33"/>
      <c r="K183" s="33"/>
      <c r="L183" s="34"/>
      <c r="M183" s="166"/>
      <c r="N183" s="167"/>
      <c r="O183" s="59"/>
      <c r="P183" s="59"/>
      <c r="Q183" s="59"/>
      <c r="R183" s="59"/>
      <c r="S183" s="59"/>
      <c r="T183" s="60"/>
      <c r="U183" s="33"/>
      <c r="V183" s="33"/>
      <c r="W183" s="33"/>
      <c r="X183" s="33"/>
      <c r="Y183" s="33"/>
      <c r="Z183" s="33"/>
      <c r="AA183" s="33"/>
      <c r="AB183" s="33"/>
      <c r="AC183" s="33"/>
      <c r="AD183" s="33"/>
      <c r="AE183" s="33"/>
      <c r="AT183" s="18" t="s">
        <v>164</v>
      </c>
      <c r="AU183" s="18" t="s">
        <v>82</v>
      </c>
    </row>
    <row r="184" spans="1:65" s="2" customFormat="1" ht="37.9" customHeight="1">
      <c r="A184" s="33"/>
      <c r="B184" s="149"/>
      <c r="C184" s="150" t="s">
        <v>245</v>
      </c>
      <c r="D184" s="150" t="s">
        <v>155</v>
      </c>
      <c r="E184" s="151" t="s">
        <v>283</v>
      </c>
      <c r="F184" s="152" t="s">
        <v>284</v>
      </c>
      <c r="G184" s="153" t="s">
        <v>230</v>
      </c>
      <c r="H184" s="154">
        <v>63.5</v>
      </c>
      <c r="I184" s="155"/>
      <c r="J184" s="156">
        <f>ROUND(I184*H184,2)</f>
        <v>0</v>
      </c>
      <c r="K184" s="152" t="s">
        <v>159</v>
      </c>
      <c r="L184" s="34"/>
      <c r="M184" s="157" t="s">
        <v>1</v>
      </c>
      <c r="N184" s="158" t="s">
        <v>39</v>
      </c>
      <c r="O184" s="59"/>
      <c r="P184" s="159">
        <f>O184*H184</f>
        <v>0</v>
      </c>
      <c r="Q184" s="159">
        <v>0</v>
      </c>
      <c r="R184" s="159">
        <f>Q184*H184</f>
        <v>0</v>
      </c>
      <c r="S184" s="159">
        <v>0</v>
      </c>
      <c r="T184" s="160">
        <f>S184*H184</f>
        <v>0</v>
      </c>
      <c r="U184" s="33"/>
      <c r="V184" s="33"/>
      <c r="W184" s="33"/>
      <c r="X184" s="33"/>
      <c r="Y184" s="33"/>
      <c r="Z184" s="33"/>
      <c r="AA184" s="33"/>
      <c r="AB184" s="33"/>
      <c r="AC184" s="33"/>
      <c r="AD184" s="33"/>
      <c r="AE184" s="33"/>
      <c r="AR184" s="161" t="s">
        <v>160</v>
      </c>
      <c r="AT184" s="161" t="s">
        <v>155</v>
      </c>
      <c r="AU184" s="161" t="s">
        <v>82</v>
      </c>
      <c r="AY184" s="18" t="s">
        <v>152</v>
      </c>
      <c r="BE184" s="162">
        <f>IF(N184="základní",J184,0)</f>
        <v>0</v>
      </c>
      <c r="BF184" s="162">
        <f>IF(N184="snížená",J184,0)</f>
        <v>0</v>
      </c>
      <c r="BG184" s="162">
        <f>IF(N184="zákl. přenesená",J184,0)</f>
        <v>0</v>
      </c>
      <c r="BH184" s="162">
        <f>IF(N184="sníž. přenesená",J184,0)</f>
        <v>0</v>
      </c>
      <c r="BI184" s="162">
        <f>IF(N184="nulová",J184,0)</f>
        <v>0</v>
      </c>
      <c r="BJ184" s="18" t="s">
        <v>80</v>
      </c>
      <c r="BK184" s="162">
        <f>ROUND(I184*H184,2)</f>
        <v>0</v>
      </c>
      <c r="BL184" s="18" t="s">
        <v>160</v>
      </c>
      <c r="BM184" s="161" t="s">
        <v>848</v>
      </c>
    </row>
    <row r="185" spans="1:47" s="2" customFormat="1" ht="39">
      <c r="A185" s="33"/>
      <c r="B185" s="34"/>
      <c r="C185" s="33"/>
      <c r="D185" s="163" t="s">
        <v>162</v>
      </c>
      <c r="E185" s="33"/>
      <c r="F185" s="164" t="s">
        <v>286</v>
      </c>
      <c r="G185" s="33"/>
      <c r="H185" s="33"/>
      <c r="I185" s="165"/>
      <c r="J185" s="33"/>
      <c r="K185" s="33"/>
      <c r="L185" s="34"/>
      <c r="M185" s="166"/>
      <c r="N185" s="167"/>
      <c r="O185" s="59"/>
      <c r="P185" s="59"/>
      <c r="Q185" s="59"/>
      <c r="R185" s="59"/>
      <c r="S185" s="59"/>
      <c r="T185" s="60"/>
      <c r="U185" s="33"/>
      <c r="V185" s="33"/>
      <c r="W185" s="33"/>
      <c r="X185" s="33"/>
      <c r="Y185" s="33"/>
      <c r="Z185" s="33"/>
      <c r="AA185" s="33"/>
      <c r="AB185" s="33"/>
      <c r="AC185" s="33"/>
      <c r="AD185" s="33"/>
      <c r="AE185" s="33"/>
      <c r="AT185" s="18" t="s">
        <v>162</v>
      </c>
      <c r="AU185" s="18" t="s">
        <v>82</v>
      </c>
    </row>
    <row r="186" spans="1:47" s="2" customFormat="1" ht="19.5">
      <c r="A186" s="33"/>
      <c r="B186" s="34"/>
      <c r="C186" s="33"/>
      <c r="D186" s="163" t="s">
        <v>164</v>
      </c>
      <c r="E186" s="33"/>
      <c r="F186" s="168" t="s">
        <v>827</v>
      </c>
      <c r="G186" s="33"/>
      <c r="H186" s="33"/>
      <c r="I186" s="165"/>
      <c r="J186" s="33"/>
      <c r="K186" s="33"/>
      <c r="L186" s="34"/>
      <c r="M186" s="166"/>
      <c r="N186" s="167"/>
      <c r="O186" s="59"/>
      <c r="P186" s="59"/>
      <c r="Q186" s="59"/>
      <c r="R186" s="59"/>
      <c r="S186" s="59"/>
      <c r="T186" s="60"/>
      <c r="U186" s="33"/>
      <c r="V186" s="33"/>
      <c r="W186" s="33"/>
      <c r="X186" s="33"/>
      <c r="Y186" s="33"/>
      <c r="Z186" s="33"/>
      <c r="AA186" s="33"/>
      <c r="AB186" s="33"/>
      <c r="AC186" s="33"/>
      <c r="AD186" s="33"/>
      <c r="AE186" s="33"/>
      <c r="AT186" s="18" t="s">
        <v>164</v>
      </c>
      <c r="AU186" s="18" t="s">
        <v>82</v>
      </c>
    </row>
    <row r="187" spans="2:51" s="14" customFormat="1" ht="12">
      <c r="B187" s="177"/>
      <c r="D187" s="163" t="s">
        <v>166</v>
      </c>
      <c r="E187" s="178" t="s">
        <v>1</v>
      </c>
      <c r="F187" s="179" t="s">
        <v>276</v>
      </c>
      <c r="H187" s="178" t="s">
        <v>1</v>
      </c>
      <c r="I187" s="180"/>
      <c r="L187" s="177"/>
      <c r="M187" s="181"/>
      <c r="N187" s="182"/>
      <c r="O187" s="182"/>
      <c r="P187" s="182"/>
      <c r="Q187" s="182"/>
      <c r="R187" s="182"/>
      <c r="S187" s="182"/>
      <c r="T187" s="183"/>
      <c r="AT187" s="178" t="s">
        <v>166</v>
      </c>
      <c r="AU187" s="178" t="s">
        <v>82</v>
      </c>
      <c r="AV187" s="14" t="s">
        <v>80</v>
      </c>
      <c r="AW187" s="14" t="s">
        <v>31</v>
      </c>
      <c r="AX187" s="14" t="s">
        <v>74</v>
      </c>
      <c r="AY187" s="178" t="s">
        <v>152</v>
      </c>
    </row>
    <row r="188" spans="2:51" s="13" customFormat="1" ht="12">
      <c r="B188" s="169"/>
      <c r="D188" s="163" t="s">
        <v>166</v>
      </c>
      <c r="E188" s="170" t="s">
        <v>1</v>
      </c>
      <c r="F188" s="171" t="s">
        <v>849</v>
      </c>
      <c r="H188" s="172">
        <v>63.5</v>
      </c>
      <c r="I188" s="173"/>
      <c r="L188" s="169"/>
      <c r="M188" s="174"/>
      <c r="N188" s="175"/>
      <c r="O188" s="175"/>
      <c r="P188" s="175"/>
      <c r="Q188" s="175"/>
      <c r="R188" s="175"/>
      <c r="S188" s="175"/>
      <c r="T188" s="176"/>
      <c r="AT188" s="170" t="s">
        <v>166</v>
      </c>
      <c r="AU188" s="170" t="s">
        <v>82</v>
      </c>
      <c r="AV188" s="13" t="s">
        <v>82</v>
      </c>
      <c r="AW188" s="13" t="s">
        <v>31</v>
      </c>
      <c r="AX188" s="13" t="s">
        <v>80</v>
      </c>
      <c r="AY188" s="170" t="s">
        <v>152</v>
      </c>
    </row>
    <row r="189" spans="1:65" s="2" customFormat="1" ht="37.9" customHeight="1">
      <c r="A189" s="33"/>
      <c r="B189" s="149"/>
      <c r="C189" s="150" t="s">
        <v>252</v>
      </c>
      <c r="D189" s="150" t="s">
        <v>155</v>
      </c>
      <c r="E189" s="151" t="s">
        <v>289</v>
      </c>
      <c r="F189" s="152" t="s">
        <v>290</v>
      </c>
      <c r="G189" s="153" t="s">
        <v>230</v>
      </c>
      <c r="H189" s="154">
        <v>19</v>
      </c>
      <c r="I189" s="155"/>
      <c r="J189" s="156">
        <f>ROUND(I189*H189,2)</f>
        <v>0</v>
      </c>
      <c r="K189" s="152" t="s">
        <v>1</v>
      </c>
      <c r="L189" s="34"/>
      <c r="M189" s="157" t="s">
        <v>1</v>
      </c>
      <c r="N189" s="158" t="s">
        <v>39</v>
      </c>
      <c r="O189" s="59"/>
      <c r="P189" s="159">
        <f>O189*H189</f>
        <v>0</v>
      </c>
      <c r="Q189" s="159">
        <v>0</v>
      </c>
      <c r="R189" s="159">
        <f>Q189*H189</f>
        <v>0</v>
      </c>
      <c r="S189" s="159">
        <v>0</v>
      </c>
      <c r="T189" s="160">
        <f>S189*H189</f>
        <v>0</v>
      </c>
      <c r="U189" s="33"/>
      <c r="V189" s="33"/>
      <c r="W189" s="33"/>
      <c r="X189" s="33"/>
      <c r="Y189" s="33"/>
      <c r="Z189" s="33"/>
      <c r="AA189" s="33"/>
      <c r="AB189" s="33"/>
      <c r="AC189" s="33"/>
      <c r="AD189" s="33"/>
      <c r="AE189" s="33"/>
      <c r="AR189" s="161" t="s">
        <v>160</v>
      </c>
      <c r="AT189" s="161" t="s">
        <v>155</v>
      </c>
      <c r="AU189" s="161" t="s">
        <v>82</v>
      </c>
      <c r="AY189" s="18" t="s">
        <v>152</v>
      </c>
      <c r="BE189" s="162">
        <f>IF(N189="základní",J189,0)</f>
        <v>0</v>
      </c>
      <c r="BF189" s="162">
        <f>IF(N189="snížená",J189,0)</f>
        <v>0</v>
      </c>
      <c r="BG189" s="162">
        <f>IF(N189="zákl. přenesená",J189,0)</f>
        <v>0</v>
      </c>
      <c r="BH189" s="162">
        <f>IF(N189="sníž. přenesená",J189,0)</f>
        <v>0</v>
      </c>
      <c r="BI189" s="162">
        <f>IF(N189="nulová",J189,0)</f>
        <v>0</v>
      </c>
      <c r="BJ189" s="18" t="s">
        <v>80</v>
      </c>
      <c r="BK189" s="162">
        <f>ROUND(I189*H189,2)</f>
        <v>0</v>
      </c>
      <c r="BL189" s="18" t="s">
        <v>160</v>
      </c>
      <c r="BM189" s="161" t="s">
        <v>850</v>
      </c>
    </row>
    <row r="190" spans="1:47" s="2" customFormat="1" ht="39">
      <c r="A190" s="33"/>
      <c r="B190" s="34"/>
      <c r="C190" s="33"/>
      <c r="D190" s="163" t="s">
        <v>162</v>
      </c>
      <c r="E190" s="33"/>
      <c r="F190" s="164" t="s">
        <v>286</v>
      </c>
      <c r="G190" s="33"/>
      <c r="H190" s="33"/>
      <c r="I190" s="165"/>
      <c r="J190" s="33"/>
      <c r="K190" s="33"/>
      <c r="L190" s="34"/>
      <c r="M190" s="166"/>
      <c r="N190" s="167"/>
      <c r="O190" s="59"/>
      <c r="P190" s="59"/>
      <c r="Q190" s="59"/>
      <c r="R190" s="59"/>
      <c r="S190" s="59"/>
      <c r="T190" s="60"/>
      <c r="U190" s="33"/>
      <c r="V190" s="33"/>
      <c r="W190" s="33"/>
      <c r="X190" s="33"/>
      <c r="Y190" s="33"/>
      <c r="Z190" s="33"/>
      <c r="AA190" s="33"/>
      <c r="AB190" s="33"/>
      <c r="AC190" s="33"/>
      <c r="AD190" s="33"/>
      <c r="AE190" s="33"/>
      <c r="AT190" s="18" t="s">
        <v>162</v>
      </c>
      <c r="AU190" s="18" t="s">
        <v>82</v>
      </c>
    </row>
    <row r="191" spans="1:65" s="2" customFormat="1" ht="44.25" customHeight="1">
      <c r="A191" s="33"/>
      <c r="B191" s="149"/>
      <c r="C191" s="150" t="s">
        <v>259</v>
      </c>
      <c r="D191" s="150" t="s">
        <v>155</v>
      </c>
      <c r="E191" s="151" t="s">
        <v>293</v>
      </c>
      <c r="F191" s="152" t="s">
        <v>294</v>
      </c>
      <c r="G191" s="153" t="s">
        <v>230</v>
      </c>
      <c r="H191" s="154">
        <v>152.121</v>
      </c>
      <c r="I191" s="155"/>
      <c r="J191" s="156">
        <f>ROUND(I191*H191,2)</f>
        <v>0</v>
      </c>
      <c r="K191" s="152" t="s">
        <v>1</v>
      </c>
      <c r="L191" s="34"/>
      <c r="M191" s="157" t="s">
        <v>1</v>
      </c>
      <c r="N191" s="158" t="s">
        <v>39</v>
      </c>
      <c r="O191" s="59"/>
      <c r="P191" s="159">
        <f>O191*H191</f>
        <v>0</v>
      </c>
      <c r="Q191" s="159">
        <v>0</v>
      </c>
      <c r="R191" s="159">
        <f>Q191*H191</f>
        <v>0</v>
      </c>
      <c r="S191" s="159">
        <v>0</v>
      </c>
      <c r="T191" s="160">
        <f>S191*H191</f>
        <v>0</v>
      </c>
      <c r="U191" s="33"/>
      <c r="V191" s="33"/>
      <c r="W191" s="33"/>
      <c r="X191" s="33"/>
      <c r="Y191" s="33"/>
      <c r="Z191" s="33"/>
      <c r="AA191" s="33"/>
      <c r="AB191" s="33"/>
      <c r="AC191" s="33"/>
      <c r="AD191" s="33"/>
      <c r="AE191" s="33"/>
      <c r="AR191" s="161" t="s">
        <v>160</v>
      </c>
      <c r="AT191" s="161" t="s">
        <v>155</v>
      </c>
      <c r="AU191" s="161" t="s">
        <v>82</v>
      </c>
      <c r="AY191" s="18" t="s">
        <v>152</v>
      </c>
      <c r="BE191" s="162">
        <f>IF(N191="základní",J191,0)</f>
        <v>0</v>
      </c>
      <c r="BF191" s="162">
        <f>IF(N191="snížená",J191,0)</f>
        <v>0</v>
      </c>
      <c r="BG191" s="162">
        <f>IF(N191="zákl. přenesená",J191,0)</f>
        <v>0</v>
      </c>
      <c r="BH191" s="162">
        <f>IF(N191="sníž. přenesená",J191,0)</f>
        <v>0</v>
      </c>
      <c r="BI191" s="162">
        <f>IF(N191="nulová",J191,0)</f>
        <v>0</v>
      </c>
      <c r="BJ191" s="18" t="s">
        <v>80</v>
      </c>
      <c r="BK191" s="162">
        <f>ROUND(I191*H191,2)</f>
        <v>0</v>
      </c>
      <c r="BL191" s="18" t="s">
        <v>160</v>
      </c>
      <c r="BM191" s="161" t="s">
        <v>851</v>
      </c>
    </row>
    <row r="192" spans="1:47" s="2" customFormat="1" ht="39">
      <c r="A192" s="33"/>
      <c r="B192" s="34"/>
      <c r="C192" s="33"/>
      <c r="D192" s="163" t="s">
        <v>162</v>
      </c>
      <c r="E192" s="33"/>
      <c r="F192" s="164" t="s">
        <v>286</v>
      </c>
      <c r="G192" s="33"/>
      <c r="H192" s="33"/>
      <c r="I192" s="165"/>
      <c r="J192" s="33"/>
      <c r="K192" s="33"/>
      <c r="L192" s="34"/>
      <c r="M192" s="166"/>
      <c r="N192" s="167"/>
      <c r="O192" s="59"/>
      <c r="P192" s="59"/>
      <c r="Q192" s="59"/>
      <c r="R192" s="59"/>
      <c r="S192" s="59"/>
      <c r="T192" s="60"/>
      <c r="U192" s="33"/>
      <c r="V192" s="33"/>
      <c r="W192" s="33"/>
      <c r="X192" s="33"/>
      <c r="Y192" s="33"/>
      <c r="Z192" s="33"/>
      <c r="AA192" s="33"/>
      <c r="AB192" s="33"/>
      <c r="AC192" s="33"/>
      <c r="AD192" s="33"/>
      <c r="AE192" s="33"/>
      <c r="AT192" s="18" t="s">
        <v>162</v>
      </c>
      <c r="AU192" s="18" t="s">
        <v>82</v>
      </c>
    </row>
    <row r="193" spans="2:51" s="14" customFormat="1" ht="12">
      <c r="B193" s="177"/>
      <c r="D193" s="163" t="s">
        <v>166</v>
      </c>
      <c r="E193" s="178" t="s">
        <v>1</v>
      </c>
      <c r="F193" s="179" t="s">
        <v>852</v>
      </c>
      <c r="H193" s="178" t="s">
        <v>1</v>
      </c>
      <c r="I193" s="180"/>
      <c r="L193" s="177"/>
      <c r="M193" s="181"/>
      <c r="N193" s="182"/>
      <c r="O193" s="182"/>
      <c r="P193" s="182"/>
      <c r="Q193" s="182"/>
      <c r="R193" s="182"/>
      <c r="S193" s="182"/>
      <c r="T193" s="183"/>
      <c r="AT193" s="178" t="s">
        <v>166</v>
      </c>
      <c r="AU193" s="178" t="s">
        <v>82</v>
      </c>
      <c r="AV193" s="14" t="s">
        <v>80</v>
      </c>
      <c r="AW193" s="14" t="s">
        <v>31</v>
      </c>
      <c r="AX193" s="14" t="s">
        <v>74</v>
      </c>
      <c r="AY193" s="178" t="s">
        <v>152</v>
      </c>
    </row>
    <row r="194" spans="2:51" s="13" customFormat="1" ht="12">
      <c r="B194" s="169"/>
      <c r="D194" s="163" t="s">
        <v>166</v>
      </c>
      <c r="E194" s="170" t="s">
        <v>1</v>
      </c>
      <c r="F194" s="171" t="s">
        <v>853</v>
      </c>
      <c r="H194" s="172">
        <v>142.5</v>
      </c>
      <c r="I194" s="173"/>
      <c r="L194" s="169"/>
      <c r="M194" s="174"/>
      <c r="N194" s="175"/>
      <c r="O194" s="175"/>
      <c r="P194" s="175"/>
      <c r="Q194" s="175"/>
      <c r="R194" s="175"/>
      <c r="S194" s="175"/>
      <c r="T194" s="176"/>
      <c r="AT194" s="170" t="s">
        <v>166</v>
      </c>
      <c r="AU194" s="170" t="s">
        <v>82</v>
      </c>
      <c r="AV194" s="13" t="s">
        <v>82</v>
      </c>
      <c r="AW194" s="13" t="s">
        <v>31</v>
      </c>
      <c r="AX194" s="13" t="s">
        <v>74</v>
      </c>
      <c r="AY194" s="170" t="s">
        <v>152</v>
      </c>
    </row>
    <row r="195" spans="2:51" s="14" customFormat="1" ht="12">
      <c r="B195" s="177"/>
      <c r="D195" s="163" t="s">
        <v>166</v>
      </c>
      <c r="E195" s="178" t="s">
        <v>1</v>
      </c>
      <c r="F195" s="179" t="s">
        <v>854</v>
      </c>
      <c r="H195" s="178" t="s">
        <v>1</v>
      </c>
      <c r="I195" s="180"/>
      <c r="L195" s="177"/>
      <c r="M195" s="181"/>
      <c r="N195" s="182"/>
      <c r="O195" s="182"/>
      <c r="P195" s="182"/>
      <c r="Q195" s="182"/>
      <c r="R195" s="182"/>
      <c r="S195" s="182"/>
      <c r="T195" s="183"/>
      <c r="AT195" s="178" t="s">
        <v>166</v>
      </c>
      <c r="AU195" s="178" t="s">
        <v>82</v>
      </c>
      <c r="AV195" s="14" t="s">
        <v>80</v>
      </c>
      <c r="AW195" s="14" t="s">
        <v>31</v>
      </c>
      <c r="AX195" s="14" t="s">
        <v>74</v>
      </c>
      <c r="AY195" s="178" t="s">
        <v>152</v>
      </c>
    </row>
    <row r="196" spans="2:51" s="13" customFormat="1" ht="12">
      <c r="B196" s="169"/>
      <c r="D196" s="163" t="s">
        <v>166</v>
      </c>
      <c r="E196" s="170" t="s">
        <v>1</v>
      </c>
      <c r="F196" s="171" t="s">
        <v>855</v>
      </c>
      <c r="H196" s="172">
        <v>9.527</v>
      </c>
      <c r="I196" s="173"/>
      <c r="L196" s="169"/>
      <c r="M196" s="174"/>
      <c r="N196" s="175"/>
      <c r="O196" s="175"/>
      <c r="P196" s="175"/>
      <c r="Q196" s="175"/>
      <c r="R196" s="175"/>
      <c r="S196" s="175"/>
      <c r="T196" s="176"/>
      <c r="AT196" s="170" t="s">
        <v>166</v>
      </c>
      <c r="AU196" s="170" t="s">
        <v>82</v>
      </c>
      <c r="AV196" s="13" t="s">
        <v>82</v>
      </c>
      <c r="AW196" s="13" t="s">
        <v>31</v>
      </c>
      <c r="AX196" s="13" t="s">
        <v>74</v>
      </c>
      <c r="AY196" s="170" t="s">
        <v>152</v>
      </c>
    </row>
    <row r="197" spans="2:51" s="13" customFormat="1" ht="12">
      <c r="B197" s="169"/>
      <c r="D197" s="163" t="s">
        <v>166</v>
      </c>
      <c r="E197" s="170" t="s">
        <v>1</v>
      </c>
      <c r="F197" s="171" t="s">
        <v>856</v>
      </c>
      <c r="H197" s="172">
        <v>0.094</v>
      </c>
      <c r="I197" s="173"/>
      <c r="L197" s="169"/>
      <c r="M197" s="174"/>
      <c r="N197" s="175"/>
      <c r="O197" s="175"/>
      <c r="P197" s="175"/>
      <c r="Q197" s="175"/>
      <c r="R197" s="175"/>
      <c r="S197" s="175"/>
      <c r="T197" s="176"/>
      <c r="AT197" s="170" t="s">
        <v>166</v>
      </c>
      <c r="AU197" s="170" t="s">
        <v>82</v>
      </c>
      <c r="AV197" s="13" t="s">
        <v>82</v>
      </c>
      <c r="AW197" s="13" t="s">
        <v>31</v>
      </c>
      <c r="AX197" s="13" t="s">
        <v>74</v>
      </c>
      <c r="AY197" s="170" t="s">
        <v>152</v>
      </c>
    </row>
    <row r="198" spans="2:51" s="15" customFormat="1" ht="12">
      <c r="B198" s="184"/>
      <c r="D198" s="163" t="s">
        <v>166</v>
      </c>
      <c r="E198" s="185" t="s">
        <v>1</v>
      </c>
      <c r="F198" s="186" t="s">
        <v>300</v>
      </c>
      <c r="H198" s="187">
        <v>152.12099999999998</v>
      </c>
      <c r="I198" s="188"/>
      <c r="L198" s="184"/>
      <c r="M198" s="189"/>
      <c r="N198" s="190"/>
      <c r="O198" s="190"/>
      <c r="P198" s="190"/>
      <c r="Q198" s="190"/>
      <c r="R198" s="190"/>
      <c r="S198" s="190"/>
      <c r="T198" s="191"/>
      <c r="AT198" s="185" t="s">
        <v>166</v>
      </c>
      <c r="AU198" s="185" t="s">
        <v>82</v>
      </c>
      <c r="AV198" s="15" t="s">
        <v>160</v>
      </c>
      <c r="AW198" s="15" t="s">
        <v>31</v>
      </c>
      <c r="AX198" s="15" t="s">
        <v>80</v>
      </c>
      <c r="AY198" s="185" t="s">
        <v>152</v>
      </c>
    </row>
    <row r="199" spans="1:65" s="2" customFormat="1" ht="37.9" customHeight="1">
      <c r="A199" s="33"/>
      <c r="B199" s="149"/>
      <c r="C199" s="150" t="s">
        <v>173</v>
      </c>
      <c r="D199" s="150" t="s">
        <v>155</v>
      </c>
      <c r="E199" s="151" t="s">
        <v>507</v>
      </c>
      <c r="F199" s="152" t="s">
        <v>508</v>
      </c>
      <c r="G199" s="153" t="s">
        <v>230</v>
      </c>
      <c r="H199" s="154">
        <v>112.5</v>
      </c>
      <c r="I199" s="155"/>
      <c r="J199" s="156">
        <f>ROUND(I199*H199,2)</f>
        <v>0</v>
      </c>
      <c r="K199" s="152" t="s">
        <v>1</v>
      </c>
      <c r="L199" s="34"/>
      <c r="M199" s="157" t="s">
        <v>1</v>
      </c>
      <c r="N199" s="158" t="s">
        <v>39</v>
      </c>
      <c r="O199" s="59"/>
      <c r="P199" s="159">
        <f>O199*H199</f>
        <v>0</v>
      </c>
      <c r="Q199" s="159">
        <v>0</v>
      </c>
      <c r="R199" s="159">
        <f>Q199*H199</f>
        <v>0</v>
      </c>
      <c r="S199" s="159">
        <v>0</v>
      </c>
      <c r="T199" s="160">
        <f>S199*H199</f>
        <v>0</v>
      </c>
      <c r="U199" s="33"/>
      <c r="V199" s="33"/>
      <c r="W199" s="33"/>
      <c r="X199" s="33"/>
      <c r="Y199" s="33"/>
      <c r="Z199" s="33"/>
      <c r="AA199" s="33"/>
      <c r="AB199" s="33"/>
      <c r="AC199" s="33"/>
      <c r="AD199" s="33"/>
      <c r="AE199" s="33"/>
      <c r="AR199" s="161" t="s">
        <v>160</v>
      </c>
      <c r="AT199" s="161" t="s">
        <v>155</v>
      </c>
      <c r="AU199" s="161" t="s">
        <v>82</v>
      </c>
      <c r="AY199" s="18" t="s">
        <v>152</v>
      </c>
      <c r="BE199" s="162">
        <f>IF(N199="základní",J199,0)</f>
        <v>0</v>
      </c>
      <c r="BF199" s="162">
        <f>IF(N199="snížená",J199,0)</f>
        <v>0</v>
      </c>
      <c r="BG199" s="162">
        <f>IF(N199="zákl. přenesená",J199,0)</f>
        <v>0</v>
      </c>
      <c r="BH199" s="162">
        <f>IF(N199="sníž. přenesená",J199,0)</f>
        <v>0</v>
      </c>
      <c r="BI199" s="162">
        <f>IF(N199="nulová",J199,0)</f>
        <v>0</v>
      </c>
      <c r="BJ199" s="18" t="s">
        <v>80</v>
      </c>
      <c r="BK199" s="162">
        <f>ROUND(I199*H199,2)</f>
        <v>0</v>
      </c>
      <c r="BL199" s="18" t="s">
        <v>160</v>
      </c>
      <c r="BM199" s="161" t="s">
        <v>857</v>
      </c>
    </row>
    <row r="200" spans="1:47" s="2" customFormat="1" ht="39">
      <c r="A200" s="33"/>
      <c r="B200" s="34"/>
      <c r="C200" s="33"/>
      <c r="D200" s="163" t="s">
        <v>162</v>
      </c>
      <c r="E200" s="33"/>
      <c r="F200" s="164" t="s">
        <v>286</v>
      </c>
      <c r="G200" s="33"/>
      <c r="H200" s="33"/>
      <c r="I200" s="165"/>
      <c r="J200" s="33"/>
      <c r="K200" s="33"/>
      <c r="L200" s="34"/>
      <c r="M200" s="166"/>
      <c r="N200" s="167"/>
      <c r="O200" s="59"/>
      <c r="P200" s="59"/>
      <c r="Q200" s="59"/>
      <c r="R200" s="59"/>
      <c r="S200" s="59"/>
      <c r="T200" s="60"/>
      <c r="U200" s="33"/>
      <c r="V200" s="33"/>
      <c r="W200" s="33"/>
      <c r="X200" s="33"/>
      <c r="Y200" s="33"/>
      <c r="Z200" s="33"/>
      <c r="AA200" s="33"/>
      <c r="AB200" s="33"/>
      <c r="AC200" s="33"/>
      <c r="AD200" s="33"/>
      <c r="AE200" s="33"/>
      <c r="AT200" s="18" t="s">
        <v>162</v>
      </c>
      <c r="AU200" s="18" t="s">
        <v>82</v>
      </c>
    </row>
    <row r="201" spans="1:65" s="2" customFormat="1" ht="44.25" customHeight="1">
      <c r="A201" s="33"/>
      <c r="B201" s="149"/>
      <c r="C201" s="150" t="s">
        <v>271</v>
      </c>
      <c r="D201" s="150" t="s">
        <v>155</v>
      </c>
      <c r="E201" s="151" t="s">
        <v>302</v>
      </c>
      <c r="F201" s="152" t="s">
        <v>303</v>
      </c>
      <c r="G201" s="153" t="s">
        <v>230</v>
      </c>
      <c r="H201" s="154">
        <v>635</v>
      </c>
      <c r="I201" s="155"/>
      <c r="J201" s="156">
        <f>ROUND(I201*H201,2)</f>
        <v>0</v>
      </c>
      <c r="K201" s="152" t="s">
        <v>159</v>
      </c>
      <c r="L201" s="34"/>
      <c r="M201" s="157" t="s">
        <v>1</v>
      </c>
      <c r="N201" s="158" t="s">
        <v>39</v>
      </c>
      <c r="O201" s="59"/>
      <c r="P201" s="159">
        <f>O201*H201</f>
        <v>0</v>
      </c>
      <c r="Q201" s="159">
        <v>0</v>
      </c>
      <c r="R201" s="159">
        <f>Q201*H201</f>
        <v>0</v>
      </c>
      <c r="S201" s="159">
        <v>0</v>
      </c>
      <c r="T201" s="160">
        <f>S201*H201</f>
        <v>0</v>
      </c>
      <c r="U201" s="33"/>
      <c r="V201" s="33"/>
      <c r="W201" s="33"/>
      <c r="X201" s="33"/>
      <c r="Y201" s="33"/>
      <c r="Z201" s="33"/>
      <c r="AA201" s="33"/>
      <c r="AB201" s="33"/>
      <c r="AC201" s="33"/>
      <c r="AD201" s="33"/>
      <c r="AE201" s="33"/>
      <c r="AR201" s="161" t="s">
        <v>160</v>
      </c>
      <c r="AT201" s="161" t="s">
        <v>155</v>
      </c>
      <c r="AU201" s="161" t="s">
        <v>82</v>
      </c>
      <c r="AY201" s="18" t="s">
        <v>152</v>
      </c>
      <c r="BE201" s="162">
        <f>IF(N201="základní",J201,0)</f>
        <v>0</v>
      </c>
      <c r="BF201" s="162">
        <f>IF(N201="snížená",J201,0)</f>
        <v>0</v>
      </c>
      <c r="BG201" s="162">
        <f>IF(N201="zákl. přenesená",J201,0)</f>
        <v>0</v>
      </c>
      <c r="BH201" s="162">
        <f>IF(N201="sníž. přenesená",J201,0)</f>
        <v>0</v>
      </c>
      <c r="BI201" s="162">
        <f>IF(N201="nulová",J201,0)</f>
        <v>0</v>
      </c>
      <c r="BJ201" s="18" t="s">
        <v>80</v>
      </c>
      <c r="BK201" s="162">
        <f>ROUND(I201*H201,2)</f>
        <v>0</v>
      </c>
      <c r="BL201" s="18" t="s">
        <v>160</v>
      </c>
      <c r="BM201" s="161" t="s">
        <v>858</v>
      </c>
    </row>
    <row r="202" spans="1:47" s="2" customFormat="1" ht="48.75">
      <c r="A202" s="33"/>
      <c r="B202" s="34"/>
      <c r="C202" s="33"/>
      <c r="D202" s="163" t="s">
        <v>162</v>
      </c>
      <c r="E202" s="33"/>
      <c r="F202" s="164" t="s">
        <v>305</v>
      </c>
      <c r="G202" s="33"/>
      <c r="H202" s="33"/>
      <c r="I202" s="165"/>
      <c r="J202" s="33"/>
      <c r="K202" s="33"/>
      <c r="L202" s="34"/>
      <c r="M202" s="166"/>
      <c r="N202" s="167"/>
      <c r="O202" s="59"/>
      <c r="P202" s="59"/>
      <c r="Q202" s="59"/>
      <c r="R202" s="59"/>
      <c r="S202" s="59"/>
      <c r="T202" s="60"/>
      <c r="U202" s="33"/>
      <c r="V202" s="33"/>
      <c r="W202" s="33"/>
      <c r="X202" s="33"/>
      <c r="Y202" s="33"/>
      <c r="Z202" s="33"/>
      <c r="AA202" s="33"/>
      <c r="AB202" s="33"/>
      <c r="AC202" s="33"/>
      <c r="AD202" s="33"/>
      <c r="AE202" s="33"/>
      <c r="AT202" s="18" t="s">
        <v>162</v>
      </c>
      <c r="AU202" s="18" t="s">
        <v>82</v>
      </c>
    </row>
    <row r="203" spans="2:51" s="13" customFormat="1" ht="12">
      <c r="B203" s="169"/>
      <c r="D203" s="163" t="s">
        <v>166</v>
      </c>
      <c r="F203" s="171" t="s">
        <v>859</v>
      </c>
      <c r="H203" s="172">
        <v>635</v>
      </c>
      <c r="I203" s="173"/>
      <c r="L203" s="169"/>
      <c r="M203" s="174"/>
      <c r="N203" s="175"/>
      <c r="O203" s="175"/>
      <c r="P203" s="175"/>
      <c r="Q203" s="175"/>
      <c r="R203" s="175"/>
      <c r="S203" s="175"/>
      <c r="T203" s="176"/>
      <c r="AT203" s="170" t="s">
        <v>166</v>
      </c>
      <c r="AU203" s="170" t="s">
        <v>82</v>
      </c>
      <c r="AV203" s="13" t="s">
        <v>82</v>
      </c>
      <c r="AW203" s="13" t="s">
        <v>3</v>
      </c>
      <c r="AX203" s="13" t="s">
        <v>80</v>
      </c>
      <c r="AY203" s="170" t="s">
        <v>152</v>
      </c>
    </row>
    <row r="204" spans="1:65" s="2" customFormat="1" ht="44.25" customHeight="1">
      <c r="A204" s="33"/>
      <c r="B204" s="149"/>
      <c r="C204" s="150" t="s">
        <v>7</v>
      </c>
      <c r="D204" s="150" t="s">
        <v>155</v>
      </c>
      <c r="E204" s="151" t="s">
        <v>308</v>
      </c>
      <c r="F204" s="152" t="s">
        <v>309</v>
      </c>
      <c r="G204" s="153" t="s">
        <v>230</v>
      </c>
      <c r="H204" s="154">
        <v>190</v>
      </c>
      <c r="I204" s="155"/>
      <c r="J204" s="156">
        <f>ROUND(I204*H204,2)</f>
        <v>0</v>
      </c>
      <c r="K204" s="152" t="s">
        <v>1</v>
      </c>
      <c r="L204" s="34"/>
      <c r="M204" s="157" t="s">
        <v>1</v>
      </c>
      <c r="N204" s="158" t="s">
        <v>39</v>
      </c>
      <c r="O204" s="59"/>
      <c r="P204" s="159">
        <f>O204*H204</f>
        <v>0</v>
      </c>
      <c r="Q204" s="159">
        <v>0</v>
      </c>
      <c r="R204" s="159">
        <f>Q204*H204</f>
        <v>0</v>
      </c>
      <c r="S204" s="159">
        <v>0</v>
      </c>
      <c r="T204" s="160">
        <f>S204*H204</f>
        <v>0</v>
      </c>
      <c r="U204" s="33"/>
      <c r="V204" s="33"/>
      <c r="W204" s="33"/>
      <c r="X204" s="33"/>
      <c r="Y204" s="33"/>
      <c r="Z204" s="33"/>
      <c r="AA204" s="33"/>
      <c r="AB204" s="33"/>
      <c r="AC204" s="33"/>
      <c r="AD204" s="33"/>
      <c r="AE204" s="33"/>
      <c r="AR204" s="161" t="s">
        <v>160</v>
      </c>
      <c r="AT204" s="161" t="s">
        <v>155</v>
      </c>
      <c r="AU204" s="161" t="s">
        <v>82</v>
      </c>
      <c r="AY204" s="18" t="s">
        <v>152</v>
      </c>
      <c r="BE204" s="162">
        <f>IF(N204="základní",J204,0)</f>
        <v>0</v>
      </c>
      <c r="BF204" s="162">
        <f>IF(N204="snížená",J204,0)</f>
        <v>0</v>
      </c>
      <c r="BG204" s="162">
        <f>IF(N204="zákl. přenesená",J204,0)</f>
        <v>0</v>
      </c>
      <c r="BH204" s="162">
        <f>IF(N204="sníž. přenesená",J204,0)</f>
        <v>0</v>
      </c>
      <c r="BI204" s="162">
        <f>IF(N204="nulová",J204,0)</f>
        <v>0</v>
      </c>
      <c r="BJ204" s="18" t="s">
        <v>80</v>
      </c>
      <c r="BK204" s="162">
        <f>ROUND(I204*H204,2)</f>
        <v>0</v>
      </c>
      <c r="BL204" s="18" t="s">
        <v>160</v>
      </c>
      <c r="BM204" s="161" t="s">
        <v>860</v>
      </c>
    </row>
    <row r="205" spans="1:47" s="2" customFormat="1" ht="48.75">
      <c r="A205" s="33"/>
      <c r="B205" s="34"/>
      <c r="C205" s="33"/>
      <c r="D205" s="163" t="s">
        <v>162</v>
      </c>
      <c r="E205" s="33"/>
      <c r="F205" s="164" t="s">
        <v>305</v>
      </c>
      <c r="G205" s="33"/>
      <c r="H205" s="33"/>
      <c r="I205" s="165"/>
      <c r="J205" s="33"/>
      <c r="K205" s="33"/>
      <c r="L205" s="34"/>
      <c r="M205" s="166"/>
      <c r="N205" s="167"/>
      <c r="O205" s="59"/>
      <c r="P205" s="59"/>
      <c r="Q205" s="59"/>
      <c r="R205" s="59"/>
      <c r="S205" s="59"/>
      <c r="T205" s="60"/>
      <c r="U205" s="33"/>
      <c r="V205" s="33"/>
      <c r="W205" s="33"/>
      <c r="X205" s="33"/>
      <c r="Y205" s="33"/>
      <c r="Z205" s="33"/>
      <c r="AA205" s="33"/>
      <c r="AB205" s="33"/>
      <c r="AC205" s="33"/>
      <c r="AD205" s="33"/>
      <c r="AE205" s="33"/>
      <c r="AT205" s="18" t="s">
        <v>162</v>
      </c>
      <c r="AU205" s="18" t="s">
        <v>82</v>
      </c>
    </row>
    <row r="206" spans="2:51" s="13" customFormat="1" ht="12">
      <c r="B206" s="169"/>
      <c r="D206" s="163" t="s">
        <v>166</v>
      </c>
      <c r="F206" s="171" t="s">
        <v>861</v>
      </c>
      <c r="H206" s="172">
        <v>190</v>
      </c>
      <c r="I206" s="173"/>
      <c r="L206" s="169"/>
      <c r="M206" s="174"/>
      <c r="N206" s="175"/>
      <c r="O206" s="175"/>
      <c r="P206" s="175"/>
      <c r="Q206" s="175"/>
      <c r="R206" s="175"/>
      <c r="S206" s="175"/>
      <c r="T206" s="176"/>
      <c r="AT206" s="170" t="s">
        <v>166</v>
      </c>
      <c r="AU206" s="170" t="s">
        <v>82</v>
      </c>
      <c r="AV206" s="13" t="s">
        <v>82</v>
      </c>
      <c r="AW206" s="13" t="s">
        <v>3</v>
      </c>
      <c r="AX206" s="13" t="s">
        <v>80</v>
      </c>
      <c r="AY206" s="170" t="s">
        <v>152</v>
      </c>
    </row>
    <row r="207" spans="1:65" s="2" customFormat="1" ht="44.25" customHeight="1">
      <c r="A207" s="33"/>
      <c r="B207" s="149"/>
      <c r="C207" s="150" t="s">
        <v>282</v>
      </c>
      <c r="D207" s="150" t="s">
        <v>155</v>
      </c>
      <c r="E207" s="151" t="s">
        <v>313</v>
      </c>
      <c r="F207" s="152" t="s">
        <v>314</v>
      </c>
      <c r="G207" s="153" t="s">
        <v>230</v>
      </c>
      <c r="H207" s="154">
        <v>1521.21</v>
      </c>
      <c r="I207" s="155"/>
      <c r="J207" s="156">
        <f>ROUND(I207*H207,2)</f>
        <v>0</v>
      </c>
      <c r="K207" s="152" t="s">
        <v>1</v>
      </c>
      <c r="L207" s="34"/>
      <c r="M207" s="157" t="s">
        <v>1</v>
      </c>
      <c r="N207" s="158" t="s">
        <v>39</v>
      </c>
      <c r="O207" s="59"/>
      <c r="P207" s="159">
        <f>O207*H207</f>
        <v>0</v>
      </c>
      <c r="Q207" s="159">
        <v>0</v>
      </c>
      <c r="R207" s="159">
        <f>Q207*H207</f>
        <v>0</v>
      </c>
      <c r="S207" s="159">
        <v>0</v>
      </c>
      <c r="T207" s="160">
        <f>S207*H207</f>
        <v>0</v>
      </c>
      <c r="U207" s="33"/>
      <c r="V207" s="33"/>
      <c r="W207" s="33"/>
      <c r="X207" s="33"/>
      <c r="Y207" s="33"/>
      <c r="Z207" s="33"/>
      <c r="AA207" s="33"/>
      <c r="AB207" s="33"/>
      <c r="AC207" s="33"/>
      <c r="AD207" s="33"/>
      <c r="AE207" s="33"/>
      <c r="AR207" s="161" t="s">
        <v>160</v>
      </c>
      <c r="AT207" s="161" t="s">
        <v>155</v>
      </c>
      <c r="AU207" s="161" t="s">
        <v>82</v>
      </c>
      <c r="AY207" s="18" t="s">
        <v>152</v>
      </c>
      <c r="BE207" s="162">
        <f>IF(N207="základní",J207,0)</f>
        <v>0</v>
      </c>
      <c r="BF207" s="162">
        <f>IF(N207="snížená",J207,0)</f>
        <v>0</v>
      </c>
      <c r="BG207" s="162">
        <f>IF(N207="zákl. přenesená",J207,0)</f>
        <v>0</v>
      </c>
      <c r="BH207" s="162">
        <f>IF(N207="sníž. přenesená",J207,0)</f>
        <v>0</v>
      </c>
      <c r="BI207" s="162">
        <f>IF(N207="nulová",J207,0)</f>
        <v>0</v>
      </c>
      <c r="BJ207" s="18" t="s">
        <v>80</v>
      </c>
      <c r="BK207" s="162">
        <f>ROUND(I207*H207,2)</f>
        <v>0</v>
      </c>
      <c r="BL207" s="18" t="s">
        <v>160</v>
      </c>
      <c r="BM207" s="161" t="s">
        <v>862</v>
      </c>
    </row>
    <row r="208" spans="1:47" s="2" customFormat="1" ht="48.75">
      <c r="A208" s="33"/>
      <c r="B208" s="34"/>
      <c r="C208" s="33"/>
      <c r="D208" s="163" t="s">
        <v>162</v>
      </c>
      <c r="E208" s="33"/>
      <c r="F208" s="164" t="s">
        <v>305</v>
      </c>
      <c r="G208" s="33"/>
      <c r="H208" s="33"/>
      <c r="I208" s="165"/>
      <c r="J208" s="33"/>
      <c r="K208" s="33"/>
      <c r="L208" s="34"/>
      <c r="M208" s="166"/>
      <c r="N208" s="167"/>
      <c r="O208" s="59"/>
      <c r="P208" s="59"/>
      <c r="Q208" s="59"/>
      <c r="R208" s="59"/>
      <c r="S208" s="59"/>
      <c r="T208" s="60"/>
      <c r="U208" s="33"/>
      <c r="V208" s="33"/>
      <c r="W208" s="33"/>
      <c r="X208" s="33"/>
      <c r="Y208" s="33"/>
      <c r="Z208" s="33"/>
      <c r="AA208" s="33"/>
      <c r="AB208" s="33"/>
      <c r="AC208" s="33"/>
      <c r="AD208" s="33"/>
      <c r="AE208" s="33"/>
      <c r="AT208" s="18" t="s">
        <v>162</v>
      </c>
      <c r="AU208" s="18" t="s">
        <v>82</v>
      </c>
    </row>
    <row r="209" spans="2:51" s="13" customFormat="1" ht="12">
      <c r="B209" s="169"/>
      <c r="D209" s="163" t="s">
        <v>166</v>
      </c>
      <c r="F209" s="171" t="s">
        <v>863</v>
      </c>
      <c r="H209" s="172">
        <v>1521.21</v>
      </c>
      <c r="I209" s="173"/>
      <c r="L209" s="169"/>
      <c r="M209" s="174"/>
      <c r="N209" s="175"/>
      <c r="O209" s="175"/>
      <c r="P209" s="175"/>
      <c r="Q209" s="175"/>
      <c r="R209" s="175"/>
      <c r="S209" s="175"/>
      <c r="T209" s="176"/>
      <c r="AT209" s="170" t="s">
        <v>166</v>
      </c>
      <c r="AU209" s="170" t="s">
        <v>82</v>
      </c>
      <c r="AV209" s="13" t="s">
        <v>82</v>
      </c>
      <c r="AW209" s="13" t="s">
        <v>3</v>
      </c>
      <c r="AX209" s="13" t="s">
        <v>80</v>
      </c>
      <c r="AY209" s="170" t="s">
        <v>152</v>
      </c>
    </row>
    <row r="210" spans="1:65" s="2" customFormat="1" ht="44.25" customHeight="1">
      <c r="A210" s="33"/>
      <c r="B210" s="149"/>
      <c r="C210" s="150" t="s">
        <v>288</v>
      </c>
      <c r="D210" s="150" t="s">
        <v>155</v>
      </c>
      <c r="E210" s="151" t="s">
        <v>516</v>
      </c>
      <c r="F210" s="152" t="s">
        <v>517</v>
      </c>
      <c r="G210" s="153" t="s">
        <v>230</v>
      </c>
      <c r="H210" s="154">
        <v>1125</v>
      </c>
      <c r="I210" s="155"/>
      <c r="J210" s="156">
        <f>ROUND(I210*H210,2)</f>
        <v>0</v>
      </c>
      <c r="K210" s="152" t="s">
        <v>1</v>
      </c>
      <c r="L210" s="34"/>
      <c r="M210" s="157" t="s">
        <v>1</v>
      </c>
      <c r="N210" s="158" t="s">
        <v>39</v>
      </c>
      <c r="O210" s="59"/>
      <c r="P210" s="159">
        <f>O210*H210</f>
        <v>0</v>
      </c>
      <c r="Q210" s="159">
        <v>0</v>
      </c>
      <c r="R210" s="159">
        <f>Q210*H210</f>
        <v>0</v>
      </c>
      <c r="S210" s="159">
        <v>0</v>
      </c>
      <c r="T210" s="160">
        <f>S210*H210</f>
        <v>0</v>
      </c>
      <c r="U210" s="33"/>
      <c r="V210" s="33"/>
      <c r="W210" s="33"/>
      <c r="X210" s="33"/>
      <c r="Y210" s="33"/>
      <c r="Z210" s="33"/>
      <c r="AA210" s="33"/>
      <c r="AB210" s="33"/>
      <c r="AC210" s="33"/>
      <c r="AD210" s="33"/>
      <c r="AE210" s="33"/>
      <c r="AR210" s="161" t="s">
        <v>160</v>
      </c>
      <c r="AT210" s="161" t="s">
        <v>155</v>
      </c>
      <c r="AU210" s="161" t="s">
        <v>82</v>
      </c>
      <c r="AY210" s="18" t="s">
        <v>152</v>
      </c>
      <c r="BE210" s="162">
        <f>IF(N210="základní",J210,0)</f>
        <v>0</v>
      </c>
      <c r="BF210" s="162">
        <f>IF(N210="snížená",J210,0)</f>
        <v>0</v>
      </c>
      <c r="BG210" s="162">
        <f>IF(N210="zákl. přenesená",J210,0)</f>
        <v>0</v>
      </c>
      <c r="BH210" s="162">
        <f>IF(N210="sníž. přenesená",J210,0)</f>
        <v>0</v>
      </c>
      <c r="BI210" s="162">
        <f>IF(N210="nulová",J210,0)</f>
        <v>0</v>
      </c>
      <c r="BJ210" s="18" t="s">
        <v>80</v>
      </c>
      <c r="BK210" s="162">
        <f>ROUND(I210*H210,2)</f>
        <v>0</v>
      </c>
      <c r="BL210" s="18" t="s">
        <v>160</v>
      </c>
      <c r="BM210" s="161" t="s">
        <v>864</v>
      </c>
    </row>
    <row r="211" spans="1:47" s="2" customFormat="1" ht="48.75">
      <c r="A211" s="33"/>
      <c r="B211" s="34"/>
      <c r="C211" s="33"/>
      <c r="D211" s="163" t="s">
        <v>162</v>
      </c>
      <c r="E211" s="33"/>
      <c r="F211" s="164" t="s">
        <v>305</v>
      </c>
      <c r="G211" s="33"/>
      <c r="H211" s="33"/>
      <c r="I211" s="165"/>
      <c r="J211" s="33"/>
      <c r="K211" s="33"/>
      <c r="L211" s="34"/>
      <c r="M211" s="166"/>
      <c r="N211" s="167"/>
      <c r="O211" s="59"/>
      <c r="P211" s="59"/>
      <c r="Q211" s="59"/>
      <c r="R211" s="59"/>
      <c r="S211" s="59"/>
      <c r="T211" s="60"/>
      <c r="U211" s="33"/>
      <c r="V211" s="33"/>
      <c r="W211" s="33"/>
      <c r="X211" s="33"/>
      <c r="Y211" s="33"/>
      <c r="Z211" s="33"/>
      <c r="AA211" s="33"/>
      <c r="AB211" s="33"/>
      <c r="AC211" s="33"/>
      <c r="AD211" s="33"/>
      <c r="AE211" s="33"/>
      <c r="AT211" s="18" t="s">
        <v>162</v>
      </c>
      <c r="AU211" s="18" t="s">
        <v>82</v>
      </c>
    </row>
    <row r="212" spans="2:51" s="13" customFormat="1" ht="12">
      <c r="B212" s="169"/>
      <c r="D212" s="163" t="s">
        <v>166</v>
      </c>
      <c r="F212" s="171" t="s">
        <v>865</v>
      </c>
      <c r="H212" s="172">
        <v>1125</v>
      </c>
      <c r="I212" s="173"/>
      <c r="L212" s="169"/>
      <c r="M212" s="174"/>
      <c r="N212" s="175"/>
      <c r="O212" s="175"/>
      <c r="P212" s="175"/>
      <c r="Q212" s="175"/>
      <c r="R212" s="175"/>
      <c r="S212" s="175"/>
      <c r="T212" s="176"/>
      <c r="AT212" s="170" t="s">
        <v>166</v>
      </c>
      <c r="AU212" s="170" t="s">
        <v>82</v>
      </c>
      <c r="AV212" s="13" t="s">
        <v>82</v>
      </c>
      <c r="AW212" s="13" t="s">
        <v>3</v>
      </c>
      <c r="AX212" s="13" t="s">
        <v>80</v>
      </c>
      <c r="AY212" s="170" t="s">
        <v>152</v>
      </c>
    </row>
    <row r="213" spans="1:65" s="2" customFormat="1" ht="33" customHeight="1">
      <c r="A213" s="33"/>
      <c r="B213" s="149"/>
      <c r="C213" s="150" t="s">
        <v>292</v>
      </c>
      <c r="D213" s="150" t="s">
        <v>155</v>
      </c>
      <c r="E213" s="151" t="s">
        <v>318</v>
      </c>
      <c r="F213" s="152" t="s">
        <v>319</v>
      </c>
      <c r="G213" s="153" t="s">
        <v>230</v>
      </c>
      <c r="H213" s="154">
        <v>19</v>
      </c>
      <c r="I213" s="155"/>
      <c r="J213" s="156">
        <f>ROUND(I213*H213,2)</f>
        <v>0</v>
      </c>
      <c r="K213" s="152" t="s">
        <v>159</v>
      </c>
      <c r="L213" s="34"/>
      <c r="M213" s="157" t="s">
        <v>1</v>
      </c>
      <c r="N213" s="158" t="s">
        <v>39</v>
      </c>
      <c r="O213" s="59"/>
      <c r="P213" s="159">
        <f>O213*H213</f>
        <v>0</v>
      </c>
      <c r="Q213" s="159">
        <v>0</v>
      </c>
      <c r="R213" s="159">
        <f>Q213*H213</f>
        <v>0</v>
      </c>
      <c r="S213" s="159">
        <v>0</v>
      </c>
      <c r="T213" s="160">
        <f>S213*H213</f>
        <v>0</v>
      </c>
      <c r="U213" s="33"/>
      <c r="V213" s="33"/>
      <c r="W213" s="33"/>
      <c r="X213" s="33"/>
      <c r="Y213" s="33"/>
      <c r="Z213" s="33"/>
      <c r="AA213" s="33"/>
      <c r="AB213" s="33"/>
      <c r="AC213" s="33"/>
      <c r="AD213" s="33"/>
      <c r="AE213" s="33"/>
      <c r="AR213" s="161" t="s">
        <v>160</v>
      </c>
      <c r="AT213" s="161" t="s">
        <v>155</v>
      </c>
      <c r="AU213" s="161" t="s">
        <v>82</v>
      </c>
      <c r="AY213" s="18" t="s">
        <v>152</v>
      </c>
      <c r="BE213" s="162">
        <f>IF(N213="základní",J213,0)</f>
        <v>0</v>
      </c>
      <c r="BF213" s="162">
        <f>IF(N213="snížená",J213,0)</f>
        <v>0</v>
      </c>
      <c r="BG213" s="162">
        <f>IF(N213="zákl. přenesená",J213,0)</f>
        <v>0</v>
      </c>
      <c r="BH213" s="162">
        <f>IF(N213="sníž. přenesená",J213,0)</f>
        <v>0</v>
      </c>
      <c r="BI213" s="162">
        <f>IF(N213="nulová",J213,0)</f>
        <v>0</v>
      </c>
      <c r="BJ213" s="18" t="s">
        <v>80</v>
      </c>
      <c r="BK213" s="162">
        <f>ROUND(I213*H213,2)</f>
        <v>0</v>
      </c>
      <c r="BL213" s="18" t="s">
        <v>160</v>
      </c>
      <c r="BM213" s="161" t="s">
        <v>866</v>
      </c>
    </row>
    <row r="214" spans="1:47" s="2" customFormat="1" ht="29.25">
      <c r="A214" s="33"/>
      <c r="B214" s="34"/>
      <c r="C214" s="33"/>
      <c r="D214" s="163" t="s">
        <v>162</v>
      </c>
      <c r="E214" s="33"/>
      <c r="F214" s="164" t="s">
        <v>321</v>
      </c>
      <c r="G214" s="33"/>
      <c r="H214" s="33"/>
      <c r="I214" s="165"/>
      <c r="J214" s="33"/>
      <c r="K214" s="33"/>
      <c r="L214" s="34"/>
      <c r="M214" s="166"/>
      <c r="N214" s="167"/>
      <c r="O214" s="59"/>
      <c r="P214" s="59"/>
      <c r="Q214" s="59"/>
      <c r="R214" s="59"/>
      <c r="S214" s="59"/>
      <c r="T214" s="60"/>
      <c r="U214" s="33"/>
      <c r="V214" s="33"/>
      <c r="W214" s="33"/>
      <c r="X214" s="33"/>
      <c r="Y214" s="33"/>
      <c r="Z214" s="33"/>
      <c r="AA214" s="33"/>
      <c r="AB214" s="33"/>
      <c r="AC214" s="33"/>
      <c r="AD214" s="33"/>
      <c r="AE214" s="33"/>
      <c r="AT214" s="18" t="s">
        <v>162</v>
      </c>
      <c r="AU214" s="18" t="s">
        <v>82</v>
      </c>
    </row>
    <row r="215" spans="1:47" s="2" customFormat="1" ht="19.5">
      <c r="A215" s="33"/>
      <c r="B215" s="34"/>
      <c r="C215" s="33"/>
      <c r="D215" s="163" t="s">
        <v>164</v>
      </c>
      <c r="E215" s="33"/>
      <c r="F215" s="168" t="s">
        <v>827</v>
      </c>
      <c r="G215" s="33"/>
      <c r="H215" s="33"/>
      <c r="I215" s="165"/>
      <c r="J215" s="33"/>
      <c r="K215" s="33"/>
      <c r="L215" s="34"/>
      <c r="M215" s="166"/>
      <c r="N215" s="167"/>
      <c r="O215" s="59"/>
      <c r="P215" s="59"/>
      <c r="Q215" s="59"/>
      <c r="R215" s="59"/>
      <c r="S215" s="59"/>
      <c r="T215" s="60"/>
      <c r="U215" s="33"/>
      <c r="V215" s="33"/>
      <c r="W215" s="33"/>
      <c r="X215" s="33"/>
      <c r="Y215" s="33"/>
      <c r="Z215" s="33"/>
      <c r="AA215" s="33"/>
      <c r="AB215" s="33"/>
      <c r="AC215" s="33"/>
      <c r="AD215" s="33"/>
      <c r="AE215" s="33"/>
      <c r="AT215" s="18" t="s">
        <v>164</v>
      </c>
      <c r="AU215" s="18" t="s">
        <v>82</v>
      </c>
    </row>
    <row r="216" spans="2:51" s="14" customFormat="1" ht="12">
      <c r="B216" s="177"/>
      <c r="D216" s="163" t="s">
        <v>166</v>
      </c>
      <c r="E216" s="178" t="s">
        <v>1</v>
      </c>
      <c r="F216" s="179" t="s">
        <v>276</v>
      </c>
      <c r="H216" s="178" t="s">
        <v>1</v>
      </c>
      <c r="I216" s="180"/>
      <c r="L216" s="177"/>
      <c r="M216" s="181"/>
      <c r="N216" s="182"/>
      <c r="O216" s="182"/>
      <c r="P216" s="182"/>
      <c r="Q216" s="182"/>
      <c r="R216" s="182"/>
      <c r="S216" s="182"/>
      <c r="T216" s="183"/>
      <c r="AT216" s="178" t="s">
        <v>166</v>
      </c>
      <c r="AU216" s="178" t="s">
        <v>82</v>
      </c>
      <c r="AV216" s="14" t="s">
        <v>80</v>
      </c>
      <c r="AW216" s="14" t="s">
        <v>31</v>
      </c>
      <c r="AX216" s="14" t="s">
        <v>74</v>
      </c>
      <c r="AY216" s="178" t="s">
        <v>152</v>
      </c>
    </row>
    <row r="217" spans="2:51" s="13" customFormat="1" ht="12">
      <c r="B217" s="169"/>
      <c r="D217" s="163" t="s">
        <v>166</v>
      </c>
      <c r="E217" s="170" t="s">
        <v>1</v>
      </c>
      <c r="F217" s="171" t="s">
        <v>173</v>
      </c>
      <c r="H217" s="172">
        <v>19</v>
      </c>
      <c r="I217" s="173"/>
      <c r="L217" s="169"/>
      <c r="M217" s="174"/>
      <c r="N217" s="175"/>
      <c r="O217" s="175"/>
      <c r="P217" s="175"/>
      <c r="Q217" s="175"/>
      <c r="R217" s="175"/>
      <c r="S217" s="175"/>
      <c r="T217" s="176"/>
      <c r="AT217" s="170" t="s">
        <v>166</v>
      </c>
      <c r="AU217" s="170" t="s">
        <v>82</v>
      </c>
      <c r="AV217" s="13" t="s">
        <v>82</v>
      </c>
      <c r="AW217" s="13" t="s">
        <v>31</v>
      </c>
      <c r="AX217" s="13" t="s">
        <v>80</v>
      </c>
      <c r="AY217" s="170" t="s">
        <v>152</v>
      </c>
    </row>
    <row r="218" spans="1:65" s="2" customFormat="1" ht="33" customHeight="1">
      <c r="A218" s="33"/>
      <c r="B218" s="149"/>
      <c r="C218" s="150" t="s">
        <v>301</v>
      </c>
      <c r="D218" s="150" t="s">
        <v>155</v>
      </c>
      <c r="E218" s="151" t="s">
        <v>523</v>
      </c>
      <c r="F218" s="152" t="s">
        <v>524</v>
      </c>
      <c r="G218" s="153" t="s">
        <v>230</v>
      </c>
      <c r="H218" s="154">
        <v>112.5</v>
      </c>
      <c r="I218" s="155"/>
      <c r="J218" s="156">
        <f>ROUND(I218*H218,2)</f>
        <v>0</v>
      </c>
      <c r="K218" s="152" t="s">
        <v>1</v>
      </c>
      <c r="L218" s="34"/>
      <c r="M218" s="157" t="s">
        <v>1</v>
      </c>
      <c r="N218" s="158" t="s">
        <v>39</v>
      </c>
      <c r="O218" s="59"/>
      <c r="P218" s="159">
        <f>O218*H218</f>
        <v>0</v>
      </c>
      <c r="Q218" s="159">
        <v>0</v>
      </c>
      <c r="R218" s="159">
        <f>Q218*H218</f>
        <v>0</v>
      </c>
      <c r="S218" s="159">
        <v>0</v>
      </c>
      <c r="T218" s="160">
        <f>S218*H218</f>
        <v>0</v>
      </c>
      <c r="U218" s="33"/>
      <c r="V218" s="33"/>
      <c r="W218" s="33"/>
      <c r="X218" s="33"/>
      <c r="Y218" s="33"/>
      <c r="Z218" s="33"/>
      <c r="AA218" s="33"/>
      <c r="AB218" s="33"/>
      <c r="AC218" s="33"/>
      <c r="AD218" s="33"/>
      <c r="AE218" s="33"/>
      <c r="AR218" s="161" t="s">
        <v>160</v>
      </c>
      <c r="AT218" s="161" t="s">
        <v>155</v>
      </c>
      <c r="AU218" s="161" t="s">
        <v>82</v>
      </c>
      <c r="AY218" s="18" t="s">
        <v>152</v>
      </c>
      <c r="BE218" s="162">
        <f>IF(N218="základní",J218,0)</f>
        <v>0</v>
      </c>
      <c r="BF218" s="162">
        <f>IF(N218="snížená",J218,0)</f>
        <v>0</v>
      </c>
      <c r="BG218" s="162">
        <f>IF(N218="zákl. přenesená",J218,0)</f>
        <v>0</v>
      </c>
      <c r="BH218" s="162">
        <f>IF(N218="sníž. přenesená",J218,0)</f>
        <v>0</v>
      </c>
      <c r="BI218" s="162">
        <f>IF(N218="nulová",J218,0)</f>
        <v>0</v>
      </c>
      <c r="BJ218" s="18" t="s">
        <v>80</v>
      </c>
      <c r="BK218" s="162">
        <f>ROUND(I218*H218,2)</f>
        <v>0</v>
      </c>
      <c r="BL218" s="18" t="s">
        <v>160</v>
      </c>
      <c r="BM218" s="161" t="s">
        <v>867</v>
      </c>
    </row>
    <row r="219" spans="1:47" s="2" customFormat="1" ht="29.25">
      <c r="A219" s="33"/>
      <c r="B219" s="34"/>
      <c r="C219" s="33"/>
      <c r="D219" s="163" t="s">
        <v>162</v>
      </c>
      <c r="E219" s="33"/>
      <c r="F219" s="164" t="s">
        <v>321</v>
      </c>
      <c r="G219" s="33"/>
      <c r="H219" s="33"/>
      <c r="I219" s="165"/>
      <c r="J219" s="33"/>
      <c r="K219" s="33"/>
      <c r="L219" s="34"/>
      <c r="M219" s="166"/>
      <c r="N219" s="167"/>
      <c r="O219" s="59"/>
      <c r="P219" s="59"/>
      <c r="Q219" s="59"/>
      <c r="R219" s="59"/>
      <c r="S219" s="59"/>
      <c r="T219" s="60"/>
      <c r="U219" s="33"/>
      <c r="V219" s="33"/>
      <c r="W219" s="33"/>
      <c r="X219" s="33"/>
      <c r="Y219" s="33"/>
      <c r="Z219" s="33"/>
      <c r="AA219" s="33"/>
      <c r="AB219" s="33"/>
      <c r="AC219" s="33"/>
      <c r="AD219" s="33"/>
      <c r="AE219" s="33"/>
      <c r="AT219" s="18" t="s">
        <v>162</v>
      </c>
      <c r="AU219" s="18" t="s">
        <v>82</v>
      </c>
    </row>
    <row r="220" spans="1:47" s="2" customFormat="1" ht="19.5">
      <c r="A220" s="33"/>
      <c r="B220" s="34"/>
      <c r="C220" s="33"/>
      <c r="D220" s="163" t="s">
        <v>164</v>
      </c>
      <c r="E220" s="33"/>
      <c r="F220" s="168" t="s">
        <v>827</v>
      </c>
      <c r="G220" s="33"/>
      <c r="H220" s="33"/>
      <c r="I220" s="165"/>
      <c r="J220" s="33"/>
      <c r="K220" s="33"/>
      <c r="L220" s="34"/>
      <c r="M220" s="166"/>
      <c r="N220" s="167"/>
      <c r="O220" s="59"/>
      <c r="P220" s="59"/>
      <c r="Q220" s="59"/>
      <c r="R220" s="59"/>
      <c r="S220" s="59"/>
      <c r="T220" s="60"/>
      <c r="U220" s="33"/>
      <c r="V220" s="33"/>
      <c r="W220" s="33"/>
      <c r="X220" s="33"/>
      <c r="Y220" s="33"/>
      <c r="Z220" s="33"/>
      <c r="AA220" s="33"/>
      <c r="AB220" s="33"/>
      <c r="AC220" s="33"/>
      <c r="AD220" s="33"/>
      <c r="AE220" s="33"/>
      <c r="AT220" s="18" t="s">
        <v>164</v>
      </c>
      <c r="AU220" s="18" t="s">
        <v>82</v>
      </c>
    </row>
    <row r="221" spans="2:51" s="14" customFormat="1" ht="12">
      <c r="B221" s="177"/>
      <c r="D221" s="163" t="s">
        <v>166</v>
      </c>
      <c r="E221" s="178" t="s">
        <v>1</v>
      </c>
      <c r="F221" s="179" t="s">
        <v>526</v>
      </c>
      <c r="H221" s="178" t="s">
        <v>1</v>
      </c>
      <c r="I221" s="180"/>
      <c r="L221" s="177"/>
      <c r="M221" s="181"/>
      <c r="N221" s="182"/>
      <c r="O221" s="182"/>
      <c r="P221" s="182"/>
      <c r="Q221" s="182"/>
      <c r="R221" s="182"/>
      <c r="S221" s="182"/>
      <c r="T221" s="183"/>
      <c r="AT221" s="178" t="s">
        <v>166</v>
      </c>
      <c r="AU221" s="178" t="s">
        <v>82</v>
      </c>
      <c r="AV221" s="14" t="s">
        <v>80</v>
      </c>
      <c r="AW221" s="14" t="s">
        <v>31</v>
      </c>
      <c r="AX221" s="14" t="s">
        <v>74</v>
      </c>
      <c r="AY221" s="178" t="s">
        <v>152</v>
      </c>
    </row>
    <row r="222" spans="2:51" s="13" customFormat="1" ht="12">
      <c r="B222" s="169"/>
      <c r="D222" s="163" t="s">
        <v>166</v>
      </c>
      <c r="E222" s="170" t="s">
        <v>1</v>
      </c>
      <c r="F222" s="171" t="s">
        <v>868</v>
      </c>
      <c r="H222" s="172">
        <v>112.5</v>
      </c>
      <c r="I222" s="173"/>
      <c r="L222" s="169"/>
      <c r="M222" s="174"/>
      <c r="N222" s="175"/>
      <c r="O222" s="175"/>
      <c r="P222" s="175"/>
      <c r="Q222" s="175"/>
      <c r="R222" s="175"/>
      <c r="S222" s="175"/>
      <c r="T222" s="176"/>
      <c r="AT222" s="170" t="s">
        <v>166</v>
      </c>
      <c r="AU222" s="170" t="s">
        <v>82</v>
      </c>
      <c r="AV222" s="13" t="s">
        <v>82</v>
      </c>
      <c r="AW222" s="13" t="s">
        <v>31</v>
      </c>
      <c r="AX222" s="13" t="s">
        <v>80</v>
      </c>
      <c r="AY222" s="170" t="s">
        <v>152</v>
      </c>
    </row>
    <row r="223" spans="1:65" s="2" customFormat="1" ht="33" customHeight="1">
      <c r="A223" s="33"/>
      <c r="B223" s="149"/>
      <c r="C223" s="150" t="s">
        <v>307</v>
      </c>
      <c r="D223" s="150" t="s">
        <v>155</v>
      </c>
      <c r="E223" s="151" t="s">
        <v>337</v>
      </c>
      <c r="F223" s="152" t="s">
        <v>338</v>
      </c>
      <c r="G223" s="153" t="s">
        <v>332</v>
      </c>
      <c r="H223" s="154">
        <v>273.818</v>
      </c>
      <c r="I223" s="155"/>
      <c r="J223" s="156">
        <f>ROUND(I223*H223,2)</f>
        <v>0</v>
      </c>
      <c r="K223" s="152" t="s">
        <v>159</v>
      </c>
      <c r="L223" s="34"/>
      <c r="M223" s="157" t="s">
        <v>1</v>
      </c>
      <c r="N223" s="158" t="s">
        <v>39</v>
      </c>
      <c r="O223" s="59"/>
      <c r="P223" s="159">
        <f>O223*H223</f>
        <v>0</v>
      </c>
      <c r="Q223" s="159">
        <v>0</v>
      </c>
      <c r="R223" s="159">
        <f>Q223*H223</f>
        <v>0</v>
      </c>
      <c r="S223" s="159">
        <v>0</v>
      </c>
      <c r="T223" s="160">
        <f>S223*H223</f>
        <v>0</v>
      </c>
      <c r="U223" s="33"/>
      <c r="V223" s="33"/>
      <c r="W223" s="33"/>
      <c r="X223" s="33"/>
      <c r="Y223" s="33"/>
      <c r="Z223" s="33"/>
      <c r="AA223" s="33"/>
      <c r="AB223" s="33"/>
      <c r="AC223" s="33"/>
      <c r="AD223" s="33"/>
      <c r="AE223" s="33"/>
      <c r="AR223" s="161" t="s">
        <v>160</v>
      </c>
      <c r="AT223" s="161" t="s">
        <v>155</v>
      </c>
      <c r="AU223" s="161" t="s">
        <v>82</v>
      </c>
      <c r="AY223" s="18" t="s">
        <v>152</v>
      </c>
      <c r="BE223" s="162">
        <f>IF(N223="základní",J223,0)</f>
        <v>0</v>
      </c>
      <c r="BF223" s="162">
        <f>IF(N223="snížená",J223,0)</f>
        <v>0</v>
      </c>
      <c r="BG223" s="162">
        <f>IF(N223="zákl. přenesená",J223,0)</f>
        <v>0</v>
      </c>
      <c r="BH223" s="162">
        <f>IF(N223="sníž. přenesená",J223,0)</f>
        <v>0</v>
      </c>
      <c r="BI223" s="162">
        <f>IF(N223="nulová",J223,0)</f>
        <v>0</v>
      </c>
      <c r="BJ223" s="18" t="s">
        <v>80</v>
      </c>
      <c r="BK223" s="162">
        <f>ROUND(I223*H223,2)</f>
        <v>0</v>
      </c>
      <c r="BL223" s="18" t="s">
        <v>160</v>
      </c>
      <c r="BM223" s="161" t="s">
        <v>869</v>
      </c>
    </row>
    <row r="224" spans="1:47" s="2" customFormat="1" ht="29.25">
      <c r="A224" s="33"/>
      <c r="B224" s="34"/>
      <c r="C224" s="33"/>
      <c r="D224" s="163" t="s">
        <v>162</v>
      </c>
      <c r="E224" s="33"/>
      <c r="F224" s="164" t="s">
        <v>340</v>
      </c>
      <c r="G224" s="33"/>
      <c r="H224" s="33"/>
      <c r="I224" s="165"/>
      <c r="J224" s="33"/>
      <c r="K224" s="33"/>
      <c r="L224" s="34"/>
      <c r="M224" s="166"/>
      <c r="N224" s="167"/>
      <c r="O224" s="59"/>
      <c r="P224" s="59"/>
      <c r="Q224" s="59"/>
      <c r="R224" s="59"/>
      <c r="S224" s="59"/>
      <c r="T224" s="60"/>
      <c r="U224" s="33"/>
      <c r="V224" s="33"/>
      <c r="W224" s="33"/>
      <c r="X224" s="33"/>
      <c r="Y224" s="33"/>
      <c r="Z224" s="33"/>
      <c r="AA224" s="33"/>
      <c r="AB224" s="33"/>
      <c r="AC224" s="33"/>
      <c r="AD224" s="33"/>
      <c r="AE224" s="33"/>
      <c r="AT224" s="18" t="s">
        <v>162</v>
      </c>
      <c r="AU224" s="18" t="s">
        <v>82</v>
      </c>
    </row>
    <row r="225" spans="2:51" s="14" customFormat="1" ht="12">
      <c r="B225" s="177"/>
      <c r="D225" s="163" t="s">
        <v>166</v>
      </c>
      <c r="E225" s="178" t="s">
        <v>1</v>
      </c>
      <c r="F225" s="179" t="s">
        <v>532</v>
      </c>
      <c r="H225" s="178" t="s">
        <v>1</v>
      </c>
      <c r="I225" s="180"/>
      <c r="L225" s="177"/>
      <c r="M225" s="181"/>
      <c r="N225" s="182"/>
      <c r="O225" s="182"/>
      <c r="P225" s="182"/>
      <c r="Q225" s="182"/>
      <c r="R225" s="182"/>
      <c r="S225" s="182"/>
      <c r="T225" s="183"/>
      <c r="AT225" s="178" t="s">
        <v>166</v>
      </c>
      <c r="AU225" s="178" t="s">
        <v>82</v>
      </c>
      <c r="AV225" s="14" t="s">
        <v>80</v>
      </c>
      <c r="AW225" s="14" t="s">
        <v>31</v>
      </c>
      <c r="AX225" s="14" t="s">
        <v>74</v>
      </c>
      <c r="AY225" s="178" t="s">
        <v>152</v>
      </c>
    </row>
    <row r="226" spans="2:51" s="13" customFormat="1" ht="12">
      <c r="B226" s="169"/>
      <c r="D226" s="163" t="s">
        <v>166</v>
      </c>
      <c r="E226" s="170" t="s">
        <v>1</v>
      </c>
      <c r="F226" s="171" t="s">
        <v>853</v>
      </c>
      <c r="H226" s="172">
        <v>142.5</v>
      </c>
      <c r="I226" s="173"/>
      <c r="L226" s="169"/>
      <c r="M226" s="174"/>
      <c r="N226" s="175"/>
      <c r="O226" s="175"/>
      <c r="P226" s="175"/>
      <c r="Q226" s="175"/>
      <c r="R226" s="175"/>
      <c r="S226" s="175"/>
      <c r="T226" s="176"/>
      <c r="AT226" s="170" t="s">
        <v>166</v>
      </c>
      <c r="AU226" s="170" t="s">
        <v>82</v>
      </c>
      <c r="AV226" s="13" t="s">
        <v>82</v>
      </c>
      <c r="AW226" s="13" t="s">
        <v>31</v>
      </c>
      <c r="AX226" s="13" t="s">
        <v>74</v>
      </c>
      <c r="AY226" s="170" t="s">
        <v>152</v>
      </c>
    </row>
    <row r="227" spans="2:51" s="14" customFormat="1" ht="12">
      <c r="B227" s="177"/>
      <c r="D227" s="163" t="s">
        <v>166</v>
      </c>
      <c r="E227" s="178" t="s">
        <v>1</v>
      </c>
      <c r="F227" s="179" t="s">
        <v>854</v>
      </c>
      <c r="H227" s="178" t="s">
        <v>1</v>
      </c>
      <c r="I227" s="180"/>
      <c r="L227" s="177"/>
      <c r="M227" s="181"/>
      <c r="N227" s="182"/>
      <c r="O227" s="182"/>
      <c r="P227" s="182"/>
      <c r="Q227" s="182"/>
      <c r="R227" s="182"/>
      <c r="S227" s="182"/>
      <c r="T227" s="183"/>
      <c r="AT227" s="178" t="s">
        <v>166</v>
      </c>
      <c r="AU227" s="178" t="s">
        <v>82</v>
      </c>
      <c r="AV227" s="14" t="s">
        <v>80</v>
      </c>
      <c r="AW227" s="14" t="s">
        <v>31</v>
      </c>
      <c r="AX227" s="14" t="s">
        <v>74</v>
      </c>
      <c r="AY227" s="178" t="s">
        <v>152</v>
      </c>
    </row>
    <row r="228" spans="2:51" s="13" customFormat="1" ht="12">
      <c r="B228" s="169"/>
      <c r="D228" s="163" t="s">
        <v>166</v>
      </c>
      <c r="E228" s="170" t="s">
        <v>1</v>
      </c>
      <c r="F228" s="171" t="s">
        <v>855</v>
      </c>
      <c r="H228" s="172">
        <v>9.527</v>
      </c>
      <c r="I228" s="173"/>
      <c r="L228" s="169"/>
      <c r="M228" s="174"/>
      <c r="N228" s="175"/>
      <c r="O228" s="175"/>
      <c r="P228" s="175"/>
      <c r="Q228" s="175"/>
      <c r="R228" s="175"/>
      <c r="S228" s="175"/>
      <c r="T228" s="176"/>
      <c r="AT228" s="170" t="s">
        <v>166</v>
      </c>
      <c r="AU228" s="170" t="s">
        <v>82</v>
      </c>
      <c r="AV228" s="13" t="s">
        <v>82</v>
      </c>
      <c r="AW228" s="13" t="s">
        <v>31</v>
      </c>
      <c r="AX228" s="13" t="s">
        <v>74</v>
      </c>
      <c r="AY228" s="170" t="s">
        <v>152</v>
      </c>
    </row>
    <row r="229" spans="2:51" s="13" customFormat="1" ht="12">
      <c r="B229" s="169"/>
      <c r="D229" s="163" t="s">
        <v>166</v>
      </c>
      <c r="E229" s="170" t="s">
        <v>1</v>
      </c>
      <c r="F229" s="171" t="s">
        <v>856</v>
      </c>
      <c r="H229" s="172">
        <v>0.094</v>
      </c>
      <c r="I229" s="173"/>
      <c r="L229" s="169"/>
      <c r="M229" s="174"/>
      <c r="N229" s="175"/>
      <c r="O229" s="175"/>
      <c r="P229" s="175"/>
      <c r="Q229" s="175"/>
      <c r="R229" s="175"/>
      <c r="S229" s="175"/>
      <c r="T229" s="176"/>
      <c r="AT229" s="170" t="s">
        <v>166</v>
      </c>
      <c r="AU229" s="170" t="s">
        <v>82</v>
      </c>
      <c r="AV229" s="13" t="s">
        <v>82</v>
      </c>
      <c r="AW229" s="13" t="s">
        <v>31</v>
      </c>
      <c r="AX229" s="13" t="s">
        <v>74</v>
      </c>
      <c r="AY229" s="170" t="s">
        <v>152</v>
      </c>
    </row>
    <row r="230" spans="2:51" s="15" customFormat="1" ht="12">
      <c r="B230" s="184"/>
      <c r="D230" s="163" t="s">
        <v>166</v>
      </c>
      <c r="E230" s="185" t="s">
        <v>1</v>
      </c>
      <c r="F230" s="186" t="s">
        <v>300</v>
      </c>
      <c r="H230" s="187">
        <v>152.12099999999998</v>
      </c>
      <c r="I230" s="188"/>
      <c r="L230" s="184"/>
      <c r="M230" s="189"/>
      <c r="N230" s="190"/>
      <c r="O230" s="190"/>
      <c r="P230" s="190"/>
      <c r="Q230" s="190"/>
      <c r="R230" s="190"/>
      <c r="S230" s="190"/>
      <c r="T230" s="191"/>
      <c r="AT230" s="185" t="s">
        <v>166</v>
      </c>
      <c r="AU230" s="185" t="s">
        <v>82</v>
      </c>
      <c r="AV230" s="15" t="s">
        <v>160</v>
      </c>
      <c r="AW230" s="15" t="s">
        <v>31</v>
      </c>
      <c r="AX230" s="15" t="s">
        <v>80</v>
      </c>
      <c r="AY230" s="185" t="s">
        <v>152</v>
      </c>
    </row>
    <row r="231" spans="2:51" s="13" customFormat="1" ht="12">
      <c r="B231" s="169"/>
      <c r="D231" s="163" t="s">
        <v>166</v>
      </c>
      <c r="F231" s="171" t="s">
        <v>870</v>
      </c>
      <c r="H231" s="172">
        <v>273.818</v>
      </c>
      <c r="I231" s="173"/>
      <c r="L231" s="169"/>
      <c r="M231" s="174"/>
      <c r="N231" s="175"/>
      <c r="O231" s="175"/>
      <c r="P231" s="175"/>
      <c r="Q231" s="175"/>
      <c r="R231" s="175"/>
      <c r="S231" s="175"/>
      <c r="T231" s="176"/>
      <c r="AT231" s="170" t="s">
        <v>166</v>
      </c>
      <c r="AU231" s="170" t="s">
        <v>82</v>
      </c>
      <c r="AV231" s="13" t="s">
        <v>82</v>
      </c>
      <c r="AW231" s="13" t="s">
        <v>3</v>
      </c>
      <c r="AX231" s="13" t="s">
        <v>80</v>
      </c>
      <c r="AY231" s="170" t="s">
        <v>152</v>
      </c>
    </row>
    <row r="232" spans="1:65" s="2" customFormat="1" ht="24.2" customHeight="1">
      <c r="A232" s="33"/>
      <c r="B232" s="149"/>
      <c r="C232" s="150" t="s">
        <v>312</v>
      </c>
      <c r="D232" s="150" t="s">
        <v>155</v>
      </c>
      <c r="E232" s="151" t="s">
        <v>537</v>
      </c>
      <c r="F232" s="152" t="s">
        <v>538</v>
      </c>
      <c r="G232" s="153" t="s">
        <v>230</v>
      </c>
      <c r="H232" s="154">
        <v>112.5</v>
      </c>
      <c r="I232" s="155"/>
      <c r="J232" s="156">
        <f>ROUND(I232*H232,2)</f>
        <v>0</v>
      </c>
      <c r="K232" s="152" t="s">
        <v>159</v>
      </c>
      <c r="L232" s="34"/>
      <c r="M232" s="157" t="s">
        <v>1</v>
      </c>
      <c r="N232" s="158" t="s">
        <v>39</v>
      </c>
      <c r="O232" s="59"/>
      <c r="P232" s="159">
        <f>O232*H232</f>
        <v>0</v>
      </c>
      <c r="Q232" s="159">
        <v>0</v>
      </c>
      <c r="R232" s="159">
        <f>Q232*H232</f>
        <v>0</v>
      </c>
      <c r="S232" s="159">
        <v>0</v>
      </c>
      <c r="T232" s="160">
        <f>S232*H232</f>
        <v>0</v>
      </c>
      <c r="U232" s="33"/>
      <c r="V232" s="33"/>
      <c r="W232" s="33"/>
      <c r="X232" s="33"/>
      <c r="Y232" s="33"/>
      <c r="Z232" s="33"/>
      <c r="AA232" s="33"/>
      <c r="AB232" s="33"/>
      <c r="AC232" s="33"/>
      <c r="AD232" s="33"/>
      <c r="AE232" s="33"/>
      <c r="AR232" s="161" t="s">
        <v>160</v>
      </c>
      <c r="AT232" s="161" t="s">
        <v>155</v>
      </c>
      <c r="AU232" s="161" t="s">
        <v>82</v>
      </c>
      <c r="AY232" s="18" t="s">
        <v>152</v>
      </c>
      <c r="BE232" s="162">
        <f>IF(N232="základní",J232,0)</f>
        <v>0</v>
      </c>
      <c r="BF232" s="162">
        <f>IF(N232="snížená",J232,0)</f>
        <v>0</v>
      </c>
      <c r="BG232" s="162">
        <f>IF(N232="zákl. přenesená",J232,0)</f>
        <v>0</v>
      </c>
      <c r="BH232" s="162">
        <f>IF(N232="sníž. přenesená",J232,0)</f>
        <v>0</v>
      </c>
      <c r="BI232" s="162">
        <f>IF(N232="nulová",J232,0)</f>
        <v>0</v>
      </c>
      <c r="BJ232" s="18" t="s">
        <v>80</v>
      </c>
      <c r="BK232" s="162">
        <f>ROUND(I232*H232,2)</f>
        <v>0</v>
      </c>
      <c r="BL232" s="18" t="s">
        <v>160</v>
      </c>
      <c r="BM232" s="161" t="s">
        <v>871</v>
      </c>
    </row>
    <row r="233" spans="1:47" s="2" customFormat="1" ht="29.25">
      <c r="A233" s="33"/>
      <c r="B233" s="34"/>
      <c r="C233" s="33"/>
      <c r="D233" s="163" t="s">
        <v>162</v>
      </c>
      <c r="E233" s="33"/>
      <c r="F233" s="164" t="s">
        <v>540</v>
      </c>
      <c r="G233" s="33"/>
      <c r="H233" s="33"/>
      <c r="I233" s="165"/>
      <c r="J233" s="33"/>
      <c r="K233" s="33"/>
      <c r="L233" s="34"/>
      <c r="M233" s="166"/>
      <c r="N233" s="167"/>
      <c r="O233" s="59"/>
      <c r="P233" s="59"/>
      <c r="Q233" s="59"/>
      <c r="R233" s="59"/>
      <c r="S233" s="59"/>
      <c r="T233" s="60"/>
      <c r="U233" s="33"/>
      <c r="V233" s="33"/>
      <c r="W233" s="33"/>
      <c r="X233" s="33"/>
      <c r="Y233" s="33"/>
      <c r="Z233" s="33"/>
      <c r="AA233" s="33"/>
      <c r="AB233" s="33"/>
      <c r="AC233" s="33"/>
      <c r="AD233" s="33"/>
      <c r="AE233" s="33"/>
      <c r="AT233" s="18" t="s">
        <v>162</v>
      </c>
      <c r="AU233" s="18" t="s">
        <v>82</v>
      </c>
    </row>
    <row r="234" spans="1:47" s="2" customFormat="1" ht="19.5">
      <c r="A234" s="33"/>
      <c r="B234" s="34"/>
      <c r="C234" s="33"/>
      <c r="D234" s="163" t="s">
        <v>164</v>
      </c>
      <c r="E234" s="33"/>
      <c r="F234" s="168" t="s">
        <v>827</v>
      </c>
      <c r="G234" s="33"/>
      <c r="H234" s="33"/>
      <c r="I234" s="165"/>
      <c r="J234" s="33"/>
      <c r="K234" s="33"/>
      <c r="L234" s="34"/>
      <c r="M234" s="166"/>
      <c r="N234" s="167"/>
      <c r="O234" s="59"/>
      <c r="P234" s="59"/>
      <c r="Q234" s="59"/>
      <c r="R234" s="59"/>
      <c r="S234" s="59"/>
      <c r="T234" s="60"/>
      <c r="U234" s="33"/>
      <c r="V234" s="33"/>
      <c r="W234" s="33"/>
      <c r="X234" s="33"/>
      <c r="Y234" s="33"/>
      <c r="Z234" s="33"/>
      <c r="AA234" s="33"/>
      <c r="AB234" s="33"/>
      <c r="AC234" s="33"/>
      <c r="AD234" s="33"/>
      <c r="AE234" s="33"/>
      <c r="AT234" s="18" t="s">
        <v>164</v>
      </c>
      <c r="AU234" s="18" t="s">
        <v>82</v>
      </c>
    </row>
    <row r="235" spans="2:51" s="14" customFormat="1" ht="12">
      <c r="B235" s="177"/>
      <c r="D235" s="163" t="s">
        <v>166</v>
      </c>
      <c r="E235" s="178" t="s">
        <v>1</v>
      </c>
      <c r="F235" s="179" t="s">
        <v>276</v>
      </c>
      <c r="H235" s="178" t="s">
        <v>1</v>
      </c>
      <c r="I235" s="180"/>
      <c r="L235" s="177"/>
      <c r="M235" s="181"/>
      <c r="N235" s="182"/>
      <c r="O235" s="182"/>
      <c r="P235" s="182"/>
      <c r="Q235" s="182"/>
      <c r="R235" s="182"/>
      <c r="S235" s="182"/>
      <c r="T235" s="183"/>
      <c r="AT235" s="178" t="s">
        <v>166</v>
      </c>
      <c r="AU235" s="178" t="s">
        <v>82</v>
      </c>
      <c r="AV235" s="14" t="s">
        <v>80</v>
      </c>
      <c r="AW235" s="14" t="s">
        <v>31</v>
      </c>
      <c r="AX235" s="14" t="s">
        <v>74</v>
      </c>
      <c r="AY235" s="178" t="s">
        <v>152</v>
      </c>
    </row>
    <row r="236" spans="2:51" s="13" customFormat="1" ht="12">
      <c r="B236" s="169"/>
      <c r="D236" s="163" t="s">
        <v>166</v>
      </c>
      <c r="E236" s="170" t="s">
        <v>1</v>
      </c>
      <c r="F236" s="171" t="s">
        <v>868</v>
      </c>
      <c r="H236" s="172">
        <v>112.5</v>
      </c>
      <c r="I236" s="173"/>
      <c r="L236" s="169"/>
      <c r="M236" s="174"/>
      <c r="N236" s="175"/>
      <c r="O236" s="175"/>
      <c r="P236" s="175"/>
      <c r="Q236" s="175"/>
      <c r="R236" s="175"/>
      <c r="S236" s="175"/>
      <c r="T236" s="176"/>
      <c r="AT236" s="170" t="s">
        <v>166</v>
      </c>
      <c r="AU236" s="170" t="s">
        <v>82</v>
      </c>
      <c r="AV236" s="13" t="s">
        <v>82</v>
      </c>
      <c r="AW236" s="13" t="s">
        <v>31</v>
      </c>
      <c r="AX236" s="13" t="s">
        <v>80</v>
      </c>
      <c r="AY236" s="170" t="s">
        <v>152</v>
      </c>
    </row>
    <row r="237" spans="1:65" s="2" customFormat="1" ht="24.2" customHeight="1">
      <c r="A237" s="33"/>
      <c r="B237" s="149"/>
      <c r="C237" s="150" t="s">
        <v>317</v>
      </c>
      <c r="D237" s="150" t="s">
        <v>155</v>
      </c>
      <c r="E237" s="151" t="s">
        <v>557</v>
      </c>
      <c r="F237" s="152" t="s">
        <v>558</v>
      </c>
      <c r="G237" s="153" t="s">
        <v>158</v>
      </c>
      <c r="H237" s="154">
        <v>183.75</v>
      </c>
      <c r="I237" s="155"/>
      <c r="J237" s="156">
        <f>ROUND(I237*H237,2)</f>
        <v>0</v>
      </c>
      <c r="K237" s="152" t="s">
        <v>159</v>
      </c>
      <c r="L237" s="34"/>
      <c r="M237" s="157" t="s">
        <v>1</v>
      </c>
      <c r="N237" s="158" t="s">
        <v>39</v>
      </c>
      <c r="O237" s="59"/>
      <c r="P237" s="159">
        <f>O237*H237</f>
        <v>0</v>
      </c>
      <c r="Q237" s="159">
        <v>0</v>
      </c>
      <c r="R237" s="159">
        <f>Q237*H237</f>
        <v>0</v>
      </c>
      <c r="S237" s="159">
        <v>0</v>
      </c>
      <c r="T237" s="160">
        <f>S237*H237</f>
        <v>0</v>
      </c>
      <c r="U237" s="33"/>
      <c r="V237" s="33"/>
      <c r="W237" s="33"/>
      <c r="X237" s="33"/>
      <c r="Y237" s="33"/>
      <c r="Z237" s="33"/>
      <c r="AA237" s="33"/>
      <c r="AB237" s="33"/>
      <c r="AC237" s="33"/>
      <c r="AD237" s="33"/>
      <c r="AE237" s="33"/>
      <c r="AR237" s="161" t="s">
        <v>160</v>
      </c>
      <c r="AT237" s="161" t="s">
        <v>155</v>
      </c>
      <c r="AU237" s="161" t="s">
        <v>82</v>
      </c>
      <c r="AY237" s="18" t="s">
        <v>152</v>
      </c>
      <c r="BE237" s="162">
        <f>IF(N237="základní",J237,0)</f>
        <v>0</v>
      </c>
      <c r="BF237" s="162">
        <f>IF(N237="snížená",J237,0)</f>
        <v>0</v>
      </c>
      <c r="BG237" s="162">
        <f>IF(N237="zákl. přenesená",J237,0)</f>
        <v>0</v>
      </c>
      <c r="BH237" s="162">
        <f>IF(N237="sníž. přenesená",J237,0)</f>
        <v>0</v>
      </c>
      <c r="BI237" s="162">
        <f>IF(N237="nulová",J237,0)</f>
        <v>0</v>
      </c>
      <c r="BJ237" s="18" t="s">
        <v>80</v>
      </c>
      <c r="BK237" s="162">
        <f>ROUND(I237*H237,2)</f>
        <v>0</v>
      </c>
      <c r="BL237" s="18" t="s">
        <v>160</v>
      </c>
      <c r="BM237" s="161" t="s">
        <v>872</v>
      </c>
    </row>
    <row r="238" spans="1:47" s="2" customFormat="1" ht="29.25">
      <c r="A238" s="33"/>
      <c r="B238" s="34"/>
      <c r="C238" s="33"/>
      <c r="D238" s="163" t="s">
        <v>162</v>
      </c>
      <c r="E238" s="33"/>
      <c r="F238" s="164" t="s">
        <v>560</v>
      </c>
      <c r="G238" s="33"/>
      <c r="H238" s="33"/>
      <c r="I238" s="165"/>
      <c r="J238" s="33"/>
      <c r="K238" s="33"/>
      <c r="L238" s="34"/>
      <c r="M238" s="166"/>
      <c r="N238" s="167"/>
      <c r="O238" s="59"/>
      <c r="P238" s="59"/>
      <c r="Q238" s="59"/>
      <c r="R238" s="59"/>
      <c r="S238" s="59"/>
      <c r="T238" s="60"/>
      <c r="U238" s="33"/>
      <c r="V238" s="33"/>
      <c r="W238" s="33"/>
      <c r="X238" s="33"/>
      <c r="Y238" s="33"/>
      <c r="Z238" s="33"/>
      <c r="AA238" s="33"/>
      <c r="AB238" s="33"/>
      <c r="AC238" s="33"/>
      <c r="AD238" s="33"/>
      <c r="AE238" s="33"/>
      <c r="AT238" s="18" t="s">
        <v>162</v>
      </c>
      <c r="AU238" s="18" t="s">
        <v>82</v>
      </c>
    </row>
    <row r="239" spans="1:47" s="2" customFormat="1" ht="19.5">
      <c r="A239" s="33"/>
      <c r="B239" s="34"/>
      <c r="C239" s="33"/>
      <c r="D239" s="163" t="s">
        <v>164</v>
      </c>
      <c r="E239" s="33"/>
      <c r="F239" s="168" t="s">
        <v>827</v>
      </c>
      <c r="G239" s="33"/>
      <c r="H239" s="33"/>
      <c r="I239" s="165"/>
      <c r="J239" s="33"/>
      <c r="K239" s="33"/>
      <c r="L239" s="34"/>
      <c r="M239" s="166"/>
      <c r="N239" s="167"/>
      <c r="O239" s="59"/>
      <c r="P239" s="59"/>
      <c r="Q239" s="59"/>
      <c r="R239" s="59"/>
      <c r="S239" s="59"/>
      <c r="T239" s="60"/>
      <c r="U239" s="33"/>
      <c r="V239" s="33"/>
      <c r="W239" s="33"/>
      <c r="X239" s="33"/>
      <c r="Y239" s="33"/>
      <c r="Z239" s="33"/>
      <c r="AA239" s="33"/>
      <c r="AB239" s="33"/>
      <c r="AC239" s="33"/>
      <c r="AD239" s="33"/>
      <c r="AE239" s="33"/>
      <c r="AT239" s="18" t="s">
        <v>164</v>
      </c>
      <c r="AU239" s="18" t="s">
        <v>82</v>
      </c>
    </row>
    <row r="240" spans="2:51" s="14" customFormat="1" ht="12">
      <c r="B240" s="177"/>
      <c r="D240" s="163" t="s">
        <v>166</v>
      </c>
      <c r="E240" s="178" t="s">
        <v>1</v>
      </c>
      <c r="F240" s="179" t="s">
        <v>873</v>
      </c>
      <c r="H240" s="178" t="s">
        <v>1</v>
      </c>
      <c r="I240" s="180"/>
      <c r="L240" s="177"/>
      <c r="M240" s="181"/>
      <c r="N240" s="182"/>
      <c r="O240" s="182"/>
      <c r="P240" s="182"/>
      <c r="Q240" s="182"/>
      <c r="R240" s="182"/>
      <c r="S240" s="182"/>
      <c r="T240" s="183"/>
      <c r="AT240" s="178" t="s">
        <v>166</v>
      </c>
      <c r="AU240" s="178" t="s">
        <v>82</v>
      </c>
      <c r="AV240" s="14" t="s">
        <v>80</v>
      </c>
      <c r="AW240" s="14" t="s">
        <v>31</v>
      </c>
      <c r="AX240" s="14" t="s">
        <v>74</v>
      </c>
      <c r="AY240" s="178" t="s">
        <v>152</v>
      </c>
    </row>
    <row r="241" spans="2:51" s="13" customFormat="1" ht="12">
      <c r="B241" s="169"/>
      <c r="D241" s="163" t="s">
        <v>166</v>
      </c>
      <c r="E241" s="170" t="s">
        <v>1</v>
      </c>
      <c r="F241" s="171" t="s">
        <v>874</v>
      </c>
      <c r="H241" s="172">
        <v>183.75</v>
      </c>
      <c r="I241" s="173"/>
      <c r="L241" s="169"/>
      <c r="M241" s="174"/>
      <c r="N241" s="175"/>
      <c r="O241" s="175"/>
      <c r="P241" s="175"/>
      <c r="Q241" s="175"/>
      <c r="R241" s="175"/>
      <c r="S241" s="175"/>
      <c r="T241" s="176"/>
      <c r="AT241" s="170" t="s">
        <v>166</v>
      </c>
      <c r="AU241" s="170" t="s">
        <v>82</v>
      </c>
      <c r="AV241" s="13" t="s">
        <v>82</v>
      </c>
      <c r="AW241" s="13" t="s">
        <v>31</v>
      </c>
      <c r="AX241" s="13" t="s">
        <v>80</v>
      </c>
      <c r="AY241" s="170" t="s">
        <v>152</v>
      </c>
    </row>
    <row r="242" spans="1:65" s="2" customFormat="1" ht="24.2" customHeight="1">
      <c r="A242" s="33"/>
      <c r="B242" s="149"/>
      <c r="C242" s="150" t="s">
        <v>323</v>
      </c>
      <c r="D242" s="150" t="s">
        <v>155</v>
      </c>
      <c r="E242" s="151" t="s">
        <v>568</v>
      </c>
      <c r="F242" s="152" t="s">
        <v>569</v>
      </c>
      <c r="G242" s="153" t="s">
        <v>158</v>
      </c>
      <c r="H242" s="154">
        <v>183.75</v>
      </c>
      <c r="I242" s="155"/>
      <c r="J242" s="156">
        <f>ROUND(I242*H242,2)</f>
        <v>0</v>
      </c>
      <c r="K242" s="152" t="s">
        <v>1</v>
      </c>
      <c r="L242" s="34"/>
      <c r="M242" s="157" t="s">
        <v>1</v>
      </c>
      <c r="N242" s="158" t="s">
        <v>39</v>
      </c>
      <c r="O242" s="59"/>
      <c r="P242" s="159">
        <f>O242*H242</f>
        <v>0</v>
      </c>
      <c r="Q242" s="159">
        <v>0</v>
      </c>
      <c r="R242" s="159">
        <f>Q242*H242</f>
        <v>0</v>
      </c>
      <c r="S242" s="159">
        <v>0</v>
      </c>
      <c r="T242" s="160">
        <f>S242*H242</f>
        <v>0</v>
      </c>
      <c r="U242" s="33"/>
      <c r="V242" s="33"/>
      <c r="W242" s="33"/>
      <c r="X242" s="33"/>
      <c r="Y242" s="33"/>
      <c r="Z242" s="33"/>
      <c r="AA242" s="33"/>
      <c r="AB242" s="33"/>
      <c r="AC242" s="33"/>
      <c r="AD242" s="33"/>
      <c r="AE242" s="33"/>
      <c r="AR242" s="161" t="s">
        <v>160</v>
      </c>
      <c r="AT242" s="161" t="s">
        <v>155</v>
      </c>
      <c r="AU242" s="161" t="s">
        <v>82</v>
      </c>
      <c r="AY242" s="18" t="s">
        <v>152</v>
      </c>
      <c r="BE242" s="162">
        <f>IF(N242="základní",J242,0)</f>
        <v>0</v>
      </c>
      <c r="BF242" s="162">
        <f>IF(N242="snížená",J242,0)</f>
        <v>0</v>
      </c>
      <c r="BG242" s="162">
        <f>IF(N242="zákl. přenesená",J242,0)</f>
        <v>0</v>
      </c>
      <c r="BH242" s="162">
        <f>IF(N242="sníž. přenesená",J242,0)</f>
        <v>0</v>
      </c>
      <c r="BI242" s="162">
        <f>IF(N242="nulová",J242,0)</f>
        <v>0</v>
      </c>
      <c r="BJ242" s="18" t="s">
        <v>80</v>
      </c>
      <c r="BK242" s="162">
        <f>ROUND(I242*H242,2)</f>
        <v>0</v>
      </c>
      <c r="BL242" s="18" t="s">
        <v>160</v>
      </c>
      <c r="BM242" s="161" t="s">
        <v>875</v>
      </c>
    </row>
    <row r="243" spans="1:47" s="2" customFormat="1" ht="19.5">
      <c r="A243" s="33"/>
      <c r="B243" s="34"/>
      <c r="C243" s="33"/>
      <c r="D243" s="163" t="s">
        <v>162</v>
      </c>
      <c r="E243" s="33"/>
      <c r="F243" s="164" t="s">
        <v>569</v>
      </c>
      <c r="G243" s="33"/>
      <c r="H243" s="33"/>
      <c r="I243" s="165"/>
      <c r="J243" s="33"/>
      <c r="K243" s="33"/>
      <c r="L243" s="34"/>
      <c r="M243" s="166"/>
      <c r="N243" s="167"/>
      <c r="O243" s="59"/>
      <c r="P243" s="59"/>
      <c r="Q243" s="59"/>
      <c r="R243" s="59"/>
      <c r="S243" s="59"/>
      <c r="T243" s="60"/>
      <c r="U243" s="33"/>
      <c r="V243" s="33"/>
      <c r="W243" s="33"/>
      <c r="X243" s="33"/>
      <c r="Y243" s="33"/>
      <c r="Z243" s="33"/>
      <c r="AA243" s="33"/>
      <c r="AB243" s="33"/>
      <c r="AC243" s="33"/>
      <c r="AD243" s="33"/>
      <c r="AE243" s="33"/>
      <c r="AT243" s="18" t="s">
        <v>162</v>
      </c>
      <c r="AU243" s="18" t="s">
        <v>82</v>
      </c>
    </row>
    <row r="244" spans="2:63" s="12" customFormat="1" ht="22.9" customHeight="1">
      <c r="B244" s="136"/>
      <c r="D244" s="137" t="s">
        <v>73</v>
      </c>
      <c r="E244" s="147" t="s">
        <v>82</v>
      </c>
      <c r="F244" s="147" t="s">
        <v>364</v>
      </c>
      <c r="I244" s="139"/>
      <c r="J244" s="148">
        <f>BK244</f>
        <v>0</v>
      </c>
      <c r="L244" s="136"/>
      <c r="M244" s="141"/>
      <c r="N244" s="142"/>
      <c r="O244" s="142"/>
      <c r="P244" s="143">
        <f>SUM(P245:P277)</f>
        <v>0</v>
      </c>
      <c r="Q244" s="142"/>
      <c r="R244" s="143">
        <f>SUM(R245:R277)</f>
        <v>47.35035255999999</v>
      </c>
      <c r="S244" s="142"/>
      <c r="T244" s="144">
        <f>SUM(T245:T277)</f>
        <v>0</v>
      </c>
      <c r="AR244" s="137" t="s">
        <v>80</v>
      </c>
      <c r="AT244" s="145" t="s">
        <v>73</v>
      </c>
      <c r="AU244" s="145" t="s">
        <v>80</v>
      </c>
      <c r="AY244" s="137" t="s">
        <v>152</v>
      </c>
      <c r="BK244" s="146">
        <f>SUM(BK245:BK277)</f>
        <v>0</v>
      </c>
    </row>
    <row r="245" spans="1:65" s="2" customFormat="1" ht="24.2" customHeight="1">
      <c r="A245" s="33"/>
      <c r="B245" s="149"/>
      <c r="C245" s="150" t="s">
        <v>329</v>
      </c>
      <c r="D245" s="150" t="s">
        <v>155</v>
      </c>
      <c r="E245" s="151" t="s">
        <v>778</v>
      </c>
      <c r="F245" s="152" t="s">
        <v>779</v>
      </c>
      <c r="G245" s="153" t="s">
        <v>158</v>
      </c>
      <c r="H245" s="154">
        <v>117.6</v>
      </c>
      <c r="I245" s="155"/>
      <c r="J245" s="156">
        <f>ROUND(I245*H245,2)</f>
        <v>0</v>
      </c>
      <c r="K245" s="152" t="s">
        <v>159</v>
      </c>
      <c r="L245" s="34"/>
      <c r="M245" s="157" t="s">
        <v>1</v>
      </c>
      <c r="N245" s="158" t="s">
        <v>39</v>
      </c>
      <c r="O245" s="59"/>
      <c r="P245" s="159">
        <f>O245*H245</f>
        <v>0</v>
      </c>
      <c r="Q245" s="159">
        <v>0</v>
      </c>
      <c r="R245" s="159">
        <f>Q245*H245</f>
        <v>0</v>
      </c>
      <c r="S245" s="159">
        <v>0</v>
      </c>
      <c r="T245" s="160">
        <f>S245*H245</f>
        <v>0</v>
      </c>
      <c r="U245" s="33"/>
      <c r="V245" s="33"/>
      <c r="W245" s="33"/>
      <c r="X245" s="33"/>
      <c r="Y245" s="33"/>
      <c r="Z245" s="33"/>
      <c r="AA245" s="33"/>
      <c r="AB245" s="33"/>
      <c r="AC245" s="33"/>
      <c r="AD245" s="33"/>
      <c r="AE245" s="33"/>
      <c r="AR245" s="161" t="s">
        <v>160</v>
      </c>
      <c r="AT245" s="161" t="s">
        <v>155</v>
      </c>
      <c r="AU245" s="161" t="s">
        <v>82</v>
      </c>
      <c r="AY245" s="18" t="s">
        <v>152</v>
      </c>
      <c r="BE245" s="162">
        <f>IF(N245="základní",J245,0)</f>
        <v>0</v>
      </c>
      <c r="BF245" s="162">
        <f>IF(N245="snížená",J245,0)</f>
        <v>0</v>
      </c>
      <c r="BG245" s="162">
        <f>IF(N245="zákl. přenesená",J245,0)</f>
        <v>0</v>
      </c>
      <c r="BH245" s="162">
        <f>IF(N245="sníž. přenesená",J245,0)</f>
        <v>0</v>
      </c>
      <c r="BI245" s="162">
        <f>IF(N245="nulová",J245,0)</f>
        <v>0</v>
      </c>
      <c r="BJ245" s="18" t="s">
        <v>80</v>
      </c>
      <c r="BK245" s="162">
        <f>ROUND(I245*H245,2)</f>
        <v>0</v>
      </c>
      <c r="BL245" s="18" t="s">
        <v>160</v>
      </c>
      <c r="BM245" s="161" t="s">
        <v>876</v>
      </c>
    </row>
    <row r="246" spans="1:47" s="2" customFormat="1" ht="29.25">
      <c r="A246" s="33"/>
      <c r="B246" s="34"/>
      <c r="C246" s="33"/>
      <c r="D246" s="163" t="s">
        <v>162</v>
      </c>
      <c r="E246" s="33"/>
      <c r="F246" s="164" t="s">
        <v>781</v>
      </c>
      <c r="G246" s="33"/>
      <c r="H246" s="33"/>
      <c r="I246" s="165"/>
      <c r="J246" s="33"/>
      <c r="K246" s="33"/>
      <c r="L246" s="34"/>
      <c r="M246" s="166"/>
      <c r="N246" s="167"/>
      <c r="O246" s="59"/>
      <c r="P246" s="59"/>
      <c r="Q246" s="59"/>
      <c r="R246" s="59"/>
      <c r="S246" s="59"/>
      <c r="T246" s="60"/>
      <c r="U246" s="33"/>
      <c r="V246" s="33"/>
      <c r="W246" s="33"/>
      <c r="X246" s="33"/>
      <c r="Y246" s="33"/>
      <c r="Z246" s="33"/>
      <c r="AA246" s="33"/>
      <c r="AB246" s="33"/>
      <c r="AC246" s="33"/>
      <c r="AD246" s="33"/>
      <c r="AE246" s="33"/>
      <c r="AT246" s="18" t="s">
        <v>162</v>
      </c>
      <c r="AU246" s="18" t="s">
        <v>82</v>
      </c>
    </row>
    <row r="247" spans="1:47" s="2" customFormat="1" ht="19.5">
      <c r="A247" s="33"/>
      <c r="B247" s="34"/>
      <c r="C247" s="33"/>
      <c r="D247" s="163" t="s">
        <v>164</v>
      </c>
      <c r="E247" s="33"/>
      <c r="F247" s="168" t="s">
        <v>827</v>
      </c>
      <c r="G247" s="33"/>
      <c r="H247" s="33"/>
      <c r="I247" s="165"/>
      <c r="J247" s="33"/>
      <c r="K247" s="33"/>
      <c r="L247" s="34"/>
      <c r="M247" s="166"/>
      <c r="N247" s="167"/>
      <c r="O247" s="59"/>
      <c r="P247" s="59"/>
      <c r="Q247" s="59"/>
      <c r="R247" s="59"/>
      <c r="S247" s="59"/>
      <c r="T247" s="60"/>
      <c r="U247" s="33"/>
      <c r="V247" s="33"/>
      <c r="W247" s="33"/>
      <c r="X247" s="33"/>
      <c r="Y247" s="33"/>
      <c r="Z247" s="33"/>
      <c r="AA247" s="33"/>
      <c r="AB247" s="33"/>
      <c r="AC247" s="33"/>
      <c r="AD247" s="33"/>
      <c r="AE247" s="33"/>
      <c r="AT247" s="18" t="s">
        <v>164</v>
      </c>
      <c r="AU247" s="18" t="s">
        <v>82</v>
      </c>
    </row>
    <row r="248" spans="2:51" s="13" customFormat="1" ht="12">
      <c r="B248" s="169"/>
      <c r="D248" s="163" t="s">
        <v>166</v>
      </c>
      <c r="E248" s="170" t="s">
        <v>1</v>
      </c>
      <c r="F248" s="171" t="s">
        <v>877</v>
      </c>
      <c r="H248" s="172">
        <v>117.6</v>
      </c>
      <c r="I248" s="173"/>
      <c r="L248" s="169"/>
      <c r="M248" s="174"/>
      <c r="N248" s="175"/>
      <c r="O248" s="175"/>
      <c r="P248" s="175"/>
      <c r="Q248" s="175"/>
      <c r="R248" s="175"/>
      <c r="S248" s="175"/>
      <c r="T248" s="176"/>
      <c r="AT248" s="170" t="s">
        <v>166</v>
      </c>
      <c r="AU248" s="170" t="s">
        <v>82</v>
      </c>
      <c r="AV248" s="13" t="s">
        <v>82</v>
      </c>
      <c r="AW248" s="13" t="s">
        <v>31</v>
      </c>
      <c r="AX248" s="13" t="s">
        <v>80</v>
      </c>
      <c r="AY248" s="170" t="s">
        <v>152</v>
      </c>
    </row>
    <row r="249" spans="1:65" s="2" customFormat="1" ht="16.5" customHeight="1">
      <c r="A249" s="33"/>
      <c r="B249" s="149"/>
      <c r="C249" s="150" t="s">
        <v>336</v>
      </c>
      <c r="D249" s="150" t="s">
        <v>155</v>
      </c>
      <c r="E249" s="151" t="s">
        <v>878</v>
      </c>
      <c r="F249" s="152" t="s">
        <v>879</v>
      </c>
      <c r="G249" s="153" t="s">
        <v>230</v>
      </c>
      <c r="H249" s="154">
        <v>5.901</v>
      </c>
      <c r="I249" s="155"/>
      <c r="J249" s="156">
        <f>ROUND(I249*H249,2)</f>
        <v>0</v>
      </c>
      <c r="K249" s="152" t="s">
        <v>1</v>
      </c>
      <c r="L249" s="34"/>
      <c r="M249" s="157" t="s">
        <v>1</v>
      </c>
      <c r="N249" s="158" t="s">
        <v>39</v>
      </c>
      <c r="O249" s="59"/>
      <c r="P249" s="159">
        <f>O249*H249</f>
        <v>0</v>
      </c>
      <c r="Q249" s="159">
        <v>2.25634</v>
      </c>
      <c r="R249" s="159">
        <f>Q249*H249</f>
        <v>13.314662339999998</v>
      </c>
      <c r="S249" s="159">
        <v>0</v>
      </c>
      <c r="T249" s="160">
        <f>S249*H249</f>
        <v>0</v>
      </c>
      <c r="U249" s="33"/>
      <c r="V249" s="33"/>
      <c r="W249" s="33"/>
      <c r="X249" s="33"/>
      <c r="Y249" s="33"/>
      <c r="Z249" s="33"/>
      <c r="AA249" s="33"/>
      <c r="AB249" s="33"/>
      <c r="AC249" s="33"/>
      <c r="AD249" s="33"/>
      <c r="AE249" s="33"/>
      <c r="AR249" s="161" t="s">
        <v>160</v>
      </c>
      <c r="AT249" s="161" t="s">
        <v>155</v>
      </c>
      <c r="AU249" s="161" t="s">
        <v>82</v>
      </c>
      <c r="AY249" s="18" t="s">
        <v>152</v>
      </c>
      <c r="BE249" s="162">
        <f>IF(N249="základní",J249,0)</f>
        <v>0</v>
      </c>
      <c r="BF249" s="162">
        <f>IF(N249="snížená",J249,0)</f>
        <v>0</v>
      </c>
      <c r="BG249" s="162">
        <f>IF(N249="zákl. přenesená",J249,0)</f>
        <v>0</v>
      </c>
      <c r="BH249" s="162">
        <f>IF(N249="sníž. přenesená",J249,0)</f>
        <v>0</v>
      </c>
      <c r="BI249" s="162">
        <f>IF(N249="nulová",J249,0)</f>
        <v>0</v>
      </c>
      <c r="BJ249" s="18" t="s">
        <v>80</v>
      </c>
      <c r="BK249" s="162">
        <f>ROUND(I249*H249,2)</f>
        <v>0</v>
      </c>
      <c r="BL249" s="18" t="s">
        <v>160</v>
      </c>
      <c r="BM249" s="161" t="s">
        <v>880</v>
      </c>
    </row>
    <row r="250" spans="1:47" s="2" customFormat="1" ht="19.5">
      <c r="A250" s="33"/>
      <c r="B250" s="34"/>
      <c r="C250" s="33"/>
      <c r="D250" s="163" t="s">
        <v>162</v>
      </c>
      <c r="E250" s="33"/>
      <c r="F250" s="164" t="s">
        <v>881</v>
      </c>
      <c r="G250" s="33"/>
      <c r="H250" s="33"/>
      <c r="I250" s="165"/>
      <c r="J250" s="33"/>
      <c r="K250" s="33"/>
      <c r="L250" s="34"/>
      <c r="M250" s="166"/>
      <c r="N250" s="167"/>
      <c r="O250" s="59"/>
      <c r="P250" s="59"/>
      <c r="Q250" s="59"/>
      <c r="R250" s="59"/>
      <c r="S250" s="59"/>
      <c r="T250" s="60"/>
      <c r="U250" s="33"/>
      <c r="V250" s="33"/>
      <c r="W250" s="33"/>
      <c r="X250" s="33"/>
      <c r="Y250" s="33"/>
      <c r="Z250" s="33"/>
      <c r="AA250" s="33"/>
      <c r="AB250" s="33"/>
      <c r="AC250" s="33"/>
      <c r="AD250" s="33"/>
      <c r="AE250" s="33"/>
      <c r="AT250" s="18" t="s">
        <v>162</v>
      </c>
      <c r="AU250" s="18" t="s">
        <v>82</v>
      </c>
    </row>
    <row r="251" spans="1:47" s="2" customFormat="1" ht="19.5">
      <c r="A251" s="33"/>
      <c r="B251" s="34"/>
      <c r="C251" s="33"/>
      <c r="D251" s="163" t="s">
        <v>164</v>
      </c>
      <c r="E251" s="33"/>
      <c r="F251" s="168" t="s">
        <v>827</v>
      </c>
      <c r="G251" s="33"/>
      <c r="H251" s="33"/>
      <c r="I251" s="165"/>
      <c r="J251" s="33"/>
      <c r="K251" s="33"/>
      <c r="L251" s="34"/>
      <c r="M251" s="166"/>
      <c r="N251" s="167"/>
      <c r="O251" s="59"/>
      <c r="P251" s="59"/>
      <c r="Q251" s="59"/>
      <c r="R251" s="59"/>
      <c r="S251" s="59"/>
      <c r="T251" s="60"/>
      <c r="U251" s="33"/>
      <c r="V251" s="33"/>
      <c r="W251" s="33"/>
      <c r="X251" s="33"/>
      <c r="Y251" s="33"/>
      <c r="Z251" s="33"/>
      <c r="AA251" s="33"/>
      <c r="AB251" s="33"/>
      <c r="AC251" s="33"/>
      <c r="AD251" s="33"/>
      <c r="AE251" s="33"/>
      <c r="AT251" s="18" t="s">
        <v>164</v>
      </c>
      <c r="AU251" s="18" t="s">
        <v>82</v>
      </c>
    </row>
    <row r="252" spans="2:51" s="13" customFormat="1" ht="12">
      <c r="B252" s="169"/>
      <c r="D252" s="163" t="s">
        <v>166</v>
      </c>
      <c r="E252" s="170" t="s">
        <v>1</v>
      </c>
      <c r="F252" s="171" t="s">
        <v>882</v>
      </c>
      <c r="H252" s="172">
        <v>5.901</v>
      </c>
      <c r="I252" s="173"/>
      <c r="L252" s="169"/>
      <c r="M252" s="174"/>
      <c r="N252" s="175"/>
      <c r="O252" s="175"/>
      <c r="P252" s="175"/>
      <c r="Q252" s="175"/>
      <c r="R252" s="175"/>
      <c r="S252" s="175"/>
      <c r="T252" s="176"/>
      <c r="AT252" s="170" t="s">
        <v>166</v>
      </c>
      <c r="AU252" s="170" t="s">
        <v>82</v>
      </c>
      <c r="AV252" s="13" t="s">
        <v>82</v>
      </c>
      <c r="AW252" s="13" t="s">
        <v>31</v>
      </c>
      <c r="AX252" s="13" t="s">
        <v>80</v>
      </c>
      <c r="AY252" s="170" t="s">
        <v>152</v>
      </c>
    </row>
    <row r="253" spans="1:65" s="2" customFormat="1" ht="24.2" customHeight="1">
      <c r="A253" s="33"/>
      <c r="B253" s="149"/>
      <c r="C253" s="150" t="s">
        <v>344</v>
      </c>
      <c r="D253" s="150" t="s">
        <v>155</v>
      </c>
      <c r="E253" s="151" t="s">
        <v>883</v>
      </c>
      <c r="F253" s="152" t="s">
        <v>884</v>
      </c>
      <c r="G253" s="153" t="s">
        <v>434</v>
      </c>
      <c r="H253" s="154">
        <v>306.4</v>
      </c>
      <c r="I253" s="155"/>
      <c r="J253" s="156">
        <f>ROUND(I253*H253,2)</f>
        <v>0</v>
      </c>
      <c r="K253" s="152" t="s">
        <v>159</v>
      </c>
      <c r="L253" s="34"/>
      <c r="M253" s="157" t="s">
        <v>1</v>
      </c>
      <c r="N253" s="158" t="s">
        <v>39</v>
      </c>
      <c r="O253" s="59"/>
      <c r="P253" s="159">
        <f>O253*H253</f>
        <v>0</v>
      </c>
      <c r="Q253" s="159">
        <v>0.0004</v>
      </c>
      <c r="R253" s="159">
        <f>Q253*H253</f>
        <v>0.12256</v>
      </c>
      <c r="S253" s="159">
        <v>0</v>
      </c>
      <c r="T253" s="160">
        <f>S253*H253</f>
        <v>0</v>
      </c>
      <c r="U253" s="33"/>
      <c r="V253" s="33"/>
      <c r="W253" s="33"/>
      <c r="X253" s="33"/>
      <c r="Y253" s="33"/>
      <c r="Z253" s="33"/>
      <c r="AA253" s="33"/>
      <c r="AB253" s="33"/>
      <c r="AC253" s="33"/>
      <c r="AD253" s="33"/>
      <c r="AE253" s="33"/>
      <c r="AR253" s="161" t="s">
        <v>160</v>
      </c>
      <c r="AT253" s="161" t="s">
        <v>155</v>
      </c>
      <c r="AU253" s="161" t="s">
        <v>82</v>
      </c>
      <c r="AY253" s="18" t="s">
        <v>152</v>
      </c>
      <c r="BE253" s="162">
        <f>IF(N253="základní",J253,0)</f>
        <v>0</v>
      </c>
      <c r="BF253" s="162">
        <f>IF(N253="snížená",J253,0)</f>
        <v>0</v>
      </c>
      <c r="BG253" s="162">
        <f>IF(N253="zákl. přenesená",J253,0)</f>
        <v>0</v>
      </c>
      <c r="BH253" s="162">
        <f>IF(N253="sníž. přenesená",J253,0)</f>
        <v>0</v>
      </c>
      <c r="BI253" s="162">
        <f>IF(N253="nulová",J253,0)</f>
        <v>0</v>
      </c>
      <c r="BJ253" s="18" t="s">
        <v>80</v>
      </c>
      <c r="BK253" s="162">
        <f>ROUND(I253*H253,2)</f>
        <v>0</v>
      </c>
      <c r="BL253" s="18" t="s">
        <v>160</v>
      </c>
      <c r="BM253" s="161" t="s">
        <v>885</v>
      </c>
    </row>
    <row r="254" spans="1:47" s="2" customFormat="1" ht="19.5">
      <c r="A254" s="33"/>
      <c r="B254" s="34"/>
      <c r="C254" s="33"/>
      <c r="D254" s="163" t="s">
        <v>162</v>
      </c>
      <c r="E254" s="33"/>
      <c r="F254" s="164" t="s">
        <v>886</v>
      </c>
      <c r="G254" s="33"/>
      <c r="H254" s="33"/>
      <c r="I254" s="165"/>
      <c r="J254" s="33"/>
      <c r="K254" s="33"/>
      <c r="L254" s="34"/>
      <c r="M254" s="166"/>
      <c r="N254" s="167"/>
      <c r="O254" s="59"/>
      <c r="P254" s="59"/>
      <c r="Q254" s="59"/>
      <c r="R254" s="59"/>
      <c r="S254" s="59"/>
      <c r="T254" s="60"/>
      <c r="U254" s="33"/>
      <c r="V254" s="33"/>
      <c r="W254" s="33"/>
      <c r="X254" s="33"/>
      <c r="Y254" s="33"/>
      <c r="Z254" s="33"/>
      <c r="AA254" s="33"/>
      <c r="AB254" s="33"/>
      <c r="AC254" s="33"/>
      <c r="AD254" s="33"/>
      <c r="AE254" s="33"/>
      <c r="AT254" s="18" t="s">
        <v>162</v>
      </c>
      <c r="AU254" s="18" t="s">
        <v>82</v>
      </c>
    </row>
    <row r="255" spans="1:47" s="2" customFormat="1" ht="29.25">
      <c r="A255" s="33"/>
      <c r="B255" s="34"/>
      <c r="C255" s="33"/>
      <c r="D255" s="163" t="s">
        <v>164</v>
      </c>
      <c r="E255" s="33"/>
      <c r="F255" s="168" t="s">
        <v>887</v>
      </c>
      <c r="G255" s="33"/>
      <c r="H255" s="33"/>
      <c r="I255" s="165"/>
      <c r="J255" s="33"/>
      <c r="K255" s="33"/>
      <c r="L255" s="34"/>
      <c r="M255" s="166"/>
      <c r="N255" s="167"/>
      <c r="O255" s="59"/>
      <c r="P255" s="59"/>
      <c r="Q255" s="59"/>
      <c r="R255" s="59"/>
      <c r="S255" s="59"/>
      <c r="T255" s="60"/>
      <c r="U255" s="33"/>
      <c r="V255" s="33"/>
      <c r="W255" s="33"/>
      <c r="X255" s="33"/>
      <c r="Y255" s="33"/>
      <c r="Z255" s="33"/>
      <c r="AA255" s="33"/>
      <c r="AB255" s="33"/>
      <c r="AC255" s="33"/>
      <c r="AD255" s="33"/>
      <c r="AE255" s="33"/>
      <c r="AT255" s="18" t="s">
        <v>164</v>
      </c>
      <c r="AU255" s="18" t="s">
        <v>82</v>
      </c>
    </row>
    <row r="256" spans="2:51" s="13" customFormat="1" ht="12">
      <c r="B256" s="169"/>
      <c r="D256" s="163" t="s">
        <v>166</v>
      </c>
      <c r="E256" s="170" t="s">
        <v>1</v>
      </c>
      <c r="F256" s="171" t="s">
        <v>888</v>
      </c>
      <c r="H256" s="172">
        <v>303.4</v>
      </c>
      <c r="I256" s="173"/>
      <c r="L256" s="169"/>
      <c r="M256" s="174"/>
      <c r="N256" s="175"/>
      <c r="O256" s="175"/>
      <c r="P256" s="175"/>
      <c r="Q256" s="175"/>
      <c r="R256" s="175"/>
      <c r="S256" s="175"/>
      <c r="T256" s="176"/>
      <c r="AT256" s="170" t="s">
        <v>166</v>
      </c>
      <c r="AU256" s="170" t="s">
        <v>82</v>
      </c>
      <c r="AV256" s="13" t="s">
        <v>82</v>
      </c>
      <c r="AW256" s="13" t="s">
        <v>31</v>
      </c>
      <c r="AX256" s="13" t="s">
        <v>74</v>
      </c>
      <c r="AY256" s="170" t="s">
        <v>152</v>
      </c>
    </row>
    <row r="257" spans="2:51" s="13" customFormat="1" ht="12">
      <c r="B257" s="169"/>
      <c r="D257" s="163" t="s">
        <v>166</v>
      </c>
      <c r="E257" s="170" t="s">
        <v>1</v>
      </c>
      <c r="F257" s="171" t="s">
        <v>889</v>
      </c>
      <c r="H257" s="172">
        <v>3</v>
      </c>
      <c r="I257" s="173"/>
      <c r="L257" s="169"/>
      <c r="M257" s="174"/>
      <c r="N257" s="175"/>
      <c r="O257" s="175"/>
      <c r="P257" s="175"/>
      <c r="Q257" s="175"/>
      <c r="R257" s="175"/>
      <c r="S257" s="175"/>
      <c r="T257" s="176"/>
      <c r="AT257" s="170" t="s">
        <v>166</v>
      </c>
      <c r="AU257" s="170" t="s">
        <v>82</v>
      </c>
      <c r="AV257" s="13" t="s">
        <v>82</v>
      </c>
      <c r="AW257" s="13" t="s">
        <v>31</v>
      </c>
      <c r="AX257" s="13" t="s">
        <v>74</v>
      </c>
      <c r="AY257" s="170" t="s">
        <v>152</v>
      </c>
    </row>
    <row r="258" spans="2:51" s="15" customFormat="1" ht="12">
      <c r="B258" s="184"/>
      <c r="D258" s="163" t="s">
        <v>166</v>
      </c>
      <c r="E258" s="185" t="s">
        <v>1</v>
      </c>
      <c r="F258" s="186" t="s">
        <v>300</v>
      </c>
      <c r="H258" s="187">
        <v>306.4</v>
      </c>
      <c r="I258" s="188"/>
      <c r="L258" s="184"/>
      <c r="M258" s="189"/>
      <c r="N258" s="190"/>
      <c r="O258" s="190"/>
      <c r="P258" s="190"/>
      <c r="Q258" s="190"/>
      <c r="R258" s="190"/>
      <c r="S258" s="190"/>
      <c r="T258" s="191"/>
      <c r="AT258" s="185" t="s">
        <v>166</v>
      </c>
      <c r="AU258" s="185" t="s">
        <v>82</v>
      </c>
      <c r="AV258" s="15" t="s">
        <v>160</v>
      </c>
      <c r="AW258" s="15" t="s">
        <v>31</v>
      </c>
      <c r="AX258" s="15" t="s">
        <v>80</v>
      </c>
      <c r="AY258" s="185" t="s">
        <v>152</v>
      </c>
    </row>
    <row r="259" spans="1:65" s="2" customFormat="1" ht="33" customHeight="1">
      <c r="A259" s="33"/>
      <c r="B259" s="149"/>
      <c r="C259" s="150" t="s">
        <v>350</v>
      </c>
      <c r="D259" s="150" t="s">
        <v>155</v>
      </c>
      <c r="E259" s="151" t="s">
        <v>890</v>
      </c>
      <c r="F259" s="152" t="s">
        <v>891</v>
      </c>
      <c r="G259" s="153" t="s">
        <v>892</v>
      </c>
      <c r="H259" s="154">
        <v>84</v>
      </c>
      <c r="I259" s="155"/>
      <c r="J259" s="156">
        <f>ROUND(I259*H259,2)</f>
        <v>0</v>
      </c>
      <c r="K259" s="152" t="s">
        <v>159</v>
      </c>
      <c r="L259" s="34"/>
      <c r="M259" s="157" t="s">
        <v>1</v>
      </c>
      <c r="N259" s="158" t="s">
        <v>39</v>
      </c>
      <c r="O259" s="59"/>
      <c r="P259" s="159">
        <f>O259*H259</f>
        <v>0</v>
      </c>
      <c r="Q259" s="159">
        <v>0.00014</v>
      </c>
      <c r="R259" s="159">
        <f>Q259*H259</f>
        <v>0.01176</v>
      </c>
      <c r="S259" s="159">
        <v>0</v>
      </c>
      <c r="T259" s="160">
        <f>S259*H259</f>
        <v>0</v>
      </c>
      <c r="U259" s="33"/>
      <c r="V259" s="33"/>
      <c r="W259" s="33"/>
      <c r="X259" s="33"/>
      <c r="Y259" s="33"/>
      <c r="Z259" s="33"/>
      <c r="AA259" s="33"/>
      <c r="AB259" s="33"/>
      <c r="AC259" s="33"/>
      <c r="AD259" s="33"/>
      <c r="AE259" s="33"/>
      <c r="AR259" s="161" t="s">
        <v>160</v>
      </c>
      <c r="AT259" s="161" t="s">
        <v>155</v>
      </c>
      <c r="AU259" s="161" t="s">
        <v>82</v>
      </c>
      <c r="AY259" s="18" t="s">
        <v>152</v>
      </c>
      <c r="BE259" s="162">
        <f>IF(N259="základní",J259,0)</f>
        <v>0</v>
      </c>
      <c r="BF259" s="162">
        <f>IF(N259="snížená",J259,0)</f>
        <v>0</v>
      </c>
      <c r="BG259" s="162">
        <f>IF(N259="zákl. přenesená",J259,0)</f>
        <v>0</v>
      </c>
      <c r="BH259" s="162">
        <f>IF(N259="sníž. přenesená",J259,0)</f>
        <v>0</v>
      </c>
      <c r="BI259" s="162">
        <f>IF(N259="nulová",J259,0)</f>
        <v>0</v>
      </c>
      <c r="BJ259" s="18" t="s">
        <v>80</v>
      </c>
      <c r="BK259" s="162">
        <f>ROUND(I259*H259,2)</f>
        <v>0</v>
      </c>
      <c r="BL259" s="18" t="s">
        <v>160</v>
      </c>
      <c r="BM259" s="161" t="s">
        <v>893</v>
      </c>
    </row>
    <row r="260" spans="1:47" s="2" customFormat="1" ht="19.5">
      <c r="A260" s="33"/>
      <c r="B260" s="34"/>
      <c r="C260" s="33"/>
      <c r="D260" s="163" t="s">
        <v>162</v>
      </c>
      <c r="E260" s="33"/>
      <c r="F260" s="164" t="s">
        <v>894</v>
      </c>
      <c r="G260" s="33"/>
      <c r="H260" s="33"/>
      <c r="I260" s="165"/>
      <c r="J260" s="33"/>
      <c r="K260" s="33"/>
      <c r="L260" s="34"/>
      <c r="M260" s="166"/>
      <c r="N260" s="167"/>
      <c r="O260" s="59"/>
      <c r="P260" s="59"/>
      <c r="Q260" s="59"/>
      <c r="R260" s="59"/>
      <c r="S260" s="59"/>
      <c r="T260" s="60"/>
      <c r="U260" s="33"/>
      <c r="V260" s="33"/>
      <c r="W260" s="33"/>
      <c r="X260" s="33"/>
      <c r="Y260" s="33"/>
      <c r="Z260" s="33"/>
      <c r="AA260" s="33"/>
      <c r="AB260" s="33"/>
      <c r="AC260" s="33"/>
      <c r="AD260" s="33"/>
      <c r="AE260" s="33"/>
      <c r="AT260" s="18" t="s">
        <v>162</v>
      </c>
      <c r="AU260" s="18" t="s">
        <v>82</v>
      </c>
    </row>
    <row r="261" spans="1:47" s="2" customFormat="1" ht="29.25">
      <c r="A261" s="33"/>
      <c r="B261" s="34"/>
      <c r="C261" s="33"/>
      <c r="D261" s="163" t="s">
        <v>164</v>
      </c>
      <c r="E261" s="33"/>
      <c r="F261" s="168" t="s">
        <v>887</v>
      </c>
      <c r="G261" s="33"/>
      <c r="H261" s="33"/>
      <c r="I261" s="165"/>
      <c r="J261" s="33"/>
      <c r="K261" s="33"/>
      <c r="L261" s="34"/>
      <c r="M261" s="166"/>
      <c r="N261" s="167"/>
      <c r="O261" s="59"/>
      <c r="P261" s="59"/>
      <c r="Q261" s="59"/>
      <c r="R261" s="59"/>
      <c r="S261" s="59"/>
      <c r="T261" s="60"/>
      <c r="U261" s="33"/>
      <c r="V261" s="33"/>
      <c r="W261" s="33"/>
      <c r="X261" s="33"/>
      <c r="Y261" s="33"/>
      <c r="Z261" s="33"/>
      <c r="AA261" s="33"/>
      <c r="AB261" s="33"/>
      <c r="AC261" s="33"/>
      <c r="AD261" s="33"/>
      <c r="AE261" s="33"/>
      <c r="AT261" s="18" t="s">
        <v>164</v>
      </c>
      <c r="AU261" s="18" t="s">
        <v>82</v>
      </c>
    </row>
    <row r="262" spans="2:51" s="14" customFormat="1" ht="12">
      <c r="B262" s="177"/>
      <c r="D262" s="163" t="s">
        <v>166</v>
      </c>
      <c r="E262" s="178" t="s">
        <v>1</v>
      </c>
      <c r="F262" s="179" t="s">
        <v>895</v>
      </c>
      <c r="H262" s="178" t="s">
        <v>1</v>
      </c>
      <c r="I262" s="180"/>
      <c r="L262" s="177"/>
      <c r="M262" s="181"/>
      <c r="N262" s="182"/>
      <c r="O262" s="182"/>
      <c r="P262" s="182"/>
      <c r="Q262" s="182"/>
      <c r="R262" s="182"/>
      <c r="S262" s="182"/>
      <c r="T262" s="183"/>
      <c r="AT262" s="178" t="s">
        <v>166</v>
      </c>
      <c r="AU262" s="178" t="s">
        <v>82</v>
      </c>
      <c r="AV262" s="14" t="s">
        <v>80</v>
      </c>
      <c r="AW262" s="14" t="s">
        <v>31</v>
      </c>
      <c r="AX262" s="14" t="s">
        <v>74</v>
      </c>
      <c r="AY262" s="178" t="s">
        <v>152</v>
      </c>
    </row>
    <row r="263" spans="2:51" s="13" customFormat="1" ht="12">
      <c r="B263" s="169"/>
      <c r="D263" s="163" t="s">
        <v>166</v>
      </c>
      <c r="E263" s="170" t="s">
        <v>1</v>
      </c>
      <c r="F263" s="171" t="s">
        <v>896</v>
      </c>
      <c r="H263" s="172">
        <v>84</v>
      </c>
      <c r="I263" s="173"/>
      <c r="L263" s="169"/>
      <c r="M263" s="174"/>
      <c r="N263" s="175"/>
      <c r="O263" s="175"/>
      <c r="P263" s="175"/>
      <c r="Q263" s="175"/>
      <c r="R263" s="175"/>
      <c r="S263" s="175"/>
      <c r="T263" s="176"/>
      <c r="AT263" s="170" t="s">
        <v>166</v>
      </c>
      <c r="AU263" s="170" t="s">
        <v>82</v>
      </c>
      <c r="AV263" s="13" t="s">
        <v>82</v>
      </c>
      <c r="AW263" s="13" t="s">
        <v>31</v>
      </c>
      <c r="AX263" s="13" t="s">
        <v>80</v>
      </c>
      <c r="AY263" s="170" t="s">
        <v>152</v>
      </c>
    </row>
    <row r="264" spans="1:65" s="2" customFormat="1" ht="21.75" customHeight="1">
      <c r="A264" s="33"/>
      <c r="B264" s="149"/>
      <c r="C264" s="192" t="s">
        <v>357</v>
      </c>
      <c r="D264" s="192" t="s">
        <v>330</v>
      </c>
      <c r="E264" s="193" t="s">
        <v>897</v>
      </c>
      <c r="F264" s="194" t="s">
        <v>898</v>
      </c>
      <c r="G264" s="195" t="s">
        <v>230</v>
      </c>
      <c r="H264" s="196">
        <v>12.507</v>
      </c>
      <c r="I264" s="197"/>
      <c r="J264" s="198">
        <f>ROUND(I264*H264,2)</f>
        <v>0</v>
      </c>
      <c r="K264" s="194" t="s">
        <v>1</v>
      </c>
      <c r="L264" s="199"/>
      <c r="M264" s="200" t="s">
        <v>1</v>
      </c>
      <c r="N264" s="201" t="s">
        <v>39</v>
      </c>
      <c r="O264" s="59"/>
      <c r="P264" s="159">
        <f>O264*H264</f>
        <v>0</v>
      </c>
      <c r="Q264" s="159">
        <v>2.429</v>
      </c>
      <c r="R264" s="159">
        <f>Q264*H264</f>
        <v>30.379502999999996</v>
      </c>
      <c r="S264" s="159">
        <v>0</v>
      </c>
      <c r="T264" s="160">
        <f>S264*H264</f>
        <v>0</v>
      </c>
      <c r="U264" s="33"/>
      <c r="V264" s="33"/>
      <c r="W264" s="33"/>
      <c r="X264" s="33"/>
      <c r="Y264" s="33"/>
      <c r="Z264" s="33"/>
      <c r="AA264" s="33"/>
      <c r="AB264" s="33"/>
      <c r="AC264" s="33"/>
      <c r="AD264" s="33"/>
      <c r="AE264" s="33"/>
      <c r="AR264" s="161" t="s">
        <v>198</v>
      </c>
      <c r="AT264" s="161" t="s">
        <v>330</v>
      </c>
      <c r="AU264" s="161" t="s">
        <v>82</v>
      </c>
      <c r="AY264" s="18" t="s">
        <v>152</v>
      </c>
      <c r="BE264" s="162">
        <f>IF(N264="základní",J264,0)</f>
        <v>0</v>
      </c>
      <c r="BF264" s="162">
        <f>IF(N264="snížená",J264,0)</f>
        <v>0</v>
      </c>
      <c r="BG264" s="162">
        <f>IF(N264="zákl. přenesená",J264,0)</f>
        <v>0</v>
      </c>
      <c r="BH264" s="162">
        <f>IF(N264="sníž. přenesená",J264,0)</f>
        <v>0</v>
      </c>
      <c r="BI264" s="162">
        <f>IF(N264="nulová",J264,0)</f>
        <v>0</v>
      </c>
      <c r="BJ264" s="18" t="s">
        <v>80</v>
      </c>
      <c r="BK264" s="162">
        <f>ROUND(I264*H264,2)</f>
        <v>0</v>
      </c>
      <c r="BL264" s="18" t="s">
        <v>160</v>
      </c>
      <c r="BM264" s="161" t="s">
        <v>899</v>
      </c>
    </row>
    <row r="265" spans="1:47" s="2" customFormat="1" ht="12">
      <c r="A265" s="33"/>
      <c r="B265" s="34"/>
      <c r="C265" s="33"/>
      <c r="D265" s="163" t="s">
        <v>162</v>
      </c>
      <c r="E265" s="33"/>
      <c r="F265" s="164" t="s">
        <v>898</v>
      </c>
      <c r="G265" s="33"/>
      <c r="H265" s="33"/>
      <c r="I265" s="165"/>
      <c r="J265" s="33"/>
      <c r="K265" s="33"/>
      <c r="L265" s="34"/>
      <c r="M265" s="166"/>
      <c r="N265" s="167"/>
      <c r="O265" s="59"/>
      <c r="P265" s="59"/>
      <c r="Q265" s="59"/>
      <c r="R265" s="59"/>
      <c r="S265" s="59"/>
      <c r="T265" s="60"/>
      <c r="U265" s="33"/>
      <c r="V265" s="33"/>
      <c r="W265" s="33"/>
      <c r="X265" s="33"/>
      <c r="Y265" s="33"/>
      <c r="Z265" s="33"/>
      <c r="AA265" s="33"/>
      <c r="AB265" s="33"/>
      <c r="AC265" s="33"/>
      <c r="AD265" s="33"/>
      <c r="AE265" s="33"/>
      <c r="AT265" s="18" t="s">
        <v>162</v>
      </c>
      <c r="AU265" s="18" t="s">
        <v>82</v>
      </c>
    </row>
    <row r="266" spans="2:51" s="13" customFormat="1" ht="12">
      <c r="B266" s="169"/>
      <c r="D266" s="163" t="s">
        <v>166</v>
      </c>
      <c r="E266" s="170" t="s">
        <v>1</v>
      </c>
      <c r="F266" s="171" t="s">
        <v>900</v>
      </c>
      <c r="H266" s="172">
        <v>9.527</v>
      </c>
      <c r="I266" s="173"/>
      <c r="L266" s="169"/>
      <c r="M266" s="174"/>
      <c r="N266" s="175"/>
      <c r="O266" s="175"/>
      <c r="P266" s="175"/>
      <c r="Q266" s="175"/>
      <c r="R266" s="175"/>
      <c r="S266" s="175"/>
      <c r="T266" s="176"/>
      <c r="AT266" s="170" t="s">
        <v>166</v>
      </c>
      <c r="AU266" s="170" t="s">
        <v>82</v>
      </c>
      <c r="AV266" s="13" t="s">
        <v>82</v>
      </c>
      <c r="AW266" s="13" t="s">
        <v>31</v>
      </c>
      <c r="AX266" s="13" t="s">
        <v>74</v>
      </c>
      <c r="AY266" s="170" t="s">
        <v>152</v>
      </c>
    </row>
    <row r="267" spans="2:51" s="13" customFormat="1" ht="22.5">
      <c r="B267" s="169"/>
      <c r="D267" s="163" t="s">
        <v>166</v>
      </c>
      <c r="E267" s="170" t="s">
        <v>1</v>
      </c>
      <c r="F267" s="171" t="s">
        <v>901</v>
      </c>
      <c r="H267" s="172">
        <v>0.094</v>
      </c>
      <c r="I267" s="173"/>
      <c r="L267" s="169"/>
      <c r="M267" s="174"/>
      <c r="N267" s="175"/>
      <c r="O267" s="175"/>
      <c r="P267" s="175"/>
      <c r="Q267" s="175"/>
      <c r="R267" s="175"/>
      <c r="S267" s="175"/>
      <c r="T267" s="176"/>
      <c r="AT267" s="170" t="s">
        <v>166</v>
      </c>
      <c r="AU267" s="170" t="s">
        <v>82</v>
      </c>
      <c r="AV267" s="13" t="s">
        <v>82</v>
      </c>
      <c r="AW267" s="13" t="s">
        <v>31</v>
      </c>
      <c r="AX267" s="13" t="s">
        <v>74</v>
      </c>
      <c r="AY267" s="170" t="s">
        <v>152</v>
      </c>
    </row>
    <row r="268" spans="2:51" s="15" customFormat="1" ht="12">
      <c r="B268" s="184"/>
      <c r="D268" s="163" t="s">
        <v>166</v>
      </c>
      <c r="E268" s="185" t="s">
        <v>1</v>
      </c>
      <c r="F268" s="186" t="s">
        <v>300</v>
      </c>
      <c r="H268" s="187">
        <v>9.620999999999999</v>
      </c>
      <c r="I268" s="188"/>
      <c r="L268" s="184"/>
      <c r="M268" s="189"/>
      <c r="N268" s="190"/>
      <c r="O268" s="190"/>
      <c r="P268" s="190"/>
      <c r="Q268" s="190"/>
      <c r="R268" s="190"/>
      <c r="S268" s="190"/>
      <c r="T268" s="191"/>
      <c r="AT268" s="185" t="s">
        <v>166</v>
      </c>
      <c r="AU268" s="185" t="s">
        <v>82</v>
      </c>
      <c r="AV268" s="15" t="s">
        <v>160</v>
      </c>
      <c r="AW268" s="15" t="s">
        <v>31</v>
      </c>
      <c r="AX268" s="15" t="s">
        <v>80</v>
      </c>
      <c r="AY268" s="185" t="s">
        <v>152</v>
      </c>
    </row>
    <row r="269" spans="2:51" s="13" customFormat="1" ht="12">
      <c r="B269" s="169"/>
      <c r="D269" s="163" t="s">
        <v>166</v>
      </c>
      <c r="F269" s="171" t="s">
        <v>902</v>
      </c>
      <c r="H269" s="172">
        <v>12.507</v>
      </c>
      <c r="I269" s="173"/>
      <c r="L269" s="169"/>
      <c r="M269" s="174"/>
      <c r="N269" s="175"/>
      <c r="O269" s="175"/>
      <c r="P269" s="175"/>
      <c r="Q269" s="175"/>
      <c r="R269" s="175"/>
      <c r="S269" s="175"/>
      <c r="T269" s="176"/>
      <c r="AT269" s="170" t="s">
        <v>166</v>
      </c>
      <c r="AU269" s="170" t="s">
        <v>82</v>
      </c>
      <c r="AV269" s="13" t="s">
        <v>82</v>
      </c>
      <c r="AW269" s="13" t="s">
        <v>3</v>
      </c>
      <c r="AX269" s="13" t="s">
        <v>80</v>
      </c>
      <c r="AY269" s="170" t="s">
        <v>152</v>
      </c>
    </row>
    <row r="270" spans="1:65" s="2" customFormat="1" ht="24.2" customHeight="1">
      <c r="A270" s="33"/>
      <c r="B270" s="149"/>
      <c r="C270" s="150" t="s">
        <v>167</v>
      </c>
      <c r="D270" s="150" t="s">
        <v>155</v>
      </c>
      <c r="E270" s="151" t="s">
        <v>903</v>
      </c>
      <c r="F270" s="152" t="s">
        <v>904</v>
      </c>
      <c r="G270" s="153" t="s">
        <v>332</v>
      </c>
      <c r="H270" s="154">
        <v>3.162</v>
      </c>
      <c r="I270" s="155"/>
      <c r="J270" s="156">
        <f>ROUND(I270*H270,2)</f>
        <v>0</v>
      </c>
      <c r="K270" s="152" t="s">
        <v>159</v>
      </c>
      <c r="L270" s="34"/>
      <c r="M270" s="157" t="s">
        <v>1</v>
      </c>
      <c r="N270" s="158" t="s">
        <v>39</v>
      </c>
      <c r="O270" s="59"/>
      <c r="P270" s="159">
        <f>O270*H270</f>
        <v>0</v>
      </c>
      <c r="Q270" s="159">
        <v>1.11381</v>
      </c>
      <c r="R270" s="159">
        <f>Q270*H270</f>
        <v>3.52186722</v>
      </c>
      <c r="S270" s="159">
        <v>0</v>
      </c>
      <c r="T270" s="160">
        <f>S270*H270</f>
        <v>0</v>
      </c>
      <c r="U270" s="33"/>
      <c r="V270" s="33"/>
      <c r="W270" s="33"/>
      <c r="X270" s="33"/>
      <c r="Y270" s="33"/>
      <c r="Z270" s="33"/>
      <c r="AA270" s="33"/>
      <c r="AB270" s="33"/>
      <c r="AC270" s="33"/>
      <c r="AD270" s="33"/>
      <c r="AE270" s="33"/>
      <c r="AR270" s="161" t="s">
        <v>160</v>
      </c>
      <c r="AT270" s="161" t="s">
        <v>155</v>
      </c>
      <c r="AU270" s="161" t="s">
        <v>82</v>
      </c>
      <c r="AY270" s="18" t="s">
        <v>152</v>
      </c>
      <c r="BE270" s="162">
        <f>IF(N270="základní",J270,0)</f>
        <v>0</v>
      </c>
      <c r="BF270" s="162">
        <f>IF(N270="snížená",J270,0)</f>
        <v>0</v>
      </c>
      <c r="BG270" s="162">
        <f>IF(N270="zákl. přenesená",J270,0)</f>
        <v>0</v>
      </c>
      <c r="BH270" s="162">
        <f>IF(N270="sníž. přenesená",J270,0)</f>
        <v>0</v>
      </c>
      <c r="BI270" s="162">
        <f>IF(N270="nulová",J270,0)</f>
        <v>0</v>
      </c>
      <c r="BJ270" s="18" t="s">
        <v>80</v>
      </c>
      <c r="BK270" s="162">
        <f>ROUND(I270*H270,2)</f>
        <v>0</v>
      </c>
      <c r="BL270" s="18" t="s">
        <v>160</v>
      </c>
      <c r="BM270" s="161" t="s">
        <v>905</v>
      </c>
    </row>
    <row r="271" spans="1:47" s="2" customFormat="1" ht="12">
      <c r="A271" s="33"/>
      <c r="B271" s="34"/>
      <c r="C271" s="33"/>
      <c r="D271" s="163" t="s">
        <v>162</v>
      </c>
      <c r="E271" s="33"/>
      <c r="F271" s="164" t="s">
        <v>906</v>
      </c>
      <c r="G271" s="33"/>
      <c r="H271" s="33"/>
      <c r="I271" s="165"/>
      <c r="J271" s="33"/>
      <c r="K271" s="33"/>
      <c r="L271" s="34"/>
      <c r="M271" s="166"/>
      <c r="N271" s="167"/>
      <c r="O271" s="59"/>
      <c r="P271" s="59"/>
      <c r="Q271" s="59"/>
      <c r="R271" s="59"/>
      <c r="S271" s="59"/>
      <c r="T271" s="60"/>
      <c r="U271" s="33"/>
      <c r="V271" s="33"/>
      <c r="W271" s="33"/>
      <c r="X271" s="33"/>
      <c r="Y271" s="33"/>
      <c r="Z271" s="33"/>
      <c r="AA271" s="33"/>
      <c r="AB271" s="33"/>
      <c r="AC271" s="33"/>
      <c r="AD271" s="33"/>
      <c r="AE271" s="33"/>
      <c r="AT271" s="18" t="s">
        <v>162</v>
      </c>
      <c r="AU271" s="18" t="s">
        <v>82</v>
      </c>
    </row>
    <row r="272" spans="1:47" s="2" customFormat="1" ht="29.25">
      <c r="A272" s="33"/>
      <c r="B272" s="34"/>
      <c r="C272" s="33"/>
      <c r="D272" s="163" t="s">
        <v>164</v>
      </c>
      <c r="E272" s="33"/>
      <c r="F272" s="168" t="s">
        <v>887</v>
      </c>
      <c r="G272" s="33"/>
      <c r="H272" s="33"/>
      <c r="I272" s="165"/>
      <c r="J272" s="33"/>
      <c r="K272" s="33"/>
      <c r="L272" s="34"/>
      <c r="M272" s="166"/>
      <c r="N272" s="167"/>
      <c r="O272" s="59"/>
      <c r="P272" s="59"/>
      <c r="Q272" s="59"/>
      <c r="R272" s="59"/>
      <c r="S272" s="59"/>
      <c r="T272" s="60"/>
      <c r="U272" s="33"/>
      <c r="V272" s="33"/>
      <c r="W272" s="33"/>
      <c r="X272" s="33"/>
      <c r="Y272" s="33"/>
      <c r="Z272" s="33"/>
      <c r="AA272" s="33"/>
      <c r="AB272" s="33"/>
      <c r="AC272" s="33"/>
      <c r="AD272" s="33"/>
      <c r="AE272" s="33"/>
      <c r="AT272" s="18" t="s">
        <v>164</v>
      </c>
      <c r="AU272" s="18" t="s">
        <v>82</v>
      </c>
    </row>
    <row r="273" spans="2:51" s="14" customFormat="1" ht="12">
      <c r="B273" s="177"/>
      <c r="D273" s="163" t="s">
        <v>166</v>
      </c>
      <c r="E273" s="178" t="s">
        <v>1</v>
      </c>
      <c r="F273" s="179" t="s">
        <v>907</v>
      </c>
      <c r="H273" s="178" t="s">
        <v>1</v>
      </c>
      <c r="I273" s="180"/>
      <c r="L273" s="177"/>
      <c r="M273" s="181"/>
      <c r="N273" s="182"/>
      <c r="O273" s="182"/>
      <c r="P273" s="182"/>
      <c r="Q273" s="182"/>
      <c r="R273" s="182"/>
      <c r="S273" s="182"/>
      <c r="T273" s="183"/>
      <c r="AT273" s="178" t="s">
        <v>166</v>
      </c>
      <c r="AU273" s="178" t="s">
        <v>82</v>
      </c>
      <c r="AV273" s="14" t="s">
        <v>80</v>
      </c>
      <c r="AW273" s="14" t="s">
        <v>31</v>
      </c>
      <c r="AX273" s="14" t="s">
        <v>74</v>
      </c>
      <c r="AY273" s="178" t="s">
        <v>152</v>
      </c>
    </row>
    <row r="274" spans="2:51" s="14" customFormat="1" ht="12">
      <c r="B274" s="177"/>
      <c r="D274" s="163" t="s">
        <v>166</v>
      </c>
      <c r="E274" s="178" t="s">
        <v>1</v>
      </c>
      <c r="F274" s="179" t="s">
        <v>908</v>
      </c>
      <c r="H274" s="178" t="s">
        <v>1</v>
      </c>
      <c r="I274" s="180"/>
      <c r="L274" s="177"/>
      <c r="M274" s="181"/>
      <c r="N274" s="182"/>
      <c r="O274" s="182"/>
      <c r="P274" s="182"/>
      <c r="Q274" s="182"/>
      <c r="R274" s="182"/>
      <c r="S274" s="182"/>
      <c r="T274" s="183"/>
      <c r="AT274" s="178" t="s">
        <v>166</v>
      </c>
      <c r="AU274" s="178" t="s">
        <v>82</v>
      </c>
      <c r="AV274" s="14" t="s">
        <v>80</v>
      </c>
      <c r="AW274" s="14" t="s">
        <v>31</v>
      </c>
      <c r="AX274" s="14" t="s">
        <v>74</v>
      </c>
      <c r="AY274" s="178" t="s">
        <v>152</v>
      </c>
    </row>
    <row r="275" spans="2:51" s="13" customFormat="1" ht="12">
      <c r="B275" s="169"/>
      <c r="D275" s="163" t="s">
        <v>166</v>
      </c>
      <c r="E275" s="170" t="s">
        <v>1</v>
      </c>
      <c r="F275" s="171" t="s">
        <v>909</v>
      </c>
      <c r="H275" s="172">
        <v>3.162</v>
      </c>
      <c r="I275" s="173"/>
      <c r="L275" s="169"/>
      <c r="M275" s="174"/>
      <c r="N275" s="175"/>
      <c r="O275" s="175"/>
      <c r="P275" s="175"/>
      <c r="Q275" s="175"/>
      <c r="R275" s="175"/>
      <c r="S275" s="175"/>
      <c r="T275" s="176"/>
      <c r="AT275" s="170" t="s">
        <v>166</v>
      </c>
      <c r="AU275" s="170" t="s">
        <v>82</v>
      </c>
      <c r="AV275" s="13" t="s">
        <v>82</v>
      </c>
      <c r="AW275" s="13" t="s">
        <v>31</v>
      </c>
      <c r="AX275" s="13" t="s">
        <v>80</v>
      </c>
      <c r="AY275" s="170" t="s">
        <v>152</v>
      </c>
    </row>
    <row r="276" spans="1:65" s="2" customFormat="1" ht="21.75" customHeight="1">
      <c r="A276" s="33"/>
      <c r="B276" s="149"/>
      <c r="C276" s="150" t="s">
        <v>371</v>
      </c>
      <c r="D276" s="150" t="s">
        <v>155</v>
      </c>
      <c r="E276" s="151" t="s">
        <v>910</v>
      </c>
      <c r="F276" s="152" t="s">
        <v>911</v>
      </c>
      <c r="G276" s="153" t="s">
        <v>434</v>
      </c>
      <c r="H276" s="154">
        <v>306.4</v>
      </c>
      <c r="I276" s="155"/>
      <c r="J276" s="156">
        <f>ROUND(I276*H276,2)</f>
        <v>0</v>
      </c>
      <c r="K276" s="152" t="s">
        <v>159</v>
      </c>
      <c r="L276" s="34"/>
      <c r="M276" s="157" t="s">
        <v>1</v>
      </c>
      <c r="N276" s="158" t="s">
        <v>39</v>
      </c>
      <c r="O276" s="59"/>
      <c r="P276" s="159">
        <f>O276*H276</f>
        <v>0</v>
      </c>
      <c r="Q276" s="159">
        <v>0</v>
      </c>
      <c r="R276" s="159">
        <f>Q276*H276</f>
        <v>0</v>
      </c>
      <c r="S276" s="159">
        <v>0</v>
      </c>
      <c r="T276" s="160">
        <f>S276*H276</f>
        <v>0</v>
      </c>
      <c r="U276" s="33"/>
      <c r="V276" s="33"/>
      <c r="W276" s="33"/>
      <c r="X276" s="33"/>
      <c r="Y276" s="33"/>
      <c r="Z276" s="33"/>
      <c r="AA276" s="33"/>
      <c r="AB276" s="33"/>
      <c r="AC276" s="33"/>
      <c r="AD276" s="33"/>
      <c r="AE276" s="33"/>
      <c r="AR276" s="161" t="s">
        <v>160</v>
      </c>
      <c r="AT276" s="161" t="s">
        <v>155</v>
      </c>
      <c r="AU276" s="161" t="s">
        <v>82</v>
      </c>
      <c r="AY276" s="18" t="s">
        <v>152</v>
      </c>
      <c r="BE276" s="162">
        <f>IF(N276="základní",J276,0)</f>
        <v>0</v>
      </c>
      <c r="BF276" s="162">
        <f>IF(N276="snížená",J276,0)</f>
        <v>0</v>
      </c>
      <c r="BG276" s="162">
        <f>IF(N276="zákl. přenesená",J276,0)</f>
        <v>0</v>
      </c>
      <c r="BH276" s="162">
        <f>IF(N276="sníž. přenesená",J276,0)</f>
        <v>0</v>
      </c>
      <c r="BI276" s="162">
        <f>IF(N276="nulová",J276,0)</f>
        <v>0</v>
      </c>
      <c r="BJ276" s="18" t="s">
        <v>80</v>
      </c>
      <c r="BK276" s="162">
        <f>ROUND(I276*H276,2)</f>
        <v>0</v>
      </c>
      <c r="BL276" s="18" t="s">
        <v>160</v>
      </c>
      <c r="BM276" s="161" t="s">
        <v>912</v>
      </c>
    </row>
    <row r="277" spans="1:47" s="2" customFormat="1" ht="12">
      <c r="A277" s="33"/>
      <c r="B277" s="34"/>
      <c r="C277" s="33"/>
      <c r="D277" s="163" t="s">
        <v>162</v>
      </c>
      <c r="E277" s="33"/>
      <c r="F277" s="164" t="s">
        <v>913</v>
      </c>
      <c r="G277" s="33"/>
      <c r="H277" s="33"/>
      <c r="I277" s="165"/>
      <c r="J277" s="33"/>
      <c r="K277" s="33"/>
      <c r="L277" s="34"/>
      <c r="M277" s="166"/>
      <c r="N277" s="167"/>
      <c r="O277" s="59"/>
      <c r="P277" s="59"/>
      <c r="Q277" s="59"/>
      <c r="R277" s="59"/>
      <c r="S277" s="59"/>
      <c r="T277" s="60"/>
      <c r="U277" s="33"/>
      <c r="V277" s="33"/>
      <c r="W277" s="33"/>
      <c r="X277" s="33"/>
      <c r="Y277" s="33"/>
      <c r="Z277" s="33"/>
      <c r="AA277" s="33"/>
      <c r="AB277" s="33"/>
      <c r="AC277" s="33"/>
      <c r="AD277" s="33"/>
      <c r="AE277" s="33"/>
      <c r="AT277" s="18" t="s">
        <v>162</v>
      </c>
      <c r="AU277" s="18" t="s">
        <v>82</v>
      </c>
    </row>
    <row r="278" spans="2:63" s="12" customFormat="1" ht="22.9" customHeight="1">
      <c r="B278" s="136"/>
      <c r="D278" s="137" t="s">
        <v>73</v>
      </c>
      <c r="E278" s="147" t="s">
        <v>102</v>
      </c>
      <c r="F278" s="147" t="s">
        <v>390</v>
      </c>
      <c r="I278" s="139"/>
      <c r="J278" s="148">
        <f>BK278</f>
        <v>0</v>
      </c>
      <c r="L278" s="136"/>
      <c r="M278" s="141"/>
      <c r="N278" s="142"/>
      <c r="O278" s="142"/>
      <c r="P278" s="143">
        <f>SUM(P279:P300)</f>
        <v>0</v>
      </c>
      <c r="Q278" s="142"/>
      <c r="R278" s="143">
        <f>SUM(R279:R300)</f>
        <v>19.456816</v>
      </c>
      <c r="S278" s="142"/>
      <c r="T278" s="144">
        <f>SUM(T279:T300)</f>
        <v>0</v>
      </c>
      <c r="AR278" s="137" t="s">
        <v>80</v>
      </c>
      <c r="AT278" s="145" t="s">
        <v>73</v>
      </c>
      <c r="AU278" s="145" t="s">
        <v>80</v>
      </c>
      <c r="AY278" s="137" t="s">
        <v>152</v>
      </c>
      <c r="BK278" s="146">
        <f>SUM(BK279:BK300)</f>
        <v>0</v>
      </c>
    </row>
    <row r="279" spans="1:65" s="2" customFormat="1" ht="24.2" customHeight="1">
      <c r="A279" s="33"/>
      <c r="B279" s="149"/>
      <c r="C279" s="150" t="s">
        <v>378</v>
      </c>
      <c r="D279" s="150" t="s">
        <v>155</v>
      </c>
      <c r="E279" s="151" t="s">
        <v>589</v>
      </c>
      <c r="F279" s="152" t="s">
        <v>914</v>
      </c>
      <c r="G279" s="153" t="s">
        <v>230</v>
      </c>
      <c r="H279" s="154">
        <v>101.16</v>
      </c>
      <c r="I279" s="155"/>
      <c r="J279" s="156">
        <f>ROUND(I279*H279,2)</f>
        <v>0</v>
      </c>
      <c r="K279" s="152" t="s">
        <v>159</v>
      </c>
      <c r="L279" s="34"/>
      <c r="M279" s="157" t="s">
        <v>1</v>
      </c>
      <c r="N279" s="158" t="s">
        <v>39</v>
      </c>
      <c r="O279" s="59"/>
      <c r="P279" s="159">
        <f>O279*H279</f>
        <v>0</v>
      </c>
      <c r="Q279" s="159">
        <v>0</v>
      </c>
      <c r="R279" s="159">
        <f>Q279*H279</f>
        <v>0</v>
      </c>
      <c r="S279" s="159">
        <v>0</v>
      </c>
      <c r="T279" s="160">
        <f>S279*H279</f>
        <v>0</v>
      </c>
      <c r="U279" s="33"/>
      <c r="V279" s="33"/>
      <c r="W279" s="33"/>
      <c r="X279" s="33"/>
      <c r="Y279" s="33"/>
      <c r="Z279" s="33"/>
      <c r="AA279" s="33"/>
      <c r="AB279" s="33"/>
      <c r="AC279" s="33"/>
      <c r="AD279" s="33"/>
      <c r="AE279" s="33"/>
      <c r="AR279" s="161" t="s">
        <v>160</v>
      </c>
      <c r="AT279" s="161" t="s">
        <v>155</v>
      </c>
      <c r="AU279" s="161" t="s">
        <v>82</v>
      </c>
      <c r="AY279" s="18" t="s">
        <v>152</v>
      </c>
      <c r="BE279" s="162">
        <f>IF(N279="základní",J279,0)</f>
        <v>0</v>
      </c>
      <c r="BF279" s="162">
        <f>IF(N279="snížená",J279,0)</f>
        <v>0</v>
      </c>
      <c r="BG279" s="162">
        <f>IF(N279="zákl. přenesená",J279,0)</f>
        <v>0</v>
      </c>
      <c r="BH279" s="162">
        <f>IF(N279="sníž. přenesená",J279,0)</f>
        <v>0</v>
      </c>
      <c r="BI279" s="162">
        <f>IF(N279="nulová",J279,0)</f>
        <v>0</v>
      </c>
      <c r="BJ279" s="18" t="s">
        <v>80</v>
      </c>
      <c r="BK279" s="162">
        <f>ROUND(I279*H279,2)</f>
        <v>0</v>
      </c>
      <c r="BL279" s="18" t="s">
        <v>160</v>
      </c>
      <c r="BM279" s="161" t="s">
        <v>915</v>
      </c>
    </row>
    <row r="280" spans="1:47" s="2" customFormat="1" ht="48.75">
      <c r="A280" s="33"/>
      <c r="B280" s="34"/>
      <c r="C280" s="33"/>
      <c r="D280" s="163" t="s">
        <v>162</v>
      </c>
      <c r="E280" s="33"/>
      <c r="F280" s="164" t="s">
        <v>592</v>
      </c>
      <c r="G280" s="33"/>
      <c r="H280" s="33"/>
      <c r="I280" s="165"/>
      <c r="J280" s="33"/>
      <c r="K280" s="33"/>
      <c r="L280" s="34"/>
      <c r="M280" s="166"/>
      <c r="N280" s="167"/>
      <c r="O280" s="59"/>
      <c r="P280" s="59"/>
      <c r="Q280" s="59"/>
      <c r="R280" s="59"/>
      <c r="S280" s="59"/>
      <c r="T280" s="60"/>
      <c r="U280" s="33"/>
      <c r="V280" s="33"/>
      <c r="W280" s="33"/>
      <c r="X280" s="33"/>
      <c r="Y280" s="33"/>
      <c r="Z280" s="33"/>
      <c r="AA280" s="33"/>
      <c r="AB280" s="33"/>
      <c r="AC280" s="33"/>
      <c r="AD280" s="33"/>
      <c r="AE280" s="33"/>
      <c r="AT280" s="18" t="s">
        <v>162</v>
      </c>
      <c r="AU280" s="18" t="s">
        <v>82</v>
      </c>
    </row>
    <row r="281" spans="1:47" s="2" customFormat="1" ht="29.25">
      <c r="A281" s="33"/>
      <c r="B281" s="34"/>
      <c r="C281" s="33"/>
      <c r="D281" s="163" t="s">
        <v>164</v>
      </c>
      <c r="E281" s="33"/>
      <c r="F281" s="168" t="s">
        <v>887</v>
      </c>
      <c r="G281" s="33"/>
      <c r="H281" s="33"/>
      <c r="I281" s="165"/>
      <c r="J281" s="33"/>
      <c r="K281" s="33"/>
      <c r="L281" s="34"/>
      <c r="M281" s="166"/>
      <c r="N281" s="167"/>
      <c r="O281" s="59"/>
      <c r="P281" s="59"/>
      <c r="Q281" s="59"/>
      <c r="R281" s="59"/>
      <c r="S281" s="59"/>
      <c r="T281" s="60"/>
      <c r="U281" s="33"/>
      <c r="V281" s="33"/>
      <c r="W281" s="33"/>
      <c r="X281" s="33"/>
      <c r="Y281" s="33"/>
      <c r="Z281" s="33"/>
      <c r="AA281" s="33"/>
      <c r="AB281" s="33"/>
      <c r="AC281" s="33"/>
      <c r="AD281" s="33"/>
      <c r="AE281" s="33"/>
      <c r="AT281" s="18" t="s">
        <v>164</v>
      </c>
      <c r="AU281" s="18" t="s">
        <v>82</v>
      </c>
    </row>
    <row r="282" spans="2:51" s="14" customFormat="1" ht="12">
      <c r="B282" s="177"/>
      <c r="D282" s="163" t="s">
        <v>166</v>
      </c>
      <c r="E282" s="178" t="s">
        <v>1</v>
      </c>
      <c r="F282" s="179" t="s">
        <v>916</v>
      </c>
      <c r="H282" s="178" t="s">
        <v>1</v>
      </c>
      <c r="I282" s="180"/>
      <c r="L282" s="177"/>
      <c r="M282" s="181"/>
      <c r="N282" s="182"/>
      <c r="O282" s="182"/>
      <c r="P282" s="182"/>
      <c r="Q282" s="182"/>
      <c r="R282" s="182"/>
      <c r="S282" s="182"/>
      <c r="T282" s="183"/>
      <c r="AT282" s="178" t="s">
        <v>166</v>
      </c>
      <c r="AU282" s="178" t="s">
        <v>82</v>
      </c>
      <c r="AV282" s="14" t="s">
        <v>80</v>
      </c>
      <c r="AW282" s="14" t="s">
        <v>31</v>
      </c>
      <c r="AX282" s="14" t="s">
        <v>74</v>
      </c>
      <c r="AY282" s="178" t="s">
        <v>152</v>
      </c>
    </row>
    <row r="283" spans="2:51" s="13" customFormat="1" ht="12">
      <c r="B283" s="169"/>
      <c r="D283" s="163" t="s">
        <v>166</v>
      </c>
      <c r="E283" s="170" t="s">
        <v>1</v>
      </c>
      <c r="F283" s="171" t="s">
        <v>917</v>
      </c>
      <c r="H283" s="172">
        <v>70.812</v>
      </c>
      <c r="I283" s="173"/>
      <c r="L283" s="169"/>
      <c r="M283" s="174"/>
      <c r="N283" s="175"/>
      <c r="O283" s="175"/>
      <c r="P283" s="175"/>
      <c r="Q283" s="175"/>
      <c r="R283" s="175"/>
      <c r="S283" s="175"/>
      <c r="T283" s="176"/>
      <c r="AT283" s="170" t="s">
        <v>166</v>
      </c>
      <c r="AU283" s="170" t="s">
        <v>82</v>
      </c>
      <c r="AV283" s="13" t="s">
        <v>82</v>
      </c>
      <c r="AW283" s="13" t="s">
        <v>31</v>
      </c>
      <c r="AX283" s="13" t="s">
        <v>74</v>
      </c>
      <c r="AY283" s="170" t="s">
        <v>152</v>
      </c>
    </row>
    <row r="284" spans="2:51" s="13" customFormat="1" ht="12">
      <c r="B284" s="169"/>
      <c r="D284" s="163" t="s">
        <v>166</v>
      </c>
      <c r="E284" s="170" t="s">
        <v>1</v>
      </c>
      <c r="F284" s="171" t="s">
        <v>918</v>
      </c>
      <c r="H284" s="172">
        <v>30.348</v>
      </c>
      <c r="I284" s="173"/>
      <c r="L284" s="169"/>
      <c r="M284" s="174"/>
      <c r="N284" s="175"/>
      <c r="O284" s="175"/>
      <c r="P284" s="175"/>
      <c r="Q284" s="175"/>
      <c r="R284" s="175"/>
      <c r="S284" s="175"/>
      <c r="T284" s="176"/>
      <c r="AT284" s="170" t="s">
        <v>166</v>
      </c>
      <c r="AU284" s="170" t="s">
        <v>82</v>
      </c>
      <c r="AV284" s="13" t="s">
        <v>82</v>
      </c>
      <c r="AW284" s="13" t="s">
        <v>31</v>
      </c>
      <c r="AX284" s="13" t="s">
        <v>74</v>
      </c>
      <c r="AY284" s="170" t="s">
        <v>152</v>
      </c>
    </row>
    <row r="285" spans="2:51" s="15" customFormat="1" ht="12">
      <c r="B285" s="184"/>
      <c r="D285" s="163" t="s">
        <v>166</v>
      </c>
      <c r="E285" s="185" t="s">
        <v>1</v>
      </c>
      <c r="F285" s="186" t="s">
        <v>300</v>
      </c>
      <c r="H285" s="187">
        <v>101.16</v>
      </c>
      <c r="I285" s="188"/>
      <c r="L285" s="184"/>
      <c r="M285" s="189"/>
      <c r="N285" s="190"/>
      <c r="O285" s="190"/>
      <c r="P285" s="190"/>
      <c r="Q285" s="190"/>
      <c r="R285" s="190"/>
      <c r="S285" s="190"/>
      <c r="T285" s="191"/>
      <c r="AT285" s="185" t="s">
        <v>166</v>
      </c>
      <c r="AU285" s="185" t="s">
        <v>82</v>
      </c>
      <c r="AV285" s="15" t="s">
        <v>160</v>
      </c>
      <c r="AW285" s="15" t="s">
        <v>31</v>
      </c>
      <c r="AX285" s="15" t="s">
        <v>80</v>
      </c>
      <c r="AY285" s="185" t="s">
        <v>152</v>
      </c>
    </row>
    <row r="286" spans="1:65" s="2" customFormat="1" ht="21.75" customHeight="1">
      <c r="A286" s="33"/>
      <c r="B286" s="149"/>
      <c r="C286" s="150" t="s">
        <v>385</v>
      </c>
      <c r="D286" s="150" t="s">
        <v>155</v>
      </c>
      <c r="E286" s="151" t="s">
        <v>598</v>
      </c>
      <c r="F286" s="152" t="s">
        <v>599</v>
      </c>
      <c r="G286" s="153" t="s">
        <v>158</v>
      </c>
      <c r="H286" s="154">
        <v>422.64</v>
      </c>
      <c r="I286" s="155"/>
      <c r="J286" s="156">
        <f>ROUND(I286*H286,2)</f>
        <v>0</v>
      </c>
      <c r="K286" s="152" t="s">
        <v>159</v>
      </c>
      <c r="L286" s="34"/>
      <c r="M286" s="157" t="s">
        <v>1</v>
      </c>
      <c r="N286" s="158" t="s">
        <v>39</v>
      </c>
      <c r="O286" s="59"/>
      <c r="P286" s="159">
        <f>O286*H286</f>
        <v>0</v>
      </c>
      <c r="Q286" s="159">
        <v>0.00726</v>
      </c>
      <c r="R286" s="159">
        <f>Q286*H286</f>
        <v>3.0683664</v>
      </c>
      <c r="S286" s="159">
        <v>0</v>
      </c>
      <c r="T286" s="160">
        <f>S286*H286</f>
        <v>0</v>
      </c>
      <c r="U286" s="33"/>
      <c r="V286" s="33"/>
      <c r="W286" s="33"/>
      <c r="X286" s="33"/>
      <c r="Y286" s="33"/>
      <c r="Z286" s="33"/>
      <c r="AA286" s="33"/>
      <c r="AB286" s="33"/>
      <c r="AC286" s="33"/>
      <c r="AD286" s="33"/>
      <c r="AE286" s="33"/>
      <c r="AR286" s="161" t="s">
        <v>160</v>
      </c>
      <c r="AT286" s="161" t="s">
        <v>155</v>
      </c>
      <c r="AU286" s="161" t="s">
        <v>82</v>
      </c>
      <c r="AY286" s="18" t="s">
        <v>152</v>
      </c>
      <c r="BE286" s="162">
        <f>IF(N286="základní",J286,0)</f>
        <v>0</v>
      </c>
      <c r="BF286" s="162">
        <f>IF(N286="snížená",J286,0)</f>
        <v>0</v>
      </c>
      <c r="BG286" s="162">
        <f>IF(N286="zákl. přenesená",J286,0)</f>
        <v>0</v>
      </c>
      <c r="BH286" s="162">
        <f>IF(N286="sníž. přenesená",J286,0)</f>
        <v>0</v>
      </c>
      <c r="BI286" s="162">
        <f>IF(N286="nulová",J286,0)</f>
        <v>0</v>
      </c>
      <c r="BJ286" s="18" t="s">
        <v>80</v>
      </c>
      <c r="BK286" s="162">
        <f>ROUND(I286*H286,2)</f>
        <v>0</v>
      </c>
      <c r="BL286" s="18" t="s">
        <v>160</v>
      </c>
      <c r="BM286" s="161" t="s">
        <v>919</v>
      </c>
    </row>
    <row r="287" spans="1:47" s="2" customFormat="1" ht="48.75">
      <c r="A287" s="33"/>
      <c r="B287" s="34"/>
      <c r="C287" s="33"/>
      <c r="D287" s="163" t="s">
        <v>162</v>
      </c>
      <c r="E287" s="33"/>
      <c r="F287" s="164" t="s">
        <v>601</v>
      </c>
      <c r="G287" s="33"/>
      <c r="H287" s="33"/>
      <c r="I287" s="165"/>
      <c r="J287" s="33"/>
      <c r="K287" s="33"/>
      <c r="L287" s="34"/>
      <c r="M287" s="166"/>
      <c r="N287" s="167"/>
      <c r="O287" s="59"/>
      <c r="P287" s="59"/>
      <c r="Q287" s="59"/>
      <c r="R287" s="59"/>
      <c r="S287" s="59"/>
      <c r="T287" s="60"/>
      <c r="U287" s="33"/>
      <c r="V287" s="33"/>
      <c r="W287" s="33"/>
      <c r="X287" s="33"/>
      <c r="Y287" s="33"/>
      <c r="Z287" s="33"/>
      <c r="AA287" s="33"/>
      <c r="AB287" s="33"/>
      <c r="AC287" s="33"/>
      <c r="AD287" s="33"/>
      <c r="AE287" s="33"/>
      <c r="AT287" s="18" t="s">
        <v>162</v>
      </c>
      <c r="AU287" s="18" t="s">
        <v>82</v>
      </c>
    </row>
    <row r="288" spans="1:47" s="2" customFormat="1" ht="29.25">
      <c r="A288" s="33"/>
      <c r="B288" s="34"/>
      <c r="C288" s="33"/>
      <c r="D288" s="163" t="s">
        <v>164</v>
      </c>
      <c r="E288" s="33"/>
      <c r="F288" s="168" t="s">
        <v>887</v>
      </c>
      <c r="G288" s="33"/>
      <c r="H288" s="33"/>
      <c r="I288" s="165"/>
      <c r="J288" s="33"/>
      <c r="K288" s="33"/>
      <c r="L288" s="34"/>
      <c r="M288" s="166"/>
      <c r="N288" s="167"/>
      <c r="O288" s="59"/>
      <c r="P288" s="59"/>
      <c r="Q288" s="59"/>
      <c r="R288" s="59"/>
      <c r="S288" s="59"/>
      <c r="T288" s="60"/>
      <c r="U288" s="33"/>
      <c r="V288" s="33"/>
      <c r="W288" s="33"/>
      <c r="X288" s="33"/>
      <c r="Y288" s="33"/>
      <c r="Z288" s="33"/>
      <c r="AA288" s="33"/>
      <c r="AB288" s="33"/>
      <c r="AC288" s="33"/>
      <c r="AD288" s="33"/>
      <c r="AE288" s="33"/>
      <c r="AT288" s="18" t="s">
        <v>164</v>
      </c>
      <c r="AU288" s="18" t="s">
        <v>82</v>
      </c>
    </row>
    <row r="289" spans="2:51" s="14" customFormat="1" ht="12">
      <c r="B289" s="177"/>
      <c r="D289" s="163" t="s">
        <v>166</v>
      </c>
      <c r="E289" s="178" t="s">
        <v>1</v>
      </c>
      <c r="F289" s="179" t="s">
        <v>920</v>
      </c>
      <c r="H289" s="178" t="s">
        <v>1</v>
      </c>
      <c r="I289" s="180"/>
      <c r="L289" s="177"/>
      <c r="M289" s="181"/>
      <c r="N289" s="182"/>
      <c r="O289" s="182"/>
      <c r="P289" s="182"/>
      <c r="Q289" s="182"/>
      <c r="R289" s="182"/>
      <c r="S289" s="182"/>
      <c r="T289" s="183"/>
      <c r="AT289" s="178" t="s">
        <v>166</v>
      </c>
      <c r="AU289" s="178" t="s">
        <v>82</v>
      </c>
      <c r="AV289" s="14" t="s">
        <v>80</v>
      </c>
      <c r="AW289" s="14" t="s">
        <v>31</v>
      </c>
      <c r="AX289" s="14" t="s">
        <v>74</v>
      </c>
      <c r="AY289" s="178" t="s">
        <v>152</v>
      </c>
    </row>
    <row r="290" spans="2:51" s="13" customFormat="1" ht="12">
      <c r="B290" s="169"/>
      <c r="D290" s="163" t="s">
        <v>166</v>
      </c>
      <c r="E290" s="170" t="s">
        <v>1</v>
      </c>
      <c r="F290" s="171" t="s">
        <v>921</v>
      </c>
      <c r="H290" s="172">
        <v>404.64</v>
      </c>
      <c r="I290" s="173"/>
      <c r="L290" s="169"/>
      <c r="M290" s="174"/>
      <c r="N290" s="175"/>
      <c r="O290" s="175"/>
      <c r="P290" s="175"/>
      <c r="Q290" s="175"/>
      <c r="R290" s="175"/>
      <c r="S290" s="175"/>
      <c r="T290" s="176"/>
      <c r="AT290" s="170" t="s">
        <v>166</v>
      </c>
      <c r="AU290" s="170" t="s">
        <v>82</v>
      </c>
      <c r="AV290" s="13" t="s">
        <v>82</v>
      </c>
      <c r="AW290" s="13" t="s">
        <v>31</v>
      </c>
      <c r="AX290" s="13" t="s">
        <v>74</v>
      </c>
      <c r="AY290" s="170" t="s">
        <v>152</v>
      </c>
    </row>
    <row r="291" spans="2:51" s="13" customFormat="1" ht="12">
      <c r="B291" s="169"/>
      <c r="D291" s="163" t="s">
        <v>166</v>
      </c>
      <c r="E291" s="170" t="s">
        <v>1</v>
      </c>
      <c r="F291" s="171" t="s">
        <v>922</v>
      </c>
      <c r="H291" s="172">
        <v>18</v>
      </c>
      <c r="I291" s="173"/>
      <c r="L291" s="169"/>
      <c r="M291" s="174"/>
      <c r="N291" s="175"/>
      <c r="O291" s="175"/>
      <c r="P291" s="175"/>
      <c r="Q291" s="175"/>
      <c r="R291" s="175"/>
      <c r="S291" s="175"/>
      <c r="T291" s="176"/>
      <c r="AT291" s="170" t="s">
        <v>166</v>
      </c>
      <c r="AU291" s="170" t="s">
        <v>82</v>
      </c>
      <c r="AV291" s="13" t="s">
        <v>82</v>
      </c>
      <c r="AW291" s="13" t="s">
        <v>31</v>
      </c>
      <c r="AX291" s="13" t="s">
        <v>74</v>
      </c>
      <c r="AY291" s="170" t="s">
        <v>152</v>
      </c>
    </row>
    <row r="292" spans="2:51" s="15" customFormat="1" ht="12">
      <c r="B292" s="184"/>
      <c r="D292" s="163" t="s">
        <v>166</v>
      </c>
      <c r="E292" s="185" t="s">
        <v>1</v>
      </c>
      <c r="F292" s="186" t="s">
        <v>300</v>
      </c>
      <c r="H292" s="187">
        <v>422.64</v>
      </c>
      <c r="I292" s="188"/>
      <c r="L292" s="184"/>
      <c r="M292" s="189"/>
      <c r="N292" s="190"/>
      <c r="O292" s="190"/>
      <c r="P292" s="190"/>
      <c r="Q292" s="190"/>
      <c r="R292" s="190"/>
      <c r="S292" s="190"/>
      <c r="T292" s="191"/>
      <c r="AT292" s="185" t="s">
        <v>166</v>
      </c>
      <c r="AU292" s="185" t="s">
        <v>82</v>
      </c>
      <c r="AV292" s="15" t="s">
        <v>160</v>
      </c>
      <c r="AW292" s="15" t="s">
        <v>31</v>
      </c>
      <c r="AX292" s="15" t="s">
        <v>80</v>
      </c>
      <c r="AY292" s="185" t="s">
        <v>152</v>
      </c>
    </row>
    <row r="293" spans="1:65" s="2" customFormat="1" ht="21.75" customHeight="1">
      <c r="A293" s="33"/>
      <c r="B293" s="149"/>
      <c r="C293" s="150" t="s">
        <v>391</v>
      </c>
      <c r="D293" s="150" t="s">
        <v>155</v>
      </c>
      <c r="E293" s="151" t="s">
        <v>608</v>
      </c>
      <c r="F293" s="152" t="s">
        <v>609</v>
      </c>
      <c r="G293" s="153" t="s">
        <v>158</v>
      </c>
      <c r="H293" s="154">
        <v>422.64</v>
      </c>
      <c r="I293" s="155"/>
      <c r="J293" s="156">
        <f>ROUND(I293*H293,2)</f>
        <v>0</v>
      </c>
      <c r="K293" s="152" t="s">
        <v>159</v>
      </c>
      <c r="L293" s="34"/>
      <c r="M293" s="157" t="s">
        <v>1</v>
      </c>
      <c r="N293" s="158" t="s">
        <v>39</v>
      </c>
      <c r="O293" s="59"/>
      <c r="P293" s="159">
        <f>O293*H293</f>
        <v>0</v>
      </c>
      <c r="Q293" s="159">
        <v>0.00086</v>
      </c>
      <c r="R293" s="159">
        <f>Q293*H293</f>
        <v>0.36347039999999997</v>
      </c>
      <c r="S293" s="159">
        <v>0</v>
      </c>
      <c r="T293" s="160">
        <f>S293*H293</f>
        <v>0</v>
      </c>
      <c r="U293" s="33"/>
      <c r="V293" s="33"/>
      <c r="W293" s="33"/>
      <c r="X293" s="33"/>
      <c r="Y293" s="33"/>
      <c r="Z293" s="33"/>
      <c r="AA293" s="33"/>
      <c r="AB293" s="33"/>
      <c r="AC293" s="33"/>
      <c r="AD293" s="33"/>
      <c r="AE293" s="33"/>
      <c r="AR293" s="161" t="s">
        <v>160</v>
      </c>
      <c r="AT293" s="161" t="s">
        <v>155</v>
      </c>
      <c r="AU293" s="161" t="s">
        <v>82</v>
      </c>
      <c r="AY293" s="18" t="s">
        <v>152</v>
      </c>
      <c r="BE293" s="162">
        <f>IF(N293="základní",J293,0)</f>
        <v>0</v>
      </c>
      <c r="BF293" s="162">
        <f>IF(N293="snížená",J293,0)</f>
        <v>0</v>
      </c>
      <c r="BG293" s="162">
        <f>IF(N293="zákl. přenesená",J293,0)</f>
        <v>0</v>
      </c>
      <c r="BH293" s="162">
        <f>IF(N293="sníž. přenesená",J293,0)</f>
        <v>0</v>
      </c>
      <c r="BI293" s="162">
        <f>IF(N293="nulová",J293,0)</f>
        <v>0</v>
      </c>
      <c r="BJ293" s="18" t="s">
        <v>80</v>
      </c>
      <c r="BK293" s="162">
        <f>ROUND(I293*H293,2)</f>
        <v>0</v>
      </c>
      <c r="BL293" s="18" t="s">
        <v>160</v>
      </c>
      <c r="BM293" s="161" t="s">
        <v>923</v>
      </c>
    </row>
    <row r="294" spans="1:47" s="2" customFormat="1" ht="48.75">
      <c r="A294" s="33"/>
      <c r="B294" s="34"/>
      <c r="C294" s="33"/>
      <c r="D294" s="163" t="s">
        <v>162</v>
      </c>
      <c r="E294" s="33"/>
      <c r="F294" s="164" t="s">
        <v>611</v>
      </c>
      <c r="G294" s="33"/>
      <c r="H294" s="33"/>
      <c r="I294" s="165"/>
      <c r="J294" s="33"/>
      <c r="K294" s="33"/>
      <c r="L294" s="34"/>
      <c r="M294" s="166"/>
      <c r="N294" s="167"/>
      <c r="O294" s="59"/>
      <c r="P294" s="59"/>
      <c r="Q294" s="59"/>
      <c r="R294" s="59"/>
      <c r="S294" s="59"/>
      <c r="T294" s="60"/>
      <c r="U294" s="33"/>
      <c r="V294" s="33"/>
      <c r="W294" s="33"/>
      <c r="X294" s="33"/>
      <c r="Y294" s="33"/>
      <c r="Z294" s="33"/>
      <c r="AA294" s="33"/>
      <c r="AB294" s="33"/>
      <c r="AC294" s="33"/>
      <c r="AD294" s="33"/>
      <c r="AE294" s="33"/>
      <c r="AT294" s="18" t="s">
        <v>162</v>
      </c>
      <c r="AU294" s="18" t="s">
        <v>82</v>
      </c>
    </row>
    <row r="295" spans="1:65" s="2" customFormat="1" ht="24.2" customHeight="1">
      <c r="A295" s="33"/>
      <c r="B295" s="149"/>
      <c r="C295" s="150" t="s">
        <v>396</v>
      </c>
      <c r="D295" s="150" t="s">
        <v>155</v>
      </c>
      <c r="E295" s="151" t="s">
        <v>612</v>
      </c>
      <c r="F295" s="152" t="s">
        <v>613</v>
      </c>
      <c r="G295" s="153" t="s">
        <v>332</v>
      </c>
      <c r="H295" s="154">
        <v>14.624</v>
      </c>
      <c r="I295" s="155"/>
      <c r="J295" s="156">
        <f>ROUND(I295*H295,2)</f>
        <v>0</v>
      </c>
      <c r="K295" s="152" t="s">
        <v>159</v>
      </c>
      <c r="L295" s="34"/>
      <c r="M295" s="157" t="s">
        <v>1</v>
      </c>
      <c r="N295" s="158" t="s">
        <v>39</v>
      </c>
      <c r="O295" s="59"/>
      <c r="P295" s="159">
        <f>O295*H295</f>
        <v>0</v>
      </c>
      <c r="Q295" s="159">
        <v>1.0958</v>
      </c>
      <c r="R295" s="159">
        <f>Q295*H295</f>
        <v>16.0249792</v>
      </c>
      <c r="S295" s="159">
        <v>0</v>
      </c>
      <c r="T295" s="160">
        <f>S295*H295</f>
        <v>0</v>
      </c>
      <c r="U295" s="33"/>
      <c r="V295" s="33"/>
      <c r="W295" s="33"/>
      <c r="X295" s="33"/>
      <c r="Y295" s="33"/>
      <c r="Z295" s="33"/>
      <c r="AA295" s="33"/>
      <c r="AB295" s="33"/>
      <c r="AC295" s="33"/>
      <c r="AD295" s="33"/>
      <c r="AE295" s="33"/>
      <c r="AR295" s="161" t="s">
        <v>160</v>
      </c>
      <c r="AT295" s="161" t="s">
        <v>155</v>
      </c>
      <c r="AU295" s="161" t="s">
        <v>82</v>
      </c>
      <c r="AY295" s="18" t="s">
        <v>152</v>
      </c>
      <c r="BE295" s="162">
        <f>IF(N295="základní",J295,0)</f>
        <v>0</v>
      </c>
      <c r="BF295" s="162">
        <f>IF(N295="snížená",J295,0)</f>
        <v>0</v>
      </c>
      <c r="BG295" s="162">
        <f>IF(N295="zákl. přenesená",J295,0)</f>
        <v>0</v>
      </c>
      <c r="BH295" s="162">
        <f>IF(N295="sníž. přenesená",J295,0)</f>
        <v>0</v>
      </c>
      <c r="BI295" s="162">
        <f>IF(N295="nulová",J295,0)</f>
        <v>0</v>
      </c>
      <c r="BJ295" s="18" t="s">
        <v>80</v>
      </c>
      <c r="BK295" s="162">
        <f>ROUND(I295*H295,2)</f>
        <v>0</v>
      </c>
      <c r="BL295" s="18" t="s">
        <v>160</v>
      </c>
      <c r="BM295" s="161" t="s">
        <v>924</v>
      </c>
    </row>
    <row r="296" spans="1:47" s="2" customFormat="1" ht="48.75">
      <c r="A296" s="33"/>
      <c r="B296" s="34"/>
      <c r="C296" s="33"/>
      <c r="D296" s="163" t="s">
        <v>162</v>
      </c>
      <c r="E296" s="33"/>
      <c r="F296" s="164" t="s">
        <v>615</v>
      </c>
      <c r="G296" s="33"/>
      <c r="H296" s="33"/>
      <c r="I296" s="165"/>
      <c r="J296" s="33"/>
      <c r="K296" s="33"/>
      <c r="L296" s="34"/>
      <c r="M296" s="166"/>
      <c r="N296" s="167"/>
      <c r="O296" s="59"/>
      <c r="P296" s="59"/>
      <c r="Q296" s="59"/>
      <c r="R296" s="59"/>
      <c r="S296" s="59"/>
      <c r="T296" s="60"/>
      <c r="U296" s="33"/>
      <c r="V296" s="33"/>
      <c r="W296" s="33"/>
      <c r="X296" s="33"/>
      <c r="Y296" s="33"/>
      <c r="Z296" s="33"/>
      <c r="AA296" s="33"/>
      <c r="AB296" s="33"/>
      <c r="AC296" s="33"/>
      <c r="AD296" s="33"/>
      <c r="AE296" s="33"/>
      <c r="AT296" s="18" t="s">
        <v>162</v>
      </c>
      <c r="AU296" s="18" t="s">
        <v>82</v>
      </c>
    </row>
    <row r="297" spans="1:47" s="2" customFormat="1" ht="29.25">
      <c r="A297" s="33"/>
      <c r="B297" s="34"/>
      <c r="C297" s="33"/>
      <c r="D297" s="163" t="s">
        <v>164</v>
      </c>
      <c r="E297" s="33"/>
      <c r="F297" s="168" t="s">
        <v>887</v>
      </c>
      <c r="G297" s="33"/>
      <c r="H297" s="33"/>
      <c r="I297" s="165"/>
      <c r="J297" s="33"/>
      <c r="K297" s="33"/>
      <c r="L297" s="34"/>
      <c r="M297" s="166"/>
      <c r="N297" s="167"/>
      <c r="O297" s="59"/>
      <c r="P297" s="59"/>
      <c r="Q297" s="59"/>
      <c r="R297" s="59"/>
      <c r="S297" s="59"/>
      <c r="T297" s="60"/>
      <c r="U297" s="33"/>
      <c r="V297" s="33"/>
      <c r="W297" s="33"/>
      <c r="X297" s="33"/>
      <c r="Y297" s="33"/>
      <c r="Z297" s="33"/>
      <c r="AA297" s="33"/>
      <c r="AB297" s="33"/>
      <c r="AC297" s="33"/>
      <c r="AD297" s="33"/>
      <c r="AE297" s="33"/>
      <c r="AT297" s="18" t="s">
        <v>164</v>
      </c>
      <c r="AU297" s="18" t="s">
        <v>82</v>
      </c>
    </row>
    <row r="298" spans="2:51" s="14" customFormat="1" ht="12">
      <c r="B298" s="177"/>
      <c r="D298" s="163" t="s">
        <v>166</v>
      </c>
      <c r="E298" s="178" t="s">
        <v>1</v>
      </c>
      <c r="F298" s="179" t="s">
        <v>925</v>
      </c>
      <c r="H298" s="178" t="s">
        <v>1</v>
      </c>
      <c r="I298" s="180"/>
      <c r="L298" s="177"/>
      <c r="M298" s="181"/>
      <c r="N298" s="182"/>
      <c r="O298" s="182"/>
      <c r="P298" s="182"/>
      <c r="Q298" s="182"/>
      <c r="R298" s="182"/>
      <c r="S298" s="182"/>
      <c r="T298" s="183"/>
      <c r="AT298" s="178" t="s">
        <v>166</v>
      </c>
      <c r="AU298" s="178" t="s">
        <v>82</v>
      </c>
      <c r="AV298" s="14" t="s">
        <v>80</v>
      </c>
      <c r="AW298" s="14" t="s">
        <v>31</v>
      </c>
      <c r="AX298" s="14" t="s">
        <v>74</v>
      </c>
      <c r="AY298" s="178" t="s">
        <v>152</v>
      </c>
    </row>
    <row r="299" spans="2:51" s="14" customFormat="1" ht="12">
      <c r="B299" s="177"/>
      <c r="D299" s="163" t="s">
        <v>166</v>
      </c>
      <c r="E299" s="178" t="s">
        <v>1</v>
      </c>
      <c r="F299" s="179" t="s">
        <v>926</v>
      </c>
      <c r="H299" s="178" t="s">
        <v>1</v>
      </c>
      <c r="I299" s="180"/>
      <c r="L299" s="177"/>
      <c r="M299" s="181"/>
      <c r="N299" s="182"/>
      <c r="O299" s="182"/>
      <c r="P299" s="182"/>
      <c r="Q299" s="182"/>
      <c r="R299" s="182"/>
      <c r="S299" s="182"/>
      <c r="T299" s="183"/>
      <c r="AT299" s="178" t="s">
        <v>166</v>
      </c>
      <c r="AU299" s="178" t="s">
        <v>82</v>
      </c>
      <c r="AV299" s="14" t="s">
        <v>80</v>
      </c>
      <c r="AW299" s="14" t="s">
        <v>31</v>
      </c>
      <c r="AX299" s="14" t="s">
        <v>74</v>
      </c>
      <c r="AY299" s="178" t="s">
        <v>152</v>
      </c>
    </row>
    <row r="300" spans="2:51" s="13" customFormat="1" ht="12">
      <c r="B300" s="169"/>
      <c r="D300" s="163" t="s">
        <v>166</v>
      </c>
      <c r="E300" s="170" t="s">
        <v>1</v>
      </c>
      <c r="F300" s="171" t="s">
        <v>927</v>
      </c>
      <c r="H300" s="172">
        <v>14.624</v>
      </c>
      <c r="I300" s="173"/>
      <c r="L300" s="169"/>
      <c r="M300" s="174"/>
      <c r="N300" s="175"/>
      <c r="O300" s="175"/>
      <c r="P300" s="175"/>
      <c r="Q300" s="175"/>
      <c r="R300" s="175"/>
      <c r="S300" s="175"/>
      <c r="T300" s="176"/>
      <c r="AT300" s="170" t="s">
        <v>166</v>
      </c>
      <c r="AU300" s="170" t="s">
        <v>82</v>
      </c>
      <c r="AV300" s="13" t="s">
        <v>82</v>
      </c>
      <c r="AW300" s="13" t="s">
        <v>31</v>
      </c>
      <c r="AX300" s="13" t="s">
        <v>80</v>
      </c>
      <c r="AY300" s="170" t="s">
        <v>152</v>
      </c>
    </row>
    <row r="301" spans="2:63" s="12" customFormat="1" ht="22.9" customHeight="1">
      <c r="B301" s="136"/>
      <c r="D301" s="137" t="s">
        <v>73</v>
      </c>
      <c r="E301" s="147" t="s">
        <v>204</v>
      </c>
      <c r="F301" s="147" t="s">
        <v>430</v>
      </c>
      <c r="I301" s="139"/>
      <c r="J301" s="148">
        <f>BK301</f>
        <v>0</v>
      </c>
      <c r="L301" s="136"/>
      <c r="M301" s="141"/>
      <c r="N301" s="142"/>
      <c r="O301" s="142"/>
      <c r="P301" s="143">
        <f>SUM(P302:P339)</f>
        <v>0</v>
      </c>
      <c r="Q301" s="142"/>
      <c r="R301" s="143">
        <f>SUM(R302:R339)</f>
        <v>0.329304</v>
      </c>
      <c r="S301" s="142"/>
      <c r="T301" s="144">
        <f>SUM(T302:T339)</f>
        <v>201.6</v>
      </c>
      <c r="AR301" s="137" t="s">
        <v>80</v>
      </c>
      <c r="AT301" s="145" t="s">
        <v>73</v>
      </c>
      <c r="AU301" s="145" t="s">
        <v>80</v>
      </c>
      <c r="AY301" s="137" t="s">
        <v>152</v>
      </c>
      <c r="BK301" s="146">
        <f>SUM(BK302:BK339)</f>
        <v>0</v>
      </c>
    </row>
    <row r="302" spans="1:65" s="2" customFormat="1" ht="24.2" customHeight="1">
      <c r="A302" s="33"/>
      <c r="B302" s="149"/>
      <c r="C302" s="150" t="s">
        <v>400</v>
      </c>
      <c r="D302" s="150" t="s">
        <v>155</v>
      </c>
      <c r="E302" s="151" t="s">
        <v>928</v>
      </c>
      <c r="F302" s="152" t="s">
        <v>929</v>
      </c>
      <c r="G302" s="153" t="s">
        <v>230</v>
      </c>
      <c r="H302" s="154">
        <v>210.75</v>
      </c>
      <c r="I302" s="155"/>
      <c r="J302" s="156">
        <f>ROUND(I302*H302,2)</f>
        <v>0</v>
      </c>
      <c r="K302" s="152" t="s">
        <v>159</v>
      </c>
      <c r="L302" s="34"/>
      <c r="M302" s="157" t="s">
        <v>1</v>
      </c>
      <c r="N302" s="158" t="s">
        <v>39</v>
      </c>
      <c r="O302" s="59"/>
      <c r="P302" s="159">
        <f>O302*H302</f>
        <v>0</v>
      </c>
      <c r="Q302" s="159">
        <v>0</v>
      </c>
      <c r="R302" s="159">
        <f>Q302*H302</f>
        <v>0</v>
      </c>
      <c r="S302" s="159">
        <v>0</v>
      </c>
      <c r="T302" s="160">
        <f>S302*H302</f>
        <v>0</v>
      </c>
      <c r="U302" s="33"/>
      <c r="V302" s="33"/>
      <c r="W302" s="33"/>
      <c r="X302" s="33"/>
      <c r="Y302" s="33"/>
      <c r="Z302" s="33"/>
      <c r="AA302" s="33"/>
      <c r="AB302" s="33"/>
      <c r="AC302" s="33"/>
      <c r="AD302" s="33"/>
      <c r="AE302" s="33"/>
      <c r="AR302" s="161" t="s">
        <v>160</v>
      </c>
      <c r="AT302" s="161" t="s">
        <v>155</v>
      </c>
      <c r="AU302" s="161" t="s">
        <v>82</v>
      </c>
      <c r="AY302" s="18" t="s">
        <v>152</v>
      </c>
      <c r="BE302" s="162">
        <f>IF(N302="základní",J302,0)</f>
        <v>0</v>
      </c>
      <c r="BF302" s="162">
        <f>IF(N302="snížená",J302,0)</f>
        <v>0</v>
      </c>
      <c r="BG302" s="162">
        <f>IF(N302="zákl. přenesená",J302,0)</f>
        <v>0</v>
      </c>
      <c r="BH302" s="162">
        <f>IF(N302="sníž. přenesená",J302,0)</f>
        <v>0</v>
      </c>
      <c r="BI302" s="162">
        <f>IF(N302="nulová",J302,0)</f>
        <v>0</v>
      </c>
      <c r="BJ302" s="18" t="s">
        <v>80</v>
      </c>
      <c r="BK302" s="162">
        <f>ROUND(I302*H302,2)</f>
        <v>0</v>
      </c>
      <c r="BL302" s="18" t="s">
        <v>160</v>
      </c>
      <c r="BM302" s="161" t="s">
        <v>930</v>
      </c>
    </row>
    <row r="303" spans="1:47" s="2" customFormat="1" ht="29.25">
      <c r="A303" s="33"/>
      <c r="B303" s="34"/>
      <c r="C303" s="33"/>
      <c r="D303" s="163" t="s">
        <v>162</v>
      </c>
      <c r="E303" s="33"/>
      <c r="F303" s="164" t="s">
        <v>931</v>
      </c>
      <c r="G303" s="33"/>
      <c r="H303" s="33"/>
      <c r="I303" s="165"/>
      <c r="J303" s="33"/>
      <c r="K303" s="33"/>
      <c r="L303" s="34"/>
      <c r="M303" s="166"/>
      <c r="N303" s="167"/>
      <c r="O303" s="59"/>
      <c r="P303" s="59"/>
      <c r="Q303" s="59"/>
      <c r="R303" s="59"/>
      <c r="S303" s="59"/>
      <c r="T303" s="60"/>
      <c r="U303" s="33"/>
      <c r="V303" s="33"/>
      <c r="W303" s="33"/>
      <c r="X303" s="33"/>
      <c r="Y303" s="33"/>
      <c r="Z303" s="33"/>
      <c r="AA303" s="33"/>
      <c r="AB303" s="33"/>
      <c r="AC303" s="33"/>
      <c r="AD303" s="33"/>
      <c r="AE303" s="33"/>
      <c r="AT303" s="18" t="s">
        <v>162</v>
      </c>
      <c r="AU303" s="18" t="s">
        <v>82</v>
      </c>
    </row>
    <row r="304" spans="2:51" s="13" customFormat="1" ht="12">
      <c r="B304" s="169"/>
      <c r="D304" s="163" t="s">
        <v>166</v>
      </c>
      <c r="E304" s="170" t="s">
        <v>1</v>
      </c>
      <c r="F304" s="171" t="s">
        <v>932</v>
      </c>
      <c r="H304" s="172">
        <v>210.75</v>
      </c>
      <c r="I304" s="173"/>
      <c r="L304" s="169"/>
      <c r="M304" s="174"/>
      <c r="N304" s="175"/>
      <c r="O304" s="175"/>
      <c r="P304" s="175"/>
      <c r="Q304" s="175"/>
      <c r="R304" s="175"/>
      <c r="S304" s="175"/>
      <c r="T304" s="176"/>
      <c r="AT304" s="170" t="s">
        <v>166</v>
      </c>
      <c r="AU304" s="170" t="s">
        <v>82</v>
      </c>
      <c r="AV304" s="13" t="s">
        <v>82</v>
      </c>
      <c r="AW304" s="13" t="s">
        <v>31</v>
      </c>
      <c r="AX304" s="13" t="s">
        <v>80</v>
      </c>
      <c r="AY304" s="170" t="s">
        <v>152</v>
      </c>
    </row>
    <row r="305" spans="1:65" s="2" customFormat="1" ht="33" customHeight="1">
      <c r="A305" s="33"/>
      <c r="B305" s="149"/>
      <c r="C305" s="150" t="s">
        <v>406</v>
      </c>
      <c r="D305" s="150" t="s">
        <v>155</v>
      </c>
      <c r="E305" s="151" t="s">
        <v>933</v>
      </c>
      <c r="F305" s="152" t="s">
        <v>934</v>
      </c>
      <c r="G305" s="153" t="s">
        <v>230</v>
      </c>
      <c r="H305" s="154">
        <v>6322.5</v>
      </c>
      <c r="I305" s="155"/>
      <c r="J305" s="156">
        <f>ROUND(I305*H305,2)</f>
        <v>0</v>
      </c>
      <c r="K305" s="152" t="s">
        <v>159</v>
      </c>
      <c r="L305" s="34"/>
      <c r="M305" s="157" t="s">
        <v>1</v>
      </c>
      <c r="N305" s="158" t="s">
        <v>39</v>
      </c>
      <c r="O305" s="59"/>
      <c r="P305" s="159">
        <f>O305*H305</f>
        <v>0</v>
      </c>
      <c r="Q305" s="159">
        <v>0</v>
      </c>
      <c r="R305" s="159">
        <f>Q305*H305</f>
        <v>0</v>
      </c>
      <c r="S305" s="159">
        <v>0</v>
      </c>
      <c r="T305" s="160">
        <f>S305*H305</f>
        <v>0</v>
      </c>
      <c r="U305" s="33"/>
      <c r="V305" s="33"/>
      <c r="W305" s="33"/>
      <c r="X305" s="33"/>
      <c r="Y305" s="33"/>
      <c r="Z305" s="33"/>
      <c r="AA305" s="33"/>
      <c r="AB305" s="33"/>
      <c r="AC305" s="33"/>
      <c r="AD305" s="33"/>
      <c r="AE305" s="33"/>
      <c r="AR305" s="161" t="s">
        <v>160</v>
      </c>
      <c r="AT305" s="161" t="s">
        <v>155</v>
      </c>
      <c r="AU305" s="161" t="s">
        <v>82</v>
      </c>
      <c r="AY305" s="18" t="s">
        <v>152</v>
      </c>
      <c r="BE305" s="162">
        <f>IF(N305="základní",J305,0)</f>
        <v>0</v>
      </c>
      <c r="BF305" s="162">
        <f>IF(N305="snížená",J305,0)</f>
        <v>0</v>
      </c>
      <c r="BG305" s="162">
        <f>IF(N305="zákl. přenesená",J305,0)</f>
        <v>0</v>
      </c>
      <c r="BH305" s="162">
        <f>IF(N305="sníž. přenesená",J305,0)</f>
        <v>0</v>
      </c>
      <c r="BI305" s="162">
        <f>IF(N305="nulová",J305,0)</f>
        <v>0</v>
      </c>
      <c r="BJ305" s="18" t="s">
        <v>80</v>
      </c>
      <c r="BK305" s="162">
        <f>ROUND(I305*H305,2)</f>
        <v>0</v>
      </c>
      <c r="BL305" s="18" t="s">
        <v>160</v>
      </c>
      <c r="BM305" s="161" t="s">
        <v>935</v>
      </c>
    </row>
    <row r="306" spans="1:47" s="2" customFormat="1" ht="29.25">
      <c r="A306" s="33"/>
      <c r="B306" s="34"/>
      <c r="C306" s="33"/>
      <c r="D306" s="163" t="s">
        <v>162</v>
      </c>
      <c r="E306" s="33"/>
      <c r="F306" s="164" t="s">
        <v>936</v>
      </c>
      <c r="G306" s="33"/>
      <c r="H306" s="33"/>
      <c r="I306" s="165"/>
      <c r="J306" s="33"/>
      <c r="K306" s="33"/>
      <c r="L306" s="34"/>
      <c r="M306" s="166"/>
      <c r="N306" s="167"/>
      <c r="O306" s="59"/>
      <c r="P306" s="59"/>
      <c r="Q306" s="59"/>
      <c r="R306" s="59"/>
      <c r="S306" s="59"/>
      <c r="T306" s="60"/>
      <c r="U306" s="33"/>
      <c r="V306" s="33"/>
      <c r="W306" s="33"/>
      <c r="X306" s="33"/>
      <c r="Y306" s="33"/>
      <c r="Z306" s="33"/>
      <c r="AA306" s="33"/>
      <c r="AB306" s="33"/>
      <c r="AC306" s="33"/>
      <c r="AD306" s="33"/>
      <c r="AE306" s="33"/>
      <c r="AT306" s="18" t="s">
        <v>162</v>
      </c>
      <c r="AU306" s="18" t="s">
        <v>82</v>
      </c>
    </row>
    <row r="307" spans="2:51" s="13" customFormat="1" ht="12">
      <c r="B307" s="169"/>
      <c r="D307" s="163" t="s">
        <v>166</v>
      </c>
      <c r="F307" s="171" t="s">
        <v>937</v>
      </c>
      <c r="H307" s="172">
        <v>6322.5</v>
      </c>
      <c r="I307" s="173"/>
      <c r="L307" s="169"/>
      <c r="M307" s="174"/>
      <c r="N307" s="175"/>
      <c r="O307" s="175"/>
      <c r="P307" s="175"/>
      <c r="Q307" s="175"/>
      <c r="R307" s="175"/>
      <c r="S307" s="175"/>
      <c r="T307" s="176"/>
      <c r="AT307" s="170" t="s">
        <v>166</v>
      </c>
      <c r="AU307" s="170" t="s">
        <v>82</v>
      </c>
      <c r="AV307" s="13" t="s">
        <v>82</v>
      </c>
      <c r="AW307" s="13" t="s">
        <v>3</v>
      </c>
      <c r="AX307" s="13" t="s">
        <v>80</v>
      </c>
      <c r="AY307" s="170" t="s">
        <v>152</v>
      </c>
    </row>
    <row r="308" spans="1:65" s="2" customFormat="1" ht="33" customHeight="1">
      <c r="A308" s="33"/>
      <c r="B308" s="149"/>
      <c r="C308" s="150" t="s">
        <v>411</v>
      </c>
      <c r="D308" s="150" t="s">
        <v>155</v>
      </c>
      <c r="E308" s="151" t="s">
        <v>938</v>
      </c>
      <c r="F308" s="152" t="s">
        <v>939</v>
      </c>
      <c r="G308" s="153" t="s">
        <v>230</v>
      </c>
      <c r="H308" s="154">
        <v>210.75</v>
      </c>
      <c r="I308" s="155"/>
      <c r="J308" s="156">
        <f>ROUND(I308*H308,2)</f>
        <v>0</v>
      </c>
      <c r="K308" s="152" t="s">
        <v>159</v>
      </c>
      <c r="L308" s="34"/>
      <c r="M308" s="157" t="s">
        <v>1</v>
      </c>
      <c r="N308" s="158" t="s">
        <v>39</v>
      </c>
      <c r="O308" s="59"/>
      <c r="P308" s="159">
        <f>O308*H308</f>
        <v>0</v>
      </c>
      <c r="Q308" s="159">
        <v>0</v>
      </c>
      <c r="R308" s="159">
        <f>Q308*H308</f>
        <v>0</v>
      </c>
      <c r="S308" s="159">
        <v>0</v>
      </c>
      <c r="T308" s="160">
        <f>S308*H308</f>
        <v>0</v>
      </c>
      <c r="U308" s="33"/>
      <c r="V308" s="33"/>
      <c r="W308" s="33"/>
      <c r="X308" s="33"/>
      <c r="Y308" s="33"/>
      <c r="Z308" s="33"/>
      <c r="AA308" s="33"/>
      <c r="AB308" s="33"/>
      <c r="AC308" s="33"/>
      <c r="AD308" s="33"/>
      <c r="AE308" s="33"/>
      <c r="AR308" s="161" t="s">
        <v>160</v>
      </c>
      <c r="AT308" s="161" t="s">
        <v>155</v>
      </c>
      <c r="AU308" s="161" t="s">
        <v>82</v>
      </c>
      <c r="AY308" s="18" t="s">
        <v>152</v>
      </c>
      <c r="BE308" s="162">
        <f>IF(N308="základní",J308,0)</f>
        <v>0</v>
      </c>
      <c r="BF308" s="162">
        <f>IF(N308="snížená",J308,0)</f>
        <v>0</v>
      </c>
      <c r="BG308" s="162">
        <f>IF(N308="zákl. přenesená",J308,0)</f>
        <v>0</v>
      </c>
      <c r="BH308" s="162">
        <f>IF(N308="sníž. přenesená",J308,0)</f>
        <v>0</v>
      </c>
      <c r="BI308" s="162">
        <f>IF(N308="nulová",J308,0)</f>
        <v>0</v>
      </c>
      <c r="BJ308" s="18" t="s">
        <v>80</v>
      </c>
      <c r="BK308" s="162">
        <f>ROUND(I308*H308,2)</f>
        <v>0</v>
      </c>
      <c r="BL308" s="18" t="s">
        <v>160</v>
      </c>
      <c r="BM308" s="161" t="s">
        <v>940</v>
      </c>
    </row>
    <row r="309" spans="1:47" s="2" customFormat="1" ht="29.25">
      <c r="A309" s="33"/>
      <c r="B309" s="34"/>
      <c r="C309" s="33"/>
      <c r="D309" s="163" t="s">
        <v>162</v>
      </c>
      <c r="E309" s="33"/>
      <c r="F309" s="164" t="s">
        <v>941</v>
      </c>
      <c r="G309" s="33"/>
      <c r="H309" s="33"/>
      <c r="I309" s="165"/>
      <c r="J309" s="33"/>
      <c r="K309" s="33"/>
      <c r="L309" s="34"/>
      <c r="M309" s="166"/>
      <c r="N309" s="167"/>
      <c r="O309" s="59"/>
      <c r="P309" s="59"/>
      <c r="Q309" s="59"/>
      <c r="R309" s="59"/>
      <c r="S309" s="59"/>
      <c r="T309" s="60"/>
      <c r="U309" s="33"/>
      <c r="V309" s="33"/>
      <c r="W309" s="33"/>
      <c r="X309" s="33"/>
      <c r="Y309" s="33"/>
      <c r="Z309" s="33"/>
      <c r="AA309" s="33"/>
      <c r="AB309" s="33"/>
      <c r="AC309" s="33"/>
      <c r="AD309" s="33"/>
      <c r="AE309" s="33"/>
      <c r="AT309" s="18" t="s">
        <v>162</v>
      </c>
      <c r="AU309" s="18" t="s">
        <v>82</v>
      </c>
    </row>
    <row r="310" spans="1:65" s="2" customFormat="1" ht="55.5" customHeight="1">
      <c r="A310" s="33"/>
      <c r="B310" s="149"/>
      <c r="C310" s="150" t="s">
        <v>416</v>
      </c>
      <c r="D310" s="150" t="s">
        <v>155</v>
      </c>
      <c r="E310" s="151" t="s">
        <v>942</v>
      </c>
      <c r="F310" s="152" t="s">
        <v>943</v>
      </c>
      <c r="G310" s="153" t="s">
        <v>434</v>
      </c>
      <c r="H310" s="154">
        <v>77</v>
      </c>
      <c r="I310" s="155"/>
      <c r="J310" s="156">
        <f>ROUND(I310*H310,2)</f>
        <v>0</v>
      </c>
      <c r="K310" s="152" t="s">
        <v>1</v>
      </c>
      <c r="L310" s="34"/>
      <c r="M310" s="157" t="s">
        <v>1</v>
      </c>
      <c r="N310" s="158" t="s">
        <v>39</v>
      </c>
      <c r="O310" s="59"/>
      <c r="P310" s="159">
        <f>O310*H310</f>
        <v>0</v>
      </c>
      <c r="Q310" s="159">
        <v>0</v>
      </c>
      <c r="R310" s="159">
        <f>Q310*H310</f>
        <v>0</v>
      </c>
      <c r="S310" s="159">
        <v>0</v>
      </c>
      <c r="T310" s="160">
        <f>S310*H310</f>
        <v>0</v>
      </c>
      <c r="U310" s="33"/>
      <c r="V310" s="33"/>
      <c r="W310" s="33"/>
      <c r="X310" s="33"/>
      <c r="Y310" s="33"/>
      <c r="Z310" s="33"/>
      <c r="AA310" s="33"/>
      <c r="AB310" s="33"/>
      <c r="AC310" s="33"/>
      <c r="AD310" s="33"/>
      <c r="AE310" s="33"/>
      <c r="AR310" s="161" t="s">
        <v>160</v>
      </c>
      <c r="AT310" s="161" t="s">
        <v>155</v>
      </c>
      <c r="AU310" s="161" t="s">
        <v>82</v>
      </c>
      <c r="AY310" s="18" t="s">
        <v>152</v>
      </c>
      <c r="BE310" s="162">
        <f>IF(N310="základní",J310,0)</f>
        <v>0</v>
      </c>
      <c r="BF310" s="162">
        <f>IF(N310="snížená",J310,0)</f>
        <v>0</v>
      </c>
      <c r="BG310" s="162">
        <f>IF(N310="zákl. přenesená",J310,0)</f>
        <v>0</v>
      </c>
      <c r="BH310" s="162">
        <f>IF(N310="sníž. přenesená",J310,0)</f>
        <v>0</v>
      </c>
      <c r="BI310" s="162">
        <f>IF(N310="nulová",J310,0)</f>
        <v>0</v>
      </c>
      <c r="BJ310" s="18" t="s">
        <v>80</v>
      </c>
      <c r="BK310" s="162">
        <f>ROUND(I310*H310,2)</f>
        <v>0</v>
      </c>
      <c r="BL310" s="18" t="s">
        <v>160</v>
      </c>
      <c r="BM310" s="161" t="s">
        <v>944</v>
      </c>
    </row>
    <row r="311" spans="1:47" s="2" customFormat="1" ht="29.25">
      <c r="A311" s="33"/>
      <c r="B311" s="34"/>
      <c r="C311" s="33"/>
      <c r="D311" s="163" t="s">
        <v>162</v>
      </c>
      <c r="E311" s="33"/>
      <c r="F311" s="164" t="s">
        <v>943</v>
      </c>
      <c r="G311" s="33"/>
      <c r="H311" s="33"/>
      <c r="I311" s="165"/>
      <c r="J311" s="33"/>
      <c r="K311" s="33"/>
      <c r="L311" s="34"/>
      <c r="M311" s="166"/>
      <c r="N311" s="167"/>
      <c r="O311" s="59"/>
      <c r="P311" s="59"/>
      <c r="Q311" s="59"/>
      <c r="R311" s="59"/>
      <c r="S311" s="59"/>
      <c r="T311" s="60"/>
      <c r="U311" s="33"/>
      <c r="V311" s="33"/>
      <c r="W311" s="33"/>
      <c r="X311" s="33"/>
      <c r="Y311" s="33"/>
      <c r="Z311" s="33"/>
      <c r="AA311" s="33"/>
      <c r="AB311" s="33"/>
      <c r="AC311" s="33"/>
      <c r="AD311" s="33"/>
      <c r="AE311" s="33"/>
      <c r="AT311" s="18" t="s">
        <v>162</v>
      </c>
      <c r="AU311" s="18" t="s">
        <v>82</v>
      </c>
    </row>
    <row r="312" spans="1:47" s="2" customFormat="1" ht="29.25">
      <c r="A312" s="33"/>
      <c r="B312" s="34"/>
      <c r="C312" s="33"/>
      <c r="D312" s="163" t="s">
        <v>164</v>
      </c>
      <c r="E312" s="33"/>
      <c r="F312" s="168" t="s">
        <v>887</v>
      </c>
      <c r="G312" s="33"/>
      <c r="H312" s="33"/>
      <c r="I312" s="165"/>
      <c r="J312" s="33"/>
      <c r="K312" s="33"/>
      <c r="L312" s="34"/>
      <c r="M312" s="166"/>
      <c r="N312" s="167"/>
      <c r="O312" s="59"/>
      <c r="P312" s="59"/>
      <c r="Q312" s="59"/>
      <c r="R312" s="59"/>
      <c r="S312" s="59"/>
      <c r="T312" s="60"/>
      <c r="U312" s="33"/>
      <c r="V312" s="33"/>
      <c r="W312" s="33"/>
      <c r="X312" s="33"/>
      <c r="Y312" s="33"/>
      <c r="Z312" s="33"/>
      <c r="AA312" s="33"/>
      <c r="AB312" s="33"/>
      <c r="AC312" s="33"/>
      <c r="AD312" s="33"/>
      <c r="AE312" s="33"/>
      <c r="AT312" s="18" t="s">
        <v>164</v>
      </c>
      <c r="AU312" s="18" t="s">
        <v>82</v>
      </c>
    </row>
    <row r="313" spans="2:51" s="14" customFormat="1" ht="12">
      <c r="B313" s="177"/>
      <c r="D313" s="163" t="s">
        <v>166</v>
      </c>
      <c r="E313" s="178" t="s">
        <v>1</v>
      </c>
      <c r="F313" s="179" t="s">
        <v>945</v>
      </c>
      <c r="H313" s="178" t="s">
        <v>1</v>
      </c>
      <c r="I313" s="180"/>
      <c r="L313" s="177"/>
      <c r="M313" s="181"/>
      <c r="N313" s="182"/>
      <c r="O313" s="182"/>
      <c r="P313" s="182"/>
      <c r="Q313" s="182"/>
      <c r="R313" s="182"/>
      <c r="S313" s="182"/>
      <c r="T313" s="183"/>
      <c r="AT313" s="178" t="s">
        <v>166</v>
      </c>
      <c r="AU313" s="178" t="s">
        <v>82</v>
      </c>
      <c r="AV313" s="14" t="s">
        <v>80</v>
      </c>
      <c r="AW313" s="14" t="s">
        <v>31</v>
      </c>
      <c r="AX313" s="14" t="s">
        <v>74</v>
      </c>
      <c r="AY313" s="178" t="s">
        <v>152</v>
      </c>
    </row>
    <row r="314" spans="2:51" s="13" customFormat="1" ht="12">
      <c r="B314" s="169"/>
      <c r="D314" s="163" t="s">
        <v>166</v>
      </c>
      <c r="E314" s="170" t="s">
        <v>1</v>
      </c>
      <c r="F314" s="171" t="s">
        <v>946</v>
      </c>
      <c r="H314" s="172">
        <v>77</v>
      </c>
      <c r="I314" s="173"/>
      <c r="L314" s="169"/>
      <c r="M314" s="174"/>
      <c r="N314" s="175"/>
      <c r="O314" s="175"/>
      <c r="P314" s="175"/>
      <c r="Q314" s="175"/>
      <c r="R314" s="175"/>
      <c r="S314" s="175"/>
      <c r="T314" s="176"/>
      <c r="AT314" s="170" t="s">
        <v>166</v>
      </c>
      <c r="AU314" s="170" t="s">
        <v>82</v>
      </c>
      <c r="AV314" s="13" t="s">
        <v>82</v>
      </c>
      <c r="AW314" s="13" t="s">
        <v>31</v>
      </c>
      <c r="AX314" s="13" t="s">
        <v>80</v>
      </c>
      <c r="AY314" s="170" t="s">
        <v>152</v>
      </c>
    </row>
    <row r="315" spans="1:65" s="2" customFormat="1" ht="24.2" customHeight="1">
      <c r="A315" s="33"/>
      <c r="B315" s="149"/>
      <c r="C315" s="150" t="s">
        <v>424</v>
      </c>
      <c r="D315" s="150" t="s">
        <v>155</v>
      </c>
      <c r="E315" s="151" t="s">
        <v>438</v>
      </c>
      <c r="F315" s="152" t="s">
        <v>947</v>
      </c>
      <c r="G315" s="153" t="s">
        <v>158</v>
      </c>
      <c r="H315" s="154">
        <v>16.8</v>
      </c>
      <c r="I315" s="155"/>
      <c r="J315" s="156">
        <f>ROUND(I315*H315,2)</f>
        <v>0</v>
      </c>
      <c r="K315" s="152" t="s">
        <v>159</v>
      </c>
      <c r="L315" s="34"/>
      <c r="M315" s="157" t="s">
        <v>1</v>
      </c>
      <c r="N315" s="158" t="s">
        <v>39</v>
      </c>
      <c r="O315" s="59"/>
      <c r="P315" s="159">
        <f>O315*H315</f>
        <v>0</v>
      </c>
      <c r="Q315" s="159">
        <v>0.00036</v>
      </c>
      <c r="R315" s="159">
        <f>Q315*H315</f>
        <v>0.006048</v>
      </c>
      <c r="S315" s="159">
        <v>0</v>
      </c>
      <c r="T315" s="160">
        <f>S315*H315</f>
        <v>0</v>
      </c>
      <c r="U315" s="33"/>
      <c r="V315" s="33"/>
      <c r="W315" s="33"/>
      <c r="X315" s="33"/>
      <c r="Y315" s="33"/>
      <c r="Z315" s="33"/>
      <c r="AA315" s="33"/>
      <c r="AB315" s="33"/>
      <c r="AC315" s="33"/>
      <c r="AD315" s="33"/>
      <c r="AE315" s="33"/>
      <c r="AR315" s="161" t="s">
        <v>160</v>
      </c>
      <c r="AT315" s="161" t="s">
        <v>155</v>
      </c>
      <c r="AU315" s="161" t="s">
        <v>82</v>
      </c>
      <c r="AY315" s="18" t="s">
        <v>152</v>
      </c>
      <c r="BE315" s="162">
        <f>IF(N315="základní",J315,0)</f>
        <v>0</v>
      </c>
      <c r="BF315" s="162">
        <f>IF(N315="snížená",J315,0)</f>
        <v>0</v>
      </c>
      <c r="BG315" s="162">
        <f>IF(N315="zákl. přenesená",J315,0)</f>
        <v>0</v>
      </c>
      <c r="BH315" s="162">
        <f>IF(N315="sníž. přenesená",J315,0)</f>
        <v>0</v>
      </c>
      <c r="BI315" s="162">
        <f>IF(N315="nulová",J315,0)</f>
        <v>0</v>
      </c>
      <c r="BJ315" s="18" t="s">
        <v>80</v>
      </c>
      <c r="BK315" s="162">
        <f>ROUND(I315*H315,2)</f>
        <v>0</v>
      </c>
      <c r="BL315" s="18" t="s">
        <v>160</v>
      </c>
      <c r="BM315" s="161" t="s">
        <v>948</v>
      </c>
    </row>
    <row r="316" spans="1:47" s="2" customFormat="1" ht="29.25">
      <c r="A316" s="33"/>
      <c r="B316" s="34"/>
      <c r="C316" s="33"/>
      <c r="D316" s="163" t="s">
        <v>162</v>
      </c>
      <c r="E316" s="33"/>
      <c r="F316" s="164" t="s">
        <v>441</v>
      </c>
      <c r="G316" s="33"/>
      <c r="H316" s="33"/>
      <c r="I316" s="165"/>
      <c r="J316" s="33"/>
      <c r="K316" s="33"/>
      <c r="L316" s="34"/>
      <c r="M316" s="166"/>
      <c r="N316" s="167"/>
      <c r="O316" s="59"/>
      <c r="P316" s="59"/>
      <c r="Q316" s="59"/>
      <c r="R316" s="59"/>
      <c r="S316" s="59"/>
      <c r="T316" s="60"/>
      <c r="U316" s="33"/>
      <c r="V316" s="33"/>
      <c r="W316" s="33"/>
      <c r="X316" s="33"/>
      <c r="Y316" s="33"/>
      <c r="Z316" s="33"/>
      <c r="AA316" s="33"/>
      <c r="AB316" s="33"/>
      <c r="AC316" s="33"/>
      <c r="AD316" s="33"/>
      <c r="AE316" s="33"/>
      <c r="AT316" s="18" t="s">
        <v>162</v>
      </c>
      <c r="AU316" s="18" t="s">
        <v>82</v>
      </c>
    </row>
    <row r="317" spans="1:47" s="2" customFormat="1" ht="29.25">
      <c r="A317" s="33"/>
      <c r="B317" s="34"/>
      <c r="C317" s="33"/>
      <c r="D317" s="163" t="s">
        <v>164</v>
      </c>
      <c r="E317" s="33"/>
      <c r="F317" s="168" t="s">
        <v>887</v>
      </c>
      <c r="G317" s="33"/>
      <c r="H317" s="33"/>
      <c r="I317" s="165"/>
      <c r="J317" s="33"/>
      <c r="K317" s="33"/>
      <c r="L317" s="34"/>
      <c r="M317" s="166"/>
      <c r="N317" s="167"/>
      <c r="O317" s="59"/>
      <c r="P317" s="59"/>
      <c r="Q317" s="59"/>
      <c r="R317" s="59"/>
      <c r="S317" s="59"/>
      <c r="T317" s="60"/>
      <c r="U317" s="33"/>
      <c r="V317" s="33"/>
      <c r="W317" s="33"/>
      <c r="X317" s="33"/>
      <c r="Y317" s="33"/>
      <c r="Z317" s="33"/>
      <c r="AA317" s="33"/>
      <c r="AB317" s="33"/>
      <c r="AC317" s="33"/>
      <c r="AD317" s="33"/>
      <c r="AE317" s="33"/>
      <c r="AT317" s="18" t="s">
        <v>164</v>
      </c>
      <c r="AU317" s="18" t="s">
        <v>82</v>
      </c>
    </row>
    <row r="318" spans="2:51" s="14" customFormat="1" ht="12">
      <c r="B318" s="177"/>
      <c r="D318" s="163" t="s">
        <v>166</v>
      </c>
      <c r="E318" s="178" t="s">
        <v>1</v>
      </c>
      <c r="F318" s="179" t="s">
        <v>945</v>
      </c>
      <c r="H318" s="178" t="s">
        <v>1</v>
      </c>
      <c r="I318" s="180"/>
      <c r="L318" s="177"/>
      <c r="M318" s="181"/>
      <c r="N318" s="182"/>
      <c r="O318" s="182"/>
      <c r="P318" s="182"/>
      <c r="Q318" s="182"/>
      <c r="R318" s="182"/>
      <c r="S318" s="182"/>
      <c r="T318" s="183"/>
      <c r="AT318" s="178" t="s">
        <v>166</v>
      </c>
      <c r="AU318" s="178" t="s">
        <v>82</v>
      </c>
      <c r="AV318" s="14" t="s">
        <v>80</v>
      </c>
      <c r="AW318" s="14" t="s">
        <v>31</v>
      </c>
      <c r="AX318" s="14" t="s">
        <v>74</v>
      </c>
      <c r="AY318" s="178" t="s">
        <v>152</v>
      </c>
    </row>
    <row r="319" spans="2:51" s="13" customFormat="1" ht="12">
      <c r="B319" s="169"/>
      <c r="D319" s="163" t="s">
        <v>166</v>
      </c>
      <c r="E319" s="170" t="s">
        <v>1</v>
      </c>
      <c r="F319" s="171" t="s">
        <v>949</v>
      </c>
      <c r="H319" s="172">
        <v>16.8</v>
      </c>
      <c r="I319" s="173"/>
      <c r="L319" s="169"/>
      <c r="M319" s="174"/>
      <c r="N319" s="175"/>
      <c r="O319" s="175"/>
      <c r="P319" s="175"/>
      <c r="Q319" s="175"/>
      <c r="R319" s="175"/>
      <c r="S319" s="175"/>
      <c r="T319" s="176"/>
      <c r="AT319" s="170" t="s">
        <v>166</v>
      </c>
      <c r="AU319" s="170" t="s">
        <v>82</v>
      </c>
      <c r="AV319" s="13" t="s">
        <v>82</v>
      </c>
      <c r="AW319" s="13" t="s">
        <v>31</v>
      </c>
      <c r="AX319" s="13" t="s">
        <v>80</v>
      </c>
      <c r="AY319" s="170" t="s">
        <v>152</v>
      </c>
    </row>
    <row r="320" spans="1:65" s="2" customFormat="1" ht="24.2" customHeight="1">
      <c r="A320" s="33"/>
      <c r="B320" s="149"/>
      <c r="C320" s="150" t="s">
        <v>431</v>
      </c>
      <c r="D320" s="150" t="s">
        <v>155</v>
      </c>
      <c r="E320" s="151" t="s">
        <v>950</v>
      </c>
      <c r="F320" s="152" t="s">
        <v>951</v>
      </c>
      <c r="G320" s="153" t="s">
        <v>434</v>
      </c>
      <c r="H320" s="154">
        <v>33.6</v>
      </c>
      <c r="I320" s="155"/>
      <c r="J320" s="156">
        <f>ROUND(I320*H320,2)</f>
        <v>0</v>
      </c>
      <c r="K320" s="152" t="s">
        <v>159</v>
      </c>
      <c r="L320" s="34"/>
      <c r="M320" s="157" t="s">
        <v>1</v>
      </c>
      <c r="N320" s="158" t="s">
        <v>39</v>
      </c>
      <c r="O320" s="59"/>
      <c r="P320" s="159">
        <f>O320*H320</f>
        <v>0</v>
      </c>
      <c r="Q320" s="159">
        <v>0.0023</v>
      </c>
      <c r="R320" s="159">
        <f>Q320*H320</f>
        <v>0.07728</v>
      </c>
      <c r="S320" s="159">
        <v>0</v>
      </c>
      <c r="T320" s="160">
        <f>S320*H320</f>
        <v>0</v>
      </c>
      <c r="U320" s="33"/>
      <c r="V320" s="33"/>
      <c r="W320" s="33"/>
      <c r="X320" s="33"/>
      <c r="Y320" s="33"/>
      <c r="Z320" s="33"/>
      <c r="AA320" s="33"/>
      <c r="AB320" s="33"/>
      <c r="AC320" s="33"/>
      <c r="AD320" s="33"/>
      <c r="AE320" s="33"/>
      <c r="AR320" s="161" t="s">
        <v>160</v>
      </c>
      <c r="AT320" s="161" t="s">
        <v>155</v>
      </c>
      <c r="AU320" s="161" t="s">
        <v>82</v>
      </c>
      <c r="AY320" s="18" t="s">
        <v>152</v>
      </c>
      <c r="BE320" s="162">
        <f>IF(N320="základní",J320,0)</f>
        <v>0</v>
      </c>
      <c r="BF320" s="162">
        <f>IF(N320="snížená",J320,0)</f>
        <v>0</v>
      </c>
      <c r="BG320" s="162">
        <f>IF(N320="zákl. přenesená",J320,0)</f>
        <v>0</v>
      </c>
      <c r="BH320" s="162">
        <f>IF(N320="sníž. přenesená",J320,0)</f>
        <v>0</v>
      </c>
      <c r="BI320" s="162">
        <f>IF(N320="nulová",J320,0)</f>
        <v>0</v>
      </c>
      <c r="BJ320" s="18" t="s">
        <v>80</v>
      </c>
      <c r="BK320" s="162">
        <f>ROUND(I320*H320,2)</f>
        <v>0</v>
      </c>
      <c r="BL320" s="18" t="s">
        <v>160</v>
      </c>
      <c r="BM320" s="161" t="s">
        <v>952</v>
      </c>
    </row>
    <row r="321" spans="1:47" s="2" customFormat="1" ht="19.5">
      <c r="A321" s="33"/>
      <c r="B321" s="34"/>
      <c r="C321" s="33"/>
      <c r="D321" s="163" t="s">
        <v>162</v>
      </c>
      <c r="E321" s="33"/>
      <c r="F321" s="164" t="s">
        <v>953</v>
      </c>
      <c r="G321" s="33"/>
      <c r="H321" s="33"/>
      <c r="I321" s="165"/>
      <c r="J321" s="33"/>
      <c r="K321" s="33"/>
      <c r="L321" s="34"/>
      <c r="M321" s="166"/>
      <c r="N321" s="167"/>
      <c r="O321" s="59"/>
      <c r="P321" s="59"/>
      <c r="Q321" s="59"/>
      <c r="R321" s="59"/>
      <c r="S321" s="59"/>
      <c r="T321" s="60"/>
      <c r="U321" s="33"/>
      <c r="V321" s="33"/>
      <c r="W321" s="33"/>
      <c r="X321" s="33"/>
      <c r="Y321" s="33"/>
      <c r="Z321" s="33"/>
      <c r="AA321" s="33"/>
      <c r="AB321" s="33"/>
      <c r="AC321" s="33"/>
      <c r="AD321" s="33"/>
      <c r="AE321" s="33"/>
      <c r="AT321" s="18" t="s">
        <v>162</v>
      </c>
      <c r="AU321" s="18" t="s">
        <v>82</v>
      </c>
    </row>
    <row r="322" spans="1:47" s="2" customFormat="1" ht="29.25">
      <c r="A322" s="33"/>
      <c r="B322" s="34"/>
      <c r="C322" s="33"/>
      <c r="D322" s="163" t="s">
        <v>164</v>
      </c>
      <c r="E322" s="33"/>
      <c r="F322" s="168" t="s">
        <v>887</v>
      </c>
      <c r="G322" s="33"/>
      <c r="H322" s="33"/>
      <c r="I322" s="165"/>
      <c r="J322" s="33"/>
      <c r="K322" s="33"/>
      <c r="L322" s="34"/>
      <c r="M322" s="166"/>
      <c r="N322" s="167"/>
      <c r="O322" s="59"/>
      <c r="P322" s="59"/>
      <c r="Q322" s="59"/>
      <c r="R322" s="59"/>
      <c r="S322" s="59"/>
      <c r="T322" s="60"/>
      <c r="U322" s="33"/>
      <c r="V322" s="33"/>
      <c r="W322" s="33"/>
      <c r="X322" s="33"/>
      <c r="Y322" s="33"/>
      <c r="Z322" s="33"/>
      <c r="AA322" s="33"/>
      <c r="AB322" s="33"/>
      <c r="AC322" s="33"/>
      <c r="AD322" s="33"/>
      <c r="AE322" s="33"/>
      <c r="AT322" s="18" t="s">
        <v>164</v>
      </c>
      <c r="AU322" s="18" t="s">
        <v>82</v>
      </c>
    </row>
    <row r="323" spans="2:51" s="14" customFormat="1" ht="12">
      <c r="B323" s="177"/>
      <c r="D323" s="163" t="s">
        <v>166</v>
      </c>
      <c r="E323" s="178" t="s">
        <v>1</v>
      </c>
      <c r="F323" s="179" t="s">
        <v>954</v>
      </c>
      <c r="H323" s="178" t="s">
        <v>1</v>
      </c>
      <c r="I323" s="180"/>
      <c r="L323" s="177"/>
      <c r="M323" s="181"/>
      <c r="N323" s="182"/>
      <c r="O323" s="182"/>
      <c r="P323" s="182"/>
      <c r="Q323" s="182"/>
      <c r="R323" s="182"/>
      <c r="S323" s="182"/>
      <c r="T323" s="183"/>
      <c r="AT323" s="178" t="s">
        <v>166</v>
      </c>
      <c r="AU323" s="178" t="s">
        <v>82</v>
      </c>
      <c r="AV323" s="14" t="s">
        <v>80</v>
      </c>
      <c r="AW323" s="14" t="s">
        <v>31</v>
      </c>
      <c r="AX323" s="14" t="s">
        <v>74</v>
      </c>
      <c r="AY323" s="178" t="s">
        <v>152</v>
      </c>
    </row>
    <row r="324" spans="2:51" s="13" customFormat="1" ht="12">
      <c r="B324" s="169"/>
      <c r="D324" s="163" t="s">
        <v>166</v>
      </c>
      <c r="E324" s="170" t="s">
        <v>1</v>
      </c>
      <c r="F324" s="171" t="s">
        <v>955</v>
      </c>
      <c r="H324" s="172">
        <v>33.6</v>
      </c>
      <c r="I324" s="173"/>
      <c r="L324" s="169"/>
      <c r="M324" s="174"/>
      <c r="N324" s="175"/>
      <c r="O324" s="175"/>
      <c r="P324" s="175"/>
      <c r="Q324" s="175"/>
      <c r="R324" s="175"/>
      <c r="S324" s="175"/>
      <c r="T324" s="176"/>
      <c r="AT324" s="170" t="s">
        <v>166</v>
      </c>
      <c r="AU324" s="170" t="s">
        <v>82</v>
      </c>
      <c r="AV324" s="13" t="s">
        <v>82</v>
      </c>
      <c r="AW324" s="13" t="s">
        <v>31</v>
      </c>
      <c r="AX324" s="13" t="s">
        <v>80</v>
      </c>
      <c r="AY324" s="170" t="s">
        <v>152</v>
      </c>
    </row>
    <row r="325" spans="1:65" s="2" customFormat="1" ht="33" customHeight="1">
      <c r="A325" s="33"/>
      <c r="B325" s="149"/>
      <c r="C325" s="150" t="s">
        <v>437</v>
      </c>
      <c r="D325" s="150" t="s">
        <v>155</v>
      </c>
      <c r="E325" s="151" t="s">
        <v>731</v>
      </c>
      <c r="F325" s="152" t="s">
        <v>732</v>
      </c>
      <c r="G325" s="153" t="s">
        <v>434</v>
      </c>
      <c r="H325" s="154">
        <v>84.3</v>
      </c>
      <c r="I325" s="155"/>
      <c r="J325" s="156">
        <f>ROUND(I325*H325,2)</f>
        <v>0</v>
      </c>
      <c r="K325" s="152" t="s">
        <v>159</v>
      </c>
      <c r="L325" s="34"/>
      <c r="M325" s="157" t="s">
        <v>1</v>
      </c>
      <c r="N325" s="158" t="s">
        <v>39</v>
      </c>
      <c r="O325" s="59"/>
      <c r="P325" s="159">
        <f>O325*H325</f>
        <v>0</v>
      </c>
      <c r="Q325" s="159">
        <v>0.00232</v>
      </c>
      <c r="R325" s="159">
        <f>Q325*H325</f>
        <v>0.195576</v>
      </c>
      <c r="S325" s="159">
        <v>0</v>
      </c>
      <c r="T325" s="160">
        <f>S325*H325</f>
        <v>0</v>
      </c>
      <c r="U325" s="33"/>
      <c r="V325" s="33"/>
      <c r="W325" s="33"/>
      <c r="X325" s="33"/>
      <c r="Y325" s="33"/>
      <c r="Z325" s="33"/>
      <c r="AA325" s="33"/>
      <c r="AB325" s="33"/>
      <c r="AC325" s="33"/>
      <c r="AD325" s="33"/>
      <c r="AE325" s="33"/>
      <c r="AR325" s="161" t="s">
        <v>160</v>
      </c>
      <c r="AT325" s="161" t="s">
        <v>155</v>
      </c>
      <c r="AU325" s="161" t="s">
        <v>82</v>
      </c>
      <c r="AY325" s="18" t="s">
        <v>152</v>
      </c>
      <c r="BE325" s="162">
        <f>IF(N325="základní",J325,0)</f>
        <v>0</v>
      </c>
      <c r="BF325" s="162">
        <f>IF(N325="snížená",J325,0)</f>
        <v>0</v>
      </c>
      <c r="BG325" s="162">
        <f>IF(N325="zákl. přenesená",J325,0)</f>
        <v>0</v>
      </c>
      <c r="BH325" s="162">
        <f>IF(N325="sníž. přenesená",J325,0)</f>
        <v>0</v>
      </c>
      <c r="BI325" s="162">
        <f>IF(N325="nulová",J325,0)</f>
        <v>0</v>
      </c>
      <c r="BJ325" s="18" t="s">
        <v>80</v>
      </c>
      <c r="BK325" s="162">
        <f>ROUND(I325*H325,2)</f>
        <v>0</v>
      </c>
      <c r="BL325" s="18" t="s">
        <v>160</v>
      </c>
      <c r="BM325" s="161" t="s">
        <v>956</v>
      </c>
    </row>
    <row r="326" spans="1:47" s="2" customFormat="1" ht="39">
      <c r="A326" s="33"/>
      <c r="B326" s="34"/>
      <c r="C326" s="33"/>
      <c r="D326" s="163" t="s">
        <v>162</v>
      </c>
      <c r="E326" s="33"/>
      <c r="F326" s="164" t="s">
        <v>734</v>
      </c>
      <c r="G326" s="33"/>
      <c r="H326" s="33"/>
      <c r="I326" s="165"/>
      <c r="J326" s="33"/>
      <c r="K326" s="33"/>
      <c r="L326" s="34"/>
      <c r="M326" s="166"/>
      <c r="N326" s="167"/>
      <c r="O326" s="59"/>
      <c r="P326" s="59"/>
      <c r="Q326" s="59"/>
      <c r="R326" s="59"/>
      <c r="S326" s="59"/>
      <c r="T326" s="60"/>
      <c r="U326" s="33"/>
      <c r="V326" s="33"/>
      <c r="W326" s="33"/>
      <c r="X326" s="33"/>
      <c r="Y326" s="33"/>
      <c r="Z326" s="33"/>
      <c r="AA326" s="33"/>
      <c r="AB326" s="33"/>
      <c r="AC326" s="33"/>
      <c r="AD326" s="33"/>
      <c r="AE326" s="33"/>
      <c r="AT326" s="18" t="s">
        <v>162</v>
      </c>
      <c r="AU326" s="18" t="s">
        <v>82</v>
      </c>
    </row>
    <row r="327" spans="1:47" s="2" customFormat="1" ht="29.25">
      <c r="A327" s="33"/>
      <c r="B327" s="34"/>
      <c r="C327" s="33"/>
      <c r="D327" s="163" t="s">
        <v>164</v>
      </c>
      <c r="E327" s="33"/>
      <c r="F327" s="168" t="s">
        <v>887</v>
      </c>
      <c r="G327" s="33"/>
      <c r="H327" s="33"/>
      <c r="I327" s="165"/>
      <c r="J327" s="33"/>
      <c r="K327" s="33"/>
      <c r="L327" s="34"/>
      <c r="M327" s="166"/>
      <c r="N327" s="167"/>
      <c r="O327" s="59"/>
      <c r="P327" s="59"/>
      <c r="Q327" s="59"/>
      <c r="R327" s="59"/>
      <c r="S327" s="59"/>
      <c r="T327" s="60"/>
      <c r="U327" s="33"/>
      <c r="V327" s="33"/>
      <c r="W327" s="33"/>
      <c r="X327" s="33"/>
      <c r="Y327" s="33"/>
      <c r="Z327" s="33"/>
      <c r="AA327" s="33"/>
      <c r="AB327" s="33"/>
      <c r="AC327" s="33"/>
      <c r="AD327" s="33"/>
      <c r="AE327" s="33"/>
      <c r="AT327" s="18" t="s">
        <v>164</v>
      </c>
      <c r="AU327" s="18" t="s">
        <v>82</v>
      </c>
    </row>
    <row r="328" spans="2:51" s="14" customFormat="1" ht="12">
      <c r="B328" s="177"/>
      <c r="D328" s="163" t="s">
        <v>166</v>
      </c>
      <c r="E328" s="178" t="s">
        <v>1</v>
      </c>
      <c r="F328" s="179" t="s">
        <v>957</v>
      </c>
      <c r="H328" s="178" t="s">
        <v>1</v>
      </c>
      <c r="I328" s="180"/>
      <c r="L328" s="177"/>
      <c r="M328" s="181"/>
      <c r="N328" s="182"/>
      <c r="O328" s="182"/>
      <c r="P328" s="182"/>
      <c r="Q328" s="182"/>
      <c r="R328" s="182"/>
      <c r="S328" s="182"/>
      <c r="T328" s="183"/>
      <c r="AT328" s="178" t="s">
        <v>166</v>
      </c>
      <c r="AU328" s="178" t="s">
        <v>82</v>
      </c>
      <c r="AV328" s="14" t="s">
        <v>80</v>
      </c>
      <c r="AW328" s="14" t="s">
        <v>31</v>
      </c>
      <c r="AX328" s="14" t="s">
        <v>74</v>
      </c>
      <c r="AY328" s="178" t="s">
        <v>152</v>
      </c>
    </row>
    <row r="329" spans="2:51" s="13" customFormat="1" ht="12">
      <c r="B329" s="169"/>
      <c r="D329" s="163" t="s">
        <v>166</v>
      </c>
      <c r="E329" s="170" t="s">
        <v>1</v>
      </c>
      <c r="F329" s="171" t="s">
        <v>958</v>
      </c>
      <c r="H329" s="172">
        <v>84.3</v>
      </c>
      <c r="I329" s="173"/>
      <c r="L329" s="169"/>
      <c r="M329" s="174"/>
      <c r="N329" s="175"/>
      <c r="O329" s="175"/>
      <c r="P329" s="175"/>
      <c r="Q329" s="175"/>
      <c r="R329" s="175"/>
      <c r="S329" s="175"/>
      <c r="T329" s="176"/>
      <c r="AT329" s="170" t="s">
        <v>166</v>
      </c>
      <c r="AU329" s="170" t="s">
        <v>82</v>
      </c>
      <c r="AV329" s="13" t="s">
        <v>82</v>
      </c>
      <c r="AW329" s="13" t="s">
        <v>31</v>
      </c>
      <c r="AX329" s="13" t="s">
        <v>80</v>
      </c>
      <c r="AY329" s="170" t="s">
        <v>152</v>
      </c>
    </row>
    <row r="330" spans="1:65" s="2" customFormat="1" ht="33" customHeight="1">
      <c r="A330" s="33"/>
      <c r="B330" s="149"/>
      <c r="C330" s="150" t="s">
        <v>445</v>
      </c>
      <c r="D330" s="150" t="s">
        <v>155</v>
      </c>
      <c r="E330" s="151" t="s">
        <v>959</v>
      </c>
      <c r="F330" s="152" t="s">
        <v>960</v>
      </c>
      <c r="G330" s="153" t="s">
        <v>170</v>
      </c>
      <c r="H330" s="154">
        <v>126</v>
      </c>
      <c r="I330" s="155"/>
      <c r="J330" s="156">
        <f>ROUND(I330*H330,2)</f>
        <v>0</v>
      </c>
      <c r="K330" s="152" t="s">
        <v>1</v>
      </c>
      <c r="L330" s="34"/>
      <c r="M330" s="157" t="s">
        <v>1</v>
      </c>
      <c r="N330" s="158" t="s">
        <v>39</v>
      </c>
      <c r="O330" s="59"/>
      <c r="P330" s="159">
        <f>O330*H330</f>
        <v>0</v>
      </c>
      <c r="Q330" s="159">
        <v>0.0004</v>
      </c>
      <c r="R330" s="159">
        <f>Q330*H330</f>
        <v>0.0504</v>
      </c>
      <c r="S330" s="159">
        <v>0</v>
      </c>
      <c r="T330" s="160">
        <f>S330*H330</f>
        <v>0</v>
      </c>
      <c r="U330" s="33"/>
      <c r="V330" s="33"/>
      <c r="W330" s="33"/>
      <c r="X330" s="33"/>
      <c r="Y330" s="33"/>
      <c r="Z330" s="33"/>
      <c r="AA330" s="33"/>
      <c r="AB330" s="33"/>
      <c r="AC330" s="33"/>
      <c r="AD330" s="33"/>
      <c r="AE330" s="33"/>
      <c r="AR330" s="161" t="s">
        <v>160</v>
      </c>
      <c r="AT330" s="161" t="s">
        <v>155</v>
      </c>
      <c r="AU330" s="161" t="s">
        <v>82</v>
      </c>
      <c r="AY330" s="18" t="s">
        <v>152</v>
      </c>
      <c r="BE330" s="162">
        <f>IF(N330="základní",J330,0)</f>
        <v>0</v>
      </c>
      <c r="BF330" s="162">
        <f>IF(N330="snížená",J330,0)</f>
        <v>0</v>
      </c>
      <c r="BG330" s="162">
        <f>IF(N330="zákl. přenesená",J330,0)</f>
        <v>0</v>
      </c>
      <c r="BH330" s="162">
        <f>IF(N330="sníž. přenesená",J330,0)</f>
        <v>0</v>
      </c>
      <c r="BI330" s="162">
        <f>IF(N330="nulová",J330,0)</f>
        <v>0</v>
      </c>
      <c r="BJ330" s="18" t="s">
        <v>80</v>
      </c>
      <c r="BK330" s="162">
        <f>ROUND(I330*H330,2)</f>
        <v>0</v>
      </c>
      <c r="BL330" s="18" t="s">
        <v>160</v>
      </c>
      <c r="BM330" s="161" t="s">
        <v>961</v>
      </c>
    </row>
    <row r="331" spans="1:47" s="2" customFormat="1" ht="19.5">
      <c r="A331" s="33"/>
      <c r="B331" s="34"/>
      <c r="C331" s="33"/>
      <c r="D331" s="163" t="s">
        <v>162</v>
      </c>
      <c r="E331" s="33"/>
      <c r="F331" s="164" t="s">
        <v>960</v>
      </c>
      <c r="G331" s="33"/>
      <c r="H331" s="33"/>
      <c r="I331" s="165"/>
      <c r="J331" s="33"/>
      <c r="K331" s="33"/>
      <c r="L331" s="34"/>
      <c r="M331" s="166"/>
      <c r="N331" s="167"/>
      <c r="O331" s="59"/>
      <c r="P331" s="59"/>
      <c r="Q331" s="59"/>
      <c r="R331" s="59"/>
      <c r="S331" s="59"/>
      <c r="T331" s="60"/>
      <c r="U331" s="33"/>
      <c r="V331" s="33"/>
      <c r="W331" s="33"/>
      <c r="X331" s="33"/>
      <c r="Y331" s="33"/>
      <c r="Z331" s="33"/>
      <c r="AA331" s="33"/>
      <c r="AB331" s="33"/>
      <c r="AC331" s="33"/>
      <c r="AD331" s="33"/>
      <c r="AE331" s="33"/>
      <c r="AT331" s="18" t="s">
        <v>162</v>
      </c>
      <c r="AU331" s="18" t="s">
        <v>82</v>
      </c>
    </row>
    <row r="332" spans="1:47" s="2" customFormat="1" ht="29.25">
      <c r="A332" s="33"/>
      <c r="B332" s="34"/>
      <c r="C332" s="33"/>
      <c r="D332" s="163" t="s">
        <v>164</v>
      </c>
      <c r="E332" s="33"/>
      <c r="F332" s="168" t="s">
        <v>887</v>
      </c>
      <c r="G332" s="33"/>
      <c r="H332" s="33"/>
      <c r="I332" s="165"/>
      <c r="J332" s="33"/>
      <c r="K332" s="33"/>
      <c r="L332" s="34"/>
      <c r="M332" s="166"/>
      <c r="N332" s="167"/>
      <c r="O332" s="59"/>
      <c r="P332" s="59"/>
      <c r="Q332" s="59"/>
      <c r="R332" s="59"/>
      <c r="S332" s="59"/>
      <c r="T332" s="60"/>
      <c r="U332" s="33"/>
      <c r="V332" s="33"/>
      <c r="W332" s="33"/>
      <c r="X332" s="33"/>
      <c r="Y332" s="33"/>
      <c r="Z332" s="33"/>
      <c r="AA332" s="33"/>
      <c r="AB332" s="33"/>
      <c r="AC332" s="33"/>
      <c r="AD332" s="33"/>
      <c r="AE332" s="33"/>
      <c r="AT332" s="18" t="s">
        <v>164</v>
      </c>
      <c r="AU332" s="18" t="s">
        <v>82</v>
      </c>
    </row>
    <row r="333" spans="2:51" s="14" customFormat="1" ht="12">
      <c r="B333" s="177"/>
      <c r="D333" s="163" t="s">
        <v>166</v>
      </c>
      <c r="E333" s="178" t="s">
        <v>1</v>
      </c>
      <c r="F333" s="179" t="s">
        <v>962</v>
      </c>
      <c r="H333" s="178" t="s">
        <v>1</v>
      </c>
      <c r="I333" s="180"/>
      <c r="L333" s="177"/>
      <c r="M333" s="181"/>
      <c r="N333" s="182"/>
      <c r="O333" s="182"/>
      <c r="P333" s="182"/>
      <c r="Q333" s="182"/>
      <c r="R333" s="182"/>
      <c r="S333" s="182"/>
      <c r="T333" s="183"/>
      <c r="AT333" s="178" t="s">
        <v>166</v>
      </c>
      <c r="AU333" s="178" t="s">
        <v>82</v>
      </c>
      <c r="AV333" s="14" t="s">
        <v>80</v>
      </c>
      <c r="AW333" s="14" t="s">
        <v>31</v>
      </c>
      <c r="AX333" s="14" t="s">
        <v>74</v>
      </c>
      <c r="AY333" s="178" t="s">
        <v>152</v>
      </c>
    </row>
    <row r="334" spans="2:51" s="13" customFormat="1" ht="12">
      <c r="B334" s="169"/>
      <c r="D334" s="163" t="s">
        <v>166</v>
      </c>
      <c r="E334" s="170" t="s">
        <v>1</v>
      </c>
      <c r="F334" s="171" t="s">
        <v>963</v>
      </c>
      <c r="H334" s="172">
        <v>126</v>
      </c>
      <c r="I334" s="173"/>
      <c r="L334" s="169"/>
      <c r="M334" s="174"/>
      <c r="N334" s="175"/>
      <c r="O334" s="175"/>
      <c r="P334" s="175"/>
      <c r="Q334" s="175"/>
      <c r="R334" s="175"/>
      <c r="S334" s="175"/>
      <c r="T334" s="176"/>
      <c r="AT334" s="170" t="s">
        <v>166</v>
      </c>
      <c r="AU334" s="170" t="s">
        <v>82</v>
      </c>
      <c r="AV334" s="13" t="s">
        <v>82</v>
      </c>
      <c r="AW334" s="13" t="s">
        <v>31</v>
      </c>
      <c r="AX334" s="13" t="s">
        <v>80</v>
      </c>
      <c r="AY334" s="170" t="s">
        <v>152</v>
      </c>
    </row>
    <row r="335" spans="1:65" s="2" customFormat="1" ht="21.75" customHeight="1">
      <c r="A335" s="33"/>
      <c r="B335" s="149"/>
      <c r="C335" s="150" t="s">
        <v>450</v>
      </c>
      <c r="D335" s="150" t="s">
        <v>155</v>
      </c>
      <c r="E335" s="151" t="s">
        <v>964</v>
      </c>
      <c r="F335" s="152" t="s">
        <v>965</v>
      </c>
      <c r="G335" s="153" t="s">
        <v>230</v>
      </c>
      <c r="H335" s="154">
        <v>84</v>
      </c>
      <c r="I335" s="155"/>
      <c r="J335" s="156">
        <f>ROUND(I335*H335,2)</f>
        <v>0</v>
      </c>
      <c r="K335" s="152" t="s">
        <v>159</v>
      </c>
      <c r="L335" s="34"/>
      <c r="M335" s="157" t="s">
        <v>1</v>
      </c>
      <c r="N335" s="158" t="s">
        <v>39</v>
      </c>
      <c r="O335" s="59"/>
      <c r="P335" s="159">
        <f>O335*H335</f>
        <v>0</v>
      </c>
      <c r="Q335" s="159">
        <v>0</v>
      </c>
      <c r="R335" s="159">
        <f>Q335*H335</f>
        <v>0</v>
      </c>
      <c r="S335" s="159">
        <v>2.4</v>
      </c>
      <c r="T335" s="160">
        <f>S335*H335</f>
        <v>201.6</v>
      </c>
      <c r="U335" s="33"/>
      <c r="V335" s="33"/>
      <c r="W335" s="33"/>
      <c r="X335" s="33"/>
      <c r="Y335" s="33"/>
      <c r="Z335" s="33"/>
      <c r="AA335" s="33"/>
      <c r="AB335" s="33"/>
      <c r="AC335" s="33"/>
      <c r="AD335" s="33"/>
      <c r="AE335" s="33"/>
      <c r="AR335" s="161" t="s">
        <v>160</v>
      </c>
      <c r="AT335" s="161" t="s">
        <v>155</v>
      </c>
      <c r="AU335" s="161" t="s">
        <v>82</v>
      </c>
      <c r="AY335" s="18" t="s">
        <v>152</v>
      </c>
      <c r="BE335" s="162">
        <f>IF(N335="základní",J335,0)</f>
        <v>0</v>
      </c>
      <c r="BF335" s="162">
        <f>IF(N335="snížená",J335,0)</f>
        <v>0</v>
      </c>
      <c r="BG335" s="162">
        <f>IF(N335="zákl. přenesená",J335,0)</f>
        <v>0</v>
      </c>
      <c r="BH335" s="162">
        <f>IF(N335="sníž. přenesená",J335,0)</f>
        <v>0</v>
      </c>
      <c r="BI335" s="162">
        <f>IF(N335="nulová",J335,0)</f>
        <v>0</v>
      </c>
      <c r="BJ335" s="18" t="s">
        <v>80</v>
      </c>
      <c r="BK335" s="162">
        <f>ROUND(I335*H335,2)</f>
        <v>0</v>
      </c>
      <c r="BL335" s="18" t="s">
        <v>160</v>
      </c>
      <c r="BM335" s="161" t="s">
        <v>966</v>
      </c>
    </row>
    <row r="336" spans="1:47" s="2" customFormat="1" ht="12">
      <c r="A336" s="33"/>
      <c r="B336" s="34"/>
      <c r="C336" s="33"/>
      <c r="D336" s="163" t="s">
        <v>162</v>
      </c>
      <c r="E336" s="33"/>
      <c r="F336" s="164" t="s">
        <v>967</v>
      </c>
      <c r="G336" s="33"/>
      <c r="H336" s="33"/>
      <c r="I336" s="165"/>
      <c r="J336" s="33"/>
      <c r="K336" s="33"/>
      <c r="L336" s="34"/>
      <c r="M336" s="166"/>
      <c r="N336" s="167"/>
      <c r="O336" s="59"/>
      <c r="P336" s="59"/>
      <c r="Q336" s="59"/>
      <c r="R336" s="59"/>
      <c r="S336" s="59"/>
      <c r="T336" s="60"/>
      <c r="U336" s="33"/>
      <c r="V336" s="33"/>
      <c r="W336" s="33"/>
      <c r="X336" s="33"/>
      <c r="Y336" s="33"/>
      <c r="Z336" s="33"/>
      <c r="AA336" s="33"/>
      <c r="AB336" s="33"/>
      <c r="AC336" s="33"/>
      <c r="AD336" s="33"/>
      <c r="AE336" s="33"/>
      <c r="AT336" s="18" t="s">
        <v>162</v>
      </c>
      <c r="AU336" s="18" t="s">
        <v>82</v>
      </c>
    </row>
    <row r="337" spans="1:47" s="2" customFormat="1" ht="19.5">
      <c r="A337" s="33"/>
      <c r="B337" s="34"/>
      <c r="C337" s="33"/>
      <c r="D337" s="163" t="s">
        <v>164</v>
      </c>
      <c r="E337" s="33"/>
      <c r="F337" s="168" t="s">
        <v>827</v>
      </c>
      <c r="G337" s="33"/>
      <c r="H337" s="33"/>
      <c r="I337" s="165"/>
      <c r="J337" s="33"/>
      <c r="K337" s="33"/>
      <c r="L337" s="34"/>
      <c r="M337" s="166"/>
      <c r="N337" s="167"/>
      <c r="O337" s="59"/>
      <c r="P337" s="59"/>
      <c r="Q337" s="59"/>
      <c r="R337" s="59"/>
      <c r="S337" s="59"/>
      <c r="T337" s="60"/>
      <c r="U337" s="33"/>
      <c r="V337" s="33"/>
      <c r="W337" s="33"/>
      <c r="X337" s="33"/>
      <c r="Y337" s="33"/>
      <c r="Z337" s="33"/>
      <c r="AA337" s="33"/>
      <c r="AB337" s="33"/>
      <c r="AC337" s="33"/>
      <c r="AD337" s="33"/>
      <c r="AE337" s="33"/>
      <c r="AT337" s="18" t="s">
        <v>164</v>
      </c>
      <c r="AU337" s="18" t="s">
        <v>82</v>
      </c>
    </row>
    <row r="338" spans="2:51" s="14" customFormat="1" ht="12">
      <c r="B338" s="177"/>
      <c r="D338" s="163" t="s">
        <v>166</v>
      </c>
      <c r="E338" s="178" t="s">
        <v>1</v>
      </c>
      <c r="F338" s="179" t="s">
        <v>968</v>
      </c>
      <c r="H338" s="178" t="s">
        <v>1</v>
      </c>
      <c r="I338" s="180"/>
      <c r="L338" s="177"/>
      <c r="M338" s="181"/>
      <c r="N338" s="182"/>
      <c r="O338" s="182"/>
      <c r="P338" s="182"/>
      <c r="Q338" s="182"/>
      <c r="R338" s="182"/>
      <c r="S338" s="182"/>
      <c r="T338" s="183"/>
      <c r="AT338" s="178" t="s">
        <v>166</v>
      </c>
      <c r="AU338" s="178" t="s">
        <v>82</v>
      </c>
      <c r="AV338" s="14" t="s">
        <v>80</v>
      </c>
      <c r="AW338" s="14" t="s">
        <v>31</v>
      </c>
      <c r="AX338" s="14" t="s">
        <v>74</v>
      </c>
      <c r="AY338" s="178" t="s">
        <v>152</v>
      </c>
    </row>
    <row r="339" spans="2:51" s="13" customFormat="1" ht="12">
      <c r="B339" s="169"/>
      <c r="D339" s="163" t="s">
        <v>166</v>
      </c>
      <c r="E339" s="170" t="s">
        <v>1</v>
      </c>
      <c r="F339" s="171" t="s">
        <v>969</v>
      </c>
      <c r="H339" s="172">
        <v>84</v>
      </c>
      <c r="I339" s="173"/>
      <c r="L339" s="169"/>
      <c r="M339" s="174"/>
      <c r="N339" s="175"/>
      <c r="O339" s="175"/>
      <c r="P339" s="175"/>
      <c r="Q339" s="175"/>
      <c r="R339" s="175"/>
      <c r="S339" s="175"/>
      <c r="T339" s="176"/>
      <c r="AT339" s="170" t="s">
        <v>166</v>
      </c>
      <c r="AU339" s="170" t="s">
        <v>82</v>
      </c>
      <c r="AV339" s="13" t="s">
        <v>82</v>
      </c>
      <c r="AW339" s="13" t="s">
        <v>31</v>
      </c>
      <c r="AX339" s="13" t="s">
        <v>80</v>
      </c>
      <c r="AY339" s="170" t="s">
        <v>152</v>
      </c>
    </row>
    <row r="340" spans="2:63" s="12" customFormat="1" ht="22.9" customHeight="1">
      <c r="B340" s="136"/>
      <c r="D340" s="137" t="s">
        <v>73</v>
      </c>
      <c r="E340" s="147" t="s">
        <v>443</v>
      </c>
      <c r="F340" s="147" t="s">
        <v>444</v>
      </c>
      <c r="I340" s="139"/>
      <c r="J340" s="148">
        <f>BK340</f>
        <v>0</v>
      </c>
      <c r="L340" s="136"/>
      <c r="M340" s="141"/>
      <c r="N340" s="142"/>
      <c r="O340" s="142"/>
      <c r="P340" s="143">
        <f>SUM(P341:P347)</f>
        <v>0</v>
      </c>
      <c r="Q340" s="142"/>
      <c r="R340" s="143">
        <f>SUM(R341:R347)</f>
        <v>0</v>
      </c>
      <c r="S340" s="142"/>
      <c r="T340" s="144">
        <f>SUM(T341:T347)</f>
        <v>0</v>
      </c>
      <c r="AR340" s="137" t="s">
        <v>80</v>
      </c>
      <c r="AT340" s="145" t="s">
        <v>73</v>
      </c>
      <c r="AU340" s="145" t="s">
        <v>80</v>
      </c>
      <c r="AY340" s="137" t="s">
        <v>152</v>
      </c>
      <c r="BK340" s="146">
        <f>SUM(BK341:BK347)</f>
        <v>0</v>
      </c>
    </row>
    <row r="341" spans="1:65" s="2" customFormat="1" ht="33" customHeight="1">
      <c r="A341" s="33"/>
      <c r="B341" s="149"/>
      <c r="C341" s="150" t="s">
        <v>456</v>
      </c>
      <c r="D341" s="150" t="s">
        <v>155</v>
      </c>
      <c r="E341" s="151" t="s">
        <v>446</v>
      </c>
      <c r="F341" s="152" t="s">
        <v>447</v>
      </c>
      <c r="G341" s="153" t="s">
        <v>332</v>
      </c>
      <c r="H341" s="154">
        <v>201.6</v>
      </c>
      <c r="I341" s="155"/>
      <c r="J341" s="156">
        <f>ROUND(I341*H341,2)</f>
        <v>0</v>
      </c>
      <c r="K341" s="152" t="s">
        <v>159</v>
      </c>
      <c r="L341" s="34"/>
      <c r="M341" s="157" t="s">
        <v>1</v>
      </c>
      <c r="N341" s="158" t="s">
        <v>39</v>
      </c>
      <c r="O341" s="59"/>
      <c r="P341" s="159">
        <f>O341*H341</f>
        <v>0</v>
      </c>
      <c r="Q341" s="159">
        <v>0</v>
      </c>
      <c r="R341" s="159">
        <f>Q341*H341</f>
        <v>0</v>
      </c>
      <c r="S341" s="159">
        <v>0</v>
      </c>
      <c r="T341" s="160">
        <f>S341*H341</f>
        <v>0</v>
      </c>
      <c r="U341" s="33"/>
      <c r="V341" s="33"/>
      <c r="W341" s="33"/>
      <c r="X341" s="33"/>
      <c r="Y341" s="33"/>
      <c r="Z341" s="33"/>
      <c r="AA341" s="33"/>
      <c r="AB341" s="33"/>
      <c r="AC341" s="33"/>
      <c r="AD341" s="33"/>
      <c r="AE341" s="33"/>
      <c r="AR341" s="161" t="s">
        <v>160</v>
      </c>
      <c r="AT341" s="161" t="s">
        <v>155</v>
      </c>
      <c r="AU341" s="161" t="s">
        <v>82</v>
      </c>
      <c r="AY341" s="18" t="s">
        <v>152</v>
      </c>
      <c r="BE341" s="162">
        <f>IF(N341="základní",J341,0)</f>
        <v>0</v>
      </c>
      <c r="BF341" s="162">
        <f>IF(N341="snížená",J341,0)</f>
        <v>0</v>
      </c>
      <c r="BG341" s="162">
        <f>IF(N341="zákl. přenesená",J341,0)</f>
        <v>0</v>
      </c>
      <c r="BH341" s="162">
        <f>IF(N341="sníž. přenesená",J341,0)</f>
        <v>0</v>
      </c>
      <c r="BI341" s="162">
        <f>IF(N341="nulová",J341,0)</f>
        <v>0</v>
      </c>
      <c r="BJ341" s="18" t="s">
        <v>80</v>
      </c>
      <c r="BK341" s="162">
        <f>ROUND(I341*H341,2)</f>
        <v>0</v>
      </c>
      <c r="BL341" s="18" t="s">
        <v>160</v>
      </c>
      <c r="BM341" s="161" t="s">
        <v>970</v>
      </c>
    </row>
    <row r="342" spans="1:47" s="2" customFormat="1" ht="19.5">
      <c r="A342" s="33"/>
      <c r="B342" s="34"/>
      <c r="C342" s="33"/>
      <c r="D342" s="163" t="s">
        <v>162</v>
      </c>
      <c r="E342" s="33"/>
      <c r="F342" s="164" t="s">
        <v>449</v>
      </c>
      <c r="G342" s="33"/>
      <c r="H342" s="33"/>
      <c r="I342" s="165"/>
      <c r="J342" s="33"/>
      <c r="K342" s="33"/>
      <c r="L342" s="34"/>
      <c r="M342" s="166"/>
      <c r="N342" s="167"/>
      <c r="O342" s="59"/>
      <c r="P342" s="59"/>
      <c r="Q342" s="59"/>
      <c r="R342" s="59"/>
      <c r="S342" s="59"/>
      <c r="T342" s="60"/>
      <c r="U342" s="33"/>
      <c r="V342" s="33"/>
      <c r="W342" s="33"/>
      <c r="X342" s="33"/>
      <c r="Y342" s="33"/>
      <c r="Z342" s="33"/>
      <c r="AA342" s="33"/>
      <c r="AB342" s="33"/>
      <c r="AC342" s="33"/>
      <c r="AD342" s="33"/>
      <c r="AE342" s="33"/>
      <c r="AT342" s="18" t="s">
        <v>162</v>
      </c>
      <c r="AU342" s="18" t="s">
        <v>82</v>
      </c>
    </row>
    <row r="343" spans="1:65" s="2" customFormat="1" ht="24.2" customHeight="1">
      <c r="A343" s="33"/>
      <c r="B343" s="149"/>
      <c r="C343" s="150" t="s">
        <v>461</v>
      </c>
      <c r="D343" s="150" t="s">
        <v>155</v>
      </c>
      <c r="E343" s="151" t="s">
        <v>451</v>
      </c>
      <c r="F343" s="152" t="s">
        <v>452</v>
      </c>
      <c r="G343" s="153" t="s">
        <v>332</v>
      </c>
      <c r="H343" s="154">
        <v>3830.4</v>
      </c>
      <c r="I343" s="155"/>
      <c r="J343" s="156">
        <f>ROUND(I343*H343,2)</f>
        <v>0</v>
      </c>
      <c r="K343" s="152" t="s">
        <v>159</v>
      </c>
      <c r="L343" s="34"/>
      <c r="M343" s="157" t="s">
        <v>1</v>
      </c>
      <c r="N343" s="158" t="s">
        <v>39</v>
      </c>
      <c r="O343" s="59"/>
      <c r="P343" s="159">
        <f>O343*H343</f>
        <v>0</v>
      </c>
      <c r="Q343" s="159">
        <v>0</v>
      </c>
      <c r="R343" s="159">
        <f>Q343*H343</f>
        <v>0</v>
      </c>
      <c r="S343" s="159">
        <v>0</v>
      </c>
      <c r="T343" s="160">
        <f>S343*H343</f>
        <v>0</v>
      </c>
      <c r="U343" s="33"/>
      <c r="V343" s="33"/>
      <c r="W343" s="33"/>
      <c r="X343" s="33"/>
      <c r="Y343" s="33"/>
      <c r="Z343" s="33"/>
      <c r="AA343" s="33"/>
      <c r="AB343" s="33"/>
      <c r="AC343" s="33"/>
      <c r="AD343" s="33"/>
      <c r="AE343" s="33"/>
      <c r="AR343" s="161" t="s">
        <v>160</v>
      </c>
      <c r="AT343" s="161" t="s">
        <v>155</v>
      </c>
      <c r="AU343" s="161" t="s">
        <v>82</v>
      </c>
      <c r="AY343" s="18" t="s">
        <v>152</v>
      </c>
      <c r="BE343" s="162">
        <f>IF(N343="základní",J343,0)</f>
        <v>0</v>
      </c>
      <c r="BF343" s="162">
        <f>IF(N343="snížená",J343,0)</f>
        <v>0</v>
      </c>
      <c r="BG343" s="162">
        <f>IF(N343="zákl. přenesená",J343,0)</f>
        <v>0</v>
      </c>
      <c r="BH343" s="162">
        <f>IF(N343="sníž. přenesená",J343,0)</f>
        <v>0</v>
      </c>
      <c r="BI343" s="162">
        <f>IF(N343="nulová",J343,0)</f>
        <v>0</v>
      </c>
      <c r="BJ343" s="18" t="s">
        <v>80</v>
      </c>
      <c r="BK343" s="162">
        <f>ROUND(I343*H343,2)</f>
        <v>0</v>
      </c>
      <c r="BL343" s="18" t="s">
        <v>160</v>
      </c>
      <c r="BM343" s="161" t="s">
        <v>971</v>
      </c>
    </row>
    <row r="344" spans="1:47" s="2" customFormat="1" ht="29.25">
      <c r="A344" s="33"/>
      <c r="B344" s="34"/>
      <c r="C344" s="33"/>
      <c r="D344" s="163" t="s">
        <v>162</v>
      </c>
      <c r="E344" s="33"/>
      <c r="F344" s="164" t="s">
        <v>454</v>
      </c>
      <c r="G344" s="33"/>
      <c r="H344" s="33"/>
      <c r="I344" s="165"/>
      <c r="J344" s="33"/>
      <c r="K344" s="33"/>
      <c r="L344" s="34"/>
      <c r="M344" s="166"/>
      <c r="N344" s="167"/>
      <c r="O344" s="59"/>
      <c r="P344" s="59"/>
      <c r="Q344" s="59"/>
      <c r="R344" s="59"/>
      <c r="S344" s="59"/>
      <c r="T344" s="60"/>
      <c r="U344" s="33"/>
      <c r="V344" s="33"/>
      <c r="W344" s="33"/>
      <c r="X344" s="33"/>
      <c r="Y344" s="33"/>
      <c r="Z344" s="33"/>
      <c r="AA344" s="33"/>
      <c r="AB344" s="33"/>
      <c r="AC344" s="33"/>
      <c r="AD344" s="33"/>
      <c r="AE344" s="33"/>
      <c r="AT344" s="18" t="s">
        <v>162</v>
      </c>
      <c r="AU344" s="18" t="s">
        <v>82</v>
      </c>
    </row>
    <row r="345" spans="2:51" s="13" customFormat="1" ht="12">
      <c r="B345" s="169"/>
      <c r="D345" s="163" t="s">
        <v>166</v>
      </c>
      <c r="F345" s="171" t="s">
        <v>972</v>
      </c>
      <c r="H345" s="172">
        <v>3830.4</v>
      </c>
      <c r="I345" s="173"/>
      <c r="L345" s="169"/>
      <c r="M345" s="174"/>
      <c r="N345" s="175"/>
      <c r="O345" s="175"/>
      <c r="P345" s="175"/>
      <c r="Q345" s="175"/>
      <c r="R345" s="175"/>
      <c r="S345" s="175"/>
      <c r="T345" s="176"/>
      <c r="AT345" s="170" t="s">
        <v>166</v>
      </c>
      <c r="AU345" s="170" t="s">
        <v>82</v>
      </c>
      <c r="AV345" s="13" t="s">
        <v>82</v>
      </c>
      <c r="AW345" s="13" t="s">
        <v>3</v>
      </c>
      <c r="AX345" s="13" t="s">
        <v>80</v>
      </c>
      <c r="AY345" s="170" t="s">
        <v>152</v>
      </c>
    </row>
    <row r="346" spans="1:65" s="2" customFormat="1" ht="37.9" customHeight="1">
      <c r="A346" s="33"/>
      <c r="B346" s="149"/>
      <c r="C346" s="150" t="s">
        <v>466</v>
      </c>
      <c r="D346" s="150" t="s">
        <v>155</v>
      </c>
      <c r="E346" s="151" t="s">
        <v>973</v>
      </c>
      <c r="F346" s="152" t="s">
        <v>974</v>
      </c>
      <c r="G346" s="153" t="s">
        <v>332</v>
      </c>
      <c r="H346" s="154">
        <v>201.6</v>
      </c>
      <c r="I346" s="155"/>
      <c r="J346" s="156">
        <f>ROUND(I346*H346,2)</f>
        <v>0</v>
      </c>
      <c r="K346" s="152" t="s">
        <v>159</v>
      </c>
      <c r="L346" s="34"/>
      <c r="M346" s="157" t="s">
        <v>1</v>
      </c>
      <c r="N346" s="158" t="s">
        <v>39</v>
      </c>
      <c r="O346" s="59"/>
      <c r="P346" s="159">
        <f>O346*H346</f>
        <v>0</v>
      </c>
      <c r="Q346" s="159">
        <v>0</v>
      </c>
      <c r="R346" s="159">
        <f>Q346*H346</f>
        <v>0</v>
      </c>
      <c r="S346" s="159">
        <v>0</v>
      </c>
      <c r="T346" s="160">
        <f>S346*H346</f>
        <v>0</v>
      </c>
      <c r="U346" s="33"/>
      <c r="V346" s="33"/>
      <c r="W346" s="33"/>
      <c r="X346" s="33"/>
      <c r="Y346" s="33"/>
      <c r="Z346" s="33"/>
      <c r="AA346" s="33"/>
      <c r="AB346" s="33"/>
      <c r="AC346" s="33"/>
      <c r="AD346" s="33"/>
      <c r="AE346" s="33"/>
      <c r="AR346" s="161" t="s">
        <v>160</v>
      </c>
      <c r="AT346" s="161" t="s">
        <v>155</v>
      </c>
      <c r="AU346" s="161" t="s">
        <v>82</v>
      </c>
      <c r="AY346" s="18" t="s">
        <v>152</v>
      </c>
      <c r="BE346" s="162">
        <f>IF(N346="základní",J346,0)</f>
        <v>0</v>
      </c>
      <c r="BF346" s="162">
        <f>IF(N346="snížená",J346,0)</f>
        <v>0</v>
      </c>
      <c r="BG346" s="162">
        <f>IF(N346="zákl. přenesená",J346,0)</f>
        <v>0</v>
      </c>
      <c r="BH346" s="162">
        <f>IF(N346="sníž. přenesená",J346,0)</f>
        <v>0</v>
      </c>
      <c r="BI346" s="162">
        <f>IF(N346="nulová",J346,0)</f>
        <v>0</v>
      </c>
      <c r="BJ346" s="18" t="s">
        <v>80</v>
      </c>
      <c r="BK346" s="162">
        <f>ROUND(I346*H346,2)</f>
        <v>0</v>
      </c>
      <c r="BL346" s="18" t="s">
        <v>160</v>
      </c>
      <c r="BM346" s="161" t="s">
        <v>975</v>
      </c>
    </row>
    <row r="347" spans="1:47" s="2" customFormat="1" ht="29.25">
      <c r="A347" s="33"/>
      <c r="B347" s="34"/>
      <c r="C347" s="33"/>
      <c r="D347" s="163" t="s">
        <v>162</v>
      </c>
      <c r="E347" s="33"/>
      <c r="F347" s="164" t="s">
        <v>976</v>
      </c>
      <c r="G347" s="33"/>
      <c r="H347" s="33"/>
      <c r="I347" s="165"/>
      <c r="J347" s="33"/>
      <c r="K347" s="33"/>
      <c r="L347" s="34"/>
      <c r="M347" s="166"/>
      <c r="N347" s="167"/>
      <c r="O347" s="59"/>
      <c r="P347" s="59"/>
      <c r="Q347" s="59"/>
      <c r="R347" s="59"/>
      <c r="S347" s="59"/>
      <c r="T347" s="60"/>
      <c r="U347" s="33"/>
      <c r="V347" s="33"/>
      <c r="W347" s="33"/>
      <c r="X347" s="33"/>
      <c r="Y347" s="33"/>
      <c r="Z347" s="33"/>
      <c r="AA347" s="33"/>
      <c r="AB347" s="33"/>
      <c r="AC347" s="33"/>
      <c r="AD347" s="33"/>
      <c r="AE347" s="33"/>
      <c r="AT347" s="18" t="s">
        <v>162</v>
      </c>
      <c r="AU347" s="18" t="s">
        <v>82</v>
      </c>
    </row>
    <row r="348" spans="2:63" s="12" customFormat="1" ht="22.9" customHeight="1">
      <c r="B348" s="136"/>
      <c r="D348" s="137" t="s">
        <v>73</v>
      </c>
      <c r="E348" s="147" t="s">
        <v>464</v>
      </c>
      <c r="F348" s="147" t="s">
        <v>465</v>
      </c>
      <c r="I348" s="139"/>
      <c r="J348" s="148">
        <f>BK348</f>
        <v>0</v>
      </c>
      <c r="L348" s="136"/>
      <c r="M348" s="141"/>
      <c r="N348" s="142"/>
      <c r="O348" s="142"/>
      <c r="P348" s="143">
        <f>SUM(P349:P350)</f>
        <v>0</v>
      </c>
      <c r="Q348" s="142"/>
      <c r="R348" s="143">
        <f>SUM(R349:R350)</f>
        <v>0</v>
      </c>
      <c r="S348" s="142"/>
      <c r="T348" s="144">
        <f>SUM(T349:T350)</f>
        <v>0</v>
      </c>
      <c r="AR348" s="137" t="s">
        <v>80</v>
      </c>
      <c r="AT348" s="145" t="s">
        <v>73</v>
      </c>
      <c r="AU348" s="145" t="s">
        <v>80</v>
      </c>
      <c r="AY348" s="137" t="s">
        <v>152</v>
      </c>
      <c r="BK348" s="146">
        <f>SUM(BK349:BK350)</f>
        <v>0</v>
      </c>
    </row>
    <row r="349" spans="1:65" s="2" customFormat="1" ht="24.2" customHeight="1">
      <c r="A349" s="33"/>
      <c r="B349" s="149"/>
      <c r="C349" s="150" t="s">
        <v>655</v>
      </c>
      <c r="D349" s="150" t="s">
        <v>155</v>
      </c>
      <c r="E349" s="151" t="s">
        <v>977</v>
      </c>
      <c r="F349" s="152" t="s">
        <v>978</v>
      </c>
      <c r="G349" s="153" t="s">
        <v>332</v>
      </c>
      <c r="H349" s="154">
        <v>67.175</v>
      </c>
      <c r="I349" s="155"/>
      <c r="J349" s="156">
        <f>ROUND(I349*H349,2)</f>
        <v>0</v>
      </c>
      <c r="K349" s="152" t="s">
        <v>159</v>
      </c>
      <c r="L349" s="34"/>
      <c r="M349" s="157" t="s">
        <v>1</v>
      </c>
      <c r="N349" s="158" t="s">
        <v>39</v>
      </c>
      <c r="O349" s="59"/>
      <c r="P349" s="159">
        <f>O349*H349</f>
        <v>0</v>
      </c>
      <c r="Q349" s="159">
        <v>0</v>
      </c>
      <c r="R349" s="159">
        <f>Q349*H349</f>
        <v>0</v>
      </c>
      <c r="S349" s="159">
        <v>0</v>
      </c>
      <c r="T349" s="160">
        <f>S349*H349</f>
        <v>0</v>
      </c>
      <c r="U349" s="33"/>
      <c r="V349" s="33"/>
      <c r="W349" s="33"/>
      <c r="X349" s="33"/>
      <c r="Y349" s="33"/>
      <c r="Z349" s="33"/>
      <c r="AA349" s="33"/>
      <c r="AB349" s="33"/>
      <c r="AC349" s="33"/>
      <c r="AD349" s="33"/>
      <c r="AE349" s="33"/>
      <c r="AR349" s="161" t="s">
        <v>160</v>
      </c>
      <c r="AT349" s="161" t="s">
        <v>155</v>
      </c>
      <c r="AU349" s="161" t="s">
        <v>82</v>
      </c>
      <c r="AY349" s="18" t="s">
        <v>152</v>
      </c>
      <c r="BE349" s="162">
        <f>IF(N349="základní",J349,0)</f>
        <v>0</v>
      </c>
      <c r="BF349" s="162">
        <f>IF(N349="snížená",J349,0)</f>
        <v>0</v>
      </c>
      <c r="BG349" s="162">
        <f>IF(N349="zákl. přenesená",J349,0)</f>
        <v>0</v>
      </c>
      <c r="BH349" s="162">
        <f>IF(N349="sníž. přenesená",J349,0)</f>
        <v>0</v>
      </c>
      <c r="BI349" s="162">
        <f>IF(N349="nulová",J349,0)</f>
        <v>0</v>
      </c>
      <c r="BJ349" s="18" t="s">
        <v>80</v>
      </c>
      <c r="BK349" s="162">
        <f>ROUND(I349*H349,2)</f>
        <v>0</v>
      </c>
      <c r="BL349" s="18" t="s">
        <v>160</v>
      </c>
      <c r="BM349" s="161" t="s">
        <v>979</v>
      </c>
    </row>
    <row r="350" spans="1:47" s="2" customFormat="1" ht="19.5">
      <c r="A350" s="33"/>
      <c r="B350" s="34"/>
      <c r="C350" s="33"/>
      <c r="D350" s="163" t="s">
        <v>162</v>
      </c>
      <c r="E350" s="33"/>
      <c r="F350" s="164" t="s">
        <v>980</v>
      </c>
      <c r="G350" s="33"/>
      <c r="H350" s="33"/>
      <c r="I350" s="165"/>
      <c r="J350" s="33"/>
      <c r="K350" s="33"/>
      <c r="L350" s="34"/>
      <c r="M350" s="166"/>
      <c r="N350" s="167"/>
      <c r="O350" s="59"/>
      <c r="P350" s="59"/>
      <c r="Q350" s="59"/>
      <c r="R350" s="59"/>
      <c r="S350" s="59"/>
      <c r="T350" s="60"/>
      <c r="U350" s="33"/>
      <c r="V350" s="33"/>
      <c r="W350" s="33"/>
      <c r="X350" s="33"/>
      <c r="Y350" s="33"/>
      <c r="Z350" s="33"/>
      <c r="AA350" s="33"/>
      <c r="AB350" s="33"/>
      <c r="AC350" s="33"/>
      <c r="AD350" s="33"/>
      <c r="AE350" s="33"/>
      <c r="AT350" s="18" t="s">
        <v>162</v>
      </c>
      <c r="AU350" s="18" t="s">
        <v>82</v>
      </c>
    </row>
    <row r="351" spans="2:63" s="12" customFormat="1" ht="25.9" customHeight="1">
      <c r="B351" s="136"/>
      <c r="D351" s="137" t="s">
        <v>73</v>
      </c>
      <c r="E351" s="138" t="s">
        <v>741</v>
      </c>
      <c r="F351" s="138" t="s">
        <v>742</v>
      </c>
      <c r="I351" s="139"/>
      <c r="J351" s="140">
        <f>BK351</f>
        <v>0</v>
      </c>
      <c r="L351" s="136"/>
      <c r="M351" s="141"/>
      <c r="N351" s="142"/>
      <c r="O351" s="142"/>
      <c r="P351" s="143">
        <f>P352</f>
        <v>0</v>
      </c>
      <c r="Q351" s="142"/>
      <c r="R351" s="143">
        <f>R352</f>
        <v>0</v>
      </c>
      <c r="S351" s="142"/>
      <c r="T351" s="144">
        <f>T352</f>
        <v>0</v>
      </c>
      <c r="AR351" s="137" t="s">
        <v>82</v>
      </c>
      <c r="AT351" s="145" t="s">
        <v>73</v>
      </c>
      <c r="AU351" s="145" t="s">
        <v>74</v>
      </c>
      <c r="AY351" s="137" t="s">
        <v>152</v>
      </c>
      <c r="BK351" s="146">
        <f>BK352</f>
        <v>0</v>
      </c>
    </row>
    <row r="352" spans="2:63" s="12" customFormat="1" ht="22.9" customHeight="1">
      <c r="B352" s="136"/>
      <c r="D352" s="137" t="s">
        <v>73</v>
      </c>
      <c r="E352" s="147" t="s">
        <v>743</v>
      </c>
      <c r="F352" s="147" t="s">
        <v>744</v>
      </c>
      <c r="I352" s="139"/>
      <c r="J352" s="148">
        <f>BK352</f>
        <v>0</v>
      </c>
      <c r="L352" s="136"/>
      <c r="M352" s="141"/>
      <c r="N352" s="142"/>
      <c r="O352" s="142"/>
      <c r="P352" s="143">
        <f>SUM(P353:P373)</f>
        <v>0</v>
      </c>
      <c r="Q352" s="142"/>
      <c r="R352" s="143">
        <f>SUM(R353:R373)</f>
        <v>0</v>
      </c>
      <c r="S352" s="142"/>
      <c r="T352" s="144">
        <f>SUM(T353:T373)</f>
        <v>0</v>
      </c>
      <c r="AR352" s="137" t="s">
        <v>82</v>
      </c>
      <c r="AT352" s="145" t="s">
        <v>73</v>
      </c>
      <c r="AU352" s="145" t="s">
        <v>80</v>
      </c>
      <c r="AY352" s="137" t="s">
        <v>152</v>
      </c>
      <c r="BK352" s="146">
        <f>SUM(BK353:BK373)</f>
        <v>0</v>
      </c>
    </row>
    <row r="353" spans="1:65" s="2" customFormat="1" ht="24.2" customHeight="1">
      <c r="A353" s="33"/>
      <c r="B353" s="149"/>
      <c r="C353" s="150" t="s">
        <v>660</v>
      </c>
      <c r="D353" s="150" t="s">
        <v>155</v>
      </c>
      <c r="E353" s="151" t="s">
        <v>746</v>
      </c>
      <c r="F353" s="152" t="s">
        <v>981</v>
      </c>
      <c r="G353" s="153" t="s">
        <v>403</v>
      </c>
      <c r="H353" s="154">
        <v>1</v>
      </c>
      <c r="I353" s="155"/>
      <c r="J353" s="156">
        <f>ROUND(I353*H353,2)</f>
        <v>0</v>
      </c>
      <c r="K353" s="152" t="s">
        <v>1</v>
      </c>
      <c r="L353" s="34"/>
      <c r="M353" s="157" t="s">
        <v>1</v>
      </c>
      <c r="N353" s="158" t="s">
        <v>39</v>
      </c>
      <c r="O353" s="59"/>
      <c r="P353" s="159">
        <f>O353*H353</f>
        <v>0</v>
      </c>
      <c r="Q353" s="159">
        <v>0</v>
      </c>
      <c r="R353" s="159">
        <f>Q353*H353</f>
        <v>0</v>
      </c>
      <c r="S353" s="159">
        <v>0</v>
      </c>
      <c r="T353" s="160">
        <f>S353*H353</f>
        <v>0</v>
      </c>
      <c r="U353" s="33"/>
      <c r="V353" s="33"/>
      <c r="W353" s="33"/>
      <c r="X353" s="33"/>
      <c r="Y353" s="33"/>
      <c r="Z353" s="33"/>
      <c r="AA353" s="33"/>
      <c r="AB353" s="33"/>
      <c r="AC353" s="33"/>
      <c r="AD353" s="33"/>
      <c r="AE353" s="33"/>
      <c r="AR353" s="161" t="s">
        <v>245</v>
      </c>
      <c r="AT353" s="161" t="s">
        <v>155</v>
      </c>
      <c r="AU353" s="161" t="s">
        <v>82</v>
      </c>
      <c r="AY353" s="18" t="s">
        <v>152</v>
      </c>
      <c r="BE353" s="162">
        <f>IF(N353="základní",J353,0)</f>
        <v>0</v>
      </c>
      <c r="BF353" s="162">
        <f>IF(N353="snížená",J353,0)</f>
        <v>0</v>
      </c>
      <c r="BG353" s="162">
        <f>IF(N353="zákl. přenesená",J353,0)</f>
        <v>0</v>
      </c>
      <c r="BH353" s="162">
        <f>IF(N353="sníž. přenesená",J353,0)</f>
        <v>0</v>
      </c>
      <c r="BI353" s="162">
        <f>IF(N353="nulová",J353,0)</f>
        <v>0</v>
      </c>
      <c r="BJ353" s="18" t="s">
        <v>80</v>
      </c>
      <c r="BK353" s="162">
        <f>ROUND(I353*H353,2)</f>
        <v>0</v>
      </c>
      <c r="BL353" s="18" t="s">
        <v>245</v>
      </c>
      <c r="BM353" s="161" t="s">
        <v>982</v>
      </c>
    </row>
    <row r="354" spans="1:47" s="2" customFormat="1" ht="12">
      <c r="A354" s="33"/>
      <c r="B354" s="34"/>
      <c r="C354" s="33"/>
      <c r="D354" s="163" t="s">
        <v>162</v>
      </c>
      <c r="E354" s="33"/>
      <c r="F354" s="164" t="s">
        <v>981</v>
      </c>
      <c r="G354" s="33"/>
      <c r="H354" s="33"/>
      <c r="I354" s="165"/>
      <c r="J354" s="33"/>
      <c r="K354" s="33"/>
      <c r="L354" s="34"/>
      <c r="M354" s="166"/>
      <c r="N354" s="167"/>
      <c r="O354" s="59"/>
      <c r="P354" s="59"/>
      <c r="Q354" s="59"/>
      <c r="R354" s="59"/>
      <c r="S354" s="59"/>
      <c r="T354" s="60"/>
      <c r="U354" s="33"/>
      <c r="V354" s="33"/>
      <c r="W354" s="33"/>
      <c r="X354" s="33"/>
      <c r="Y354" s="33"/>
      <c r="Z354" s="33"/>
      <c r="AA354" s="33"/>
      <c r="AB354" s="33"/>
      <c r="AC354" s="33"/>
      <c r="AD354" s="33"/>
      <c r="AE354" s="33"/>
      <c r="AT354" s="18" t="s">
        <v>162</v>
      </c>
      <c r="AU354" s="18" t="s">
        <v>82</v>
      </c>
    </row>
    <row r="355" spans="1:47" s="2" customFormat="1" ht="19.5">
      <c r="A355" s="33"/>
      <c r="B355" s="34"/>
      <c r="C355" s="33"/>
      <c r="D355" s="163" t="s">
        <v>164</v>
      </c>
      <c r="E355" s="33"/>
      <c r="F355" s="168" t="s">
        <v>827</v>
      </c>
      <c r="G355" s="33"/>
      <c r="H355" s="33"/>
      <c r="I355" s="165"/>
      <c r="J355" s="33"/>
      <c r="K355" s="33"/>
      <c r="L355" s="34"/>
      <c r="M355" s="166"/>
      <c r="N355" s="167"/>
      <c r="O355" s="59"/>
      <c r="P355" s="59"/>
      <c r="Q355" s="59"/>
      <c r="R355" s="59"/>
      <c r="S355" s="59"/>
      <c r="T355" s="60"/>
      <c r="U355" s="33"/>
      <c r="V355" s="33"/>
      <c r="W355" s="33"/>
      <c r="X355" s="33"/>
      <c r="Y355" s="33"/>
      <c r="Z355" s="33"/>
      <c r="AA355" s="33"/>
      <c r="AB355" s="33"/>
      <c r="AC355" s="33"/>
      <c r="AD355" s="33"/>
      <c r="AE355" s="33"/>
      <c r="AT355" s="18" t="s">
        <v>164</v>
      </c>
      <c r="AU355" s="18" t="s">
        <v>82</v>
      </c>
    </row>
    <row r="356" spans="2:51" s="14" customFormat="1" ht="12">
      <c r="B356" s="177"/>
      <c r="D356" s="163" t="s">
        <v>166</v>
      </c>
      <c r="E356" s="178" t="s">
        <v>1</v>
      </c>
      <c r="F356" s="179" t="s">
        <v>983</v>
      </c>
      <c r="H356" s="178" t="s">
        <v>1</v>
      </c>
      <c r="I356" s="180"/>
      <c r="L356" s="177"/>
      <c r="M356" s="181"/>
      <c r="N356" s="182"/>
      <c r="O356" s="182"/>
      <c r="P356" s="182"/>
      <c r="Q356" s="182"/>
      <c r="R356" s="182"/>
      <c r="S356" s="182"/>
      <c r="T356" s="183"/>
      <c r="AT356" s="178" t="s">
        <v>166</v>
      </c>
      <c r="AU356" s="178" t="s">
        <v>82</v>
      </c>
      <c r="AV356" s="14" t="s">
        <v>80</v>
      </c>
      <c r="AW356" s="14" t="s">
        <v>31</v>
      </c>
      <c r="AX356" s="14" t="s">
        <v>74</v>
      </c>
      <c r="AY356" s="178" t="s">
        <v>152</v>
      </c>
    </row>
    <row r="357" spans="2:51" s="13" customFormat="1" ht="12">
      <c r="B357" s="169"/>
      <c r="D357" s="163" t="s">
        <v>166</v>
      </c>
      <c r="E357" s="170" t="s">
        <v>1</v>
      </c>
      <c r="F357" s="171" t="s">
        <v>80</v>
      </c>
      <c r="H357" s="172">
        <v>1</v>
      </c>
      <c r="I357" s="173"/>
      <c r="L357" s="169"/>
      <c r="M357" s="174"/>
      <c r="N357" s="175"/>
      <c r="O357" s="175"/>
      <c r="P357" s="175"/>
      <c r="Q357" s="175"/>
      <c r="R357" s="175"/>
      <c r="S357" s="175"/>
      <c r="T357" s="176"/>
      <c r="AT357" s="170" t="s">
        <v>166</v>
      </c>
      <c r="AU357" s="170" t="s">
        <v>82</v>
      </c>
      <c r="AV357" s="13" t="s">
        <v>82</v>
      </c>
      <c r="AW357" s="13" t="s">
        <v>31</v>
      </c>
      <c r="AX357" s="13" t="s">
        <v>80</v>
      </c>
      <c r="AY357" s="170" t="s">
        <v>152</v>
      </c>
    </row>
    <row r="358" spans="1:65" s="2" customFormat="1" ht="24.2" customHeight="1">
      <c r="A358" s="33"/>
      <c r="B358" s="149"/>
      <c r="C358" s="150" t="s">
        <v>665</v>
      </c>
      <c r="D358" s="150" t="s">
        <v>155</v>
      </c>
      <c r="E358" s="151" t="s">
        <v>984</v>
      </c>
      <c r="F358" s="152" t="s">
        <v>985</v>
      </c>
      <c r="G358" s="153" t="s">
        <v>158</v>
      </c>
      <c r="H358" s="154">
        <v>2.2</v>
      </c>
      <c r="I358" s="155"/>
      <c r="J358" s="156">
        <f>ROUND(I358*H358,2)</f>
        <v>0</v>
      </c>
      <c r="K358" s="152" t="s">
        <v>1</v>
      </c>
      <c r="L358" s="34"/>
      <c r="M358" s="157" t="s">
        <v>1</v>
      </c>
      <c r="N358" s="158" t="s">
        <v>39</v>
      </c>
      <c r="O358" s="59"/>
      <c r="P358" s="159">
        <f>O358*H358</f>
        <v>0</v>
      </c>
      <c r="Q358" s="159">
        <v>0</v>
      </c>
      <c r="R358" s="159">
        <f>Q358*H358</f>
        <v>0</v>
      </c>
      <c r="S358" s="159">
        <v>0</v>
      </c>
      <c r="T358" s="160">
        <f>S358*H358</f>
        <v>0</v>
      </c>
      <c r="U358" s="33"/>
      <c r="V358" s="33"/>
      <c r="W358" s="33"/>
      <c r="X358" s="33"/>
      <c r="Y358" s="33"/>
      <c r="Z358" s="33"/>
      <c r="AA358" s="33"/>
      <c r="AB358" s="33"/>
      <c r="AC358" s="33"/>
      <c r="AD358" s="33"/>
      <c r="AE358" s="33"/>
      <c r="AR358" s="161" t="s">
        <v>245</v>
      </c>
      <c r="AT358" s="161" t="s">
        <v>155</v>
      </c>
      <c r="AU358" s="161" t="s">
        <v>82</v>
      </c>
      <c r="AY358" s="18" t="s">
        <v>152</v>
      </c>
      <c r="BE358" s="162">
        <f>IF(N358="základní",J358,0)</f>
        <v>0</v>
      </c>
      <c r="BF358" s="162">
        <f>IF(N358="snížená",J358,0)</f>
        <v>0</v>
      </c>
      <c r="BG358" s="162">
        <f>IF(N358="zákl. přenesená",J358,0)</f>
        <v>0</v>
      </c>
      <c r="BH358" s="162">
        <f>IF(N358="sníž. přenesená",J358,0)</f>
        <v>0</v>
      </c>
      <c r="BI358" s="162">
        <f>IF(N358="nulová",J358,0)</f>
        <v>0</v>
      </c>
      <c r="BJ358" s="18" t="s">
        <v>80</v>
      </c>
      <c r="BK358" s="162">
        <f>ROUND(I358*H358,2)</f>
        <v>0</v>
      </c>
      <c r="BL358" s="18" t="s">
        <v>245</v>
      </c>
      <c r="BM358" s="161" t="s">
        <v>986</v>
      </c>
    </row>
    <row r="359" spans="1:47" s="2" customFormat="1" ht="19.5">
      <c r="A359" s="33"/>
      <c r="B359" s="34"/>
      <c r="C359" s="33"/>
      <c r="D359" s="163" t="s">
        <v>162</v>
      </c>
      <c r="E359" s="33"/>
      <c r="F359" s="164" t="s">
        <v>985</v>
      </c>
      <c r="G359" s="33"/>
      <c r="H359" s="33"/>
      <c r="I359" s="165"/>
      <c r="J359" s="33"/>
      <c r="K359" s="33"/>
      <c r="L359" s="34"/>
      <c r="M359" s="166"/>
      <c r="N359" s="167"/>
      <c r="O359" s="59"/>
      <c r="P359" s="59"/>
      <c r="Q359" s="59"/>
      <c r="R359" s="59"/>
      <c r="S359" s="59"/>
      <c r="T359" s="60"/>
      <c r="U359" s="33"/>
      <c r="V359" s="33"/>
      <c r="W359" s="33"/>
      <c r="X359" s="33"/>
      <c r="Y359" s="33"/>
      <c r="Z359" s="33"/>
      <c r="AA359" s="33"/>
      <c r="AB359" s="33"/>
      <c r="AC359" s="33"/>
      <c r="AD359" s="33"/>
      <c r="AE359" s="33"/>
      <c r="AT359" s="18" t="s">
        <v>162</v>
      </c>
      <c r="AU359" s="18" t="s">
        <v>82</v>
      </c>
    </row>
    <row r="360" spans="1:47" s="2" customFormat="1" ht="19.5">
      <c r="A360" s="33"/>
      <c r="B360" s="34"/>
      <c r="C360" s="33"/>
      <c r="D360" s="163" t="s">
        <v>164</v>
      </c>
      <c r="E360" s="33"/>
      <c r="F360" s="168" t="s">
        <v>827</v>
      </c>
      <c r="G360" s="33"/>
      <c r="H360" s="33"/>
      <c r="I360" s="165"/>
      <c r="J360" s="33"/>
      <c r="K360" s="33"/>
      <c r="L360" s="34"/>
      <c r="M360" s="166"/>
      <c r="N360" s="167"/>
      <c r="O360" s="59"/>
      <c r="P360" s="59"/>
      <c r="Q360" s="59"/>
      <c r="R360" s="59"/>
      <c r="S360" s="59"/>
      <c r="T360" s="60"/>
      <c r="U360" s="33"/>
      <c r="V360" s="33"/>
      <c r="W360" s="33"/>
      <c r="X360" s="33"/>
      <c r="Y360" s="33"/>
      <c r="Z360" s="33"/>
      <c r="AA360" s="33"/>
      <c r="AB360" s="33"/>
      <c r="AC360" s="33"/>
      <c r="AD360" s="33"/>
      <c r="AE360" s="33"/>
      <c r="AT360" s="18" t="s">
        <v>164</v>
      </c>
      <c r="AU360" s="18" t="s">
        <v>82</v>
      </c>
    </row>
    <row r="361" spans="2:51" s="13" customFormat="1" ht="12">
      <c r="B361" s="169"/>
      <c r="D361" s="163" t="s">
        <v>166</v>
      </c>
      <c r="E361" s="170" t="s">
        <v>1</v>
      </c>
      <c r="F361" s="171" t="s">
        <v>987</v>
      </c>
      <c r="H361" s="172">
        <v>2.2</v>
      </c>
      <c r="I361" s="173"/>
      <c r="L361" s="169"/>
      <c r="M361" s="174"/>
      <c r="N361" s="175"/>
      <c r="O361" s="175"/>
      <c r="P361" s="175"/>
      <c r="Q361" s="175"/>
      <c r="R361" s="175"/>
      <c r="S361" s="175"/>
      <c r="T361" s="176"/>
      <c r="AT361" s="170" t="s">
        <v>166</v>
      </c>
      <c r="AU361" s="170" t="s">
        <v>82</v>
      </c>
      <c r="AV361" s="13" t="s">
        <v>82</v>
      </c>
      <c r="AW361" s="13" t="s">
        <v>31</v>
      </c>
      <c r="AX361" s="13" t="s">
        <v>80</v>
      </c>
      <c r="AY361" s="170" t="s">
        <v>152</v>
      </c>
    </row>
    <row r="362" spans="1:65" s="2" customFormat="1" ht="16.5" customHeight="1">
      <c r="A362" s="33"/>
      <c r="B362" s="149"/>
      <c r="C362" s="150" t="s">
        <v>669</v>
      </c>
      <c r="D362" s="150" t="s">
        <v>155</v>
      </c>
      <c r="E362" s="151" t="s">
        <v>988</v>
      </c>
      <c r="F362" s="152" t="s">
        <v>989</v>
      </c>
      <c r="G362" s="153" t="s">
        <v>403</v>
      </c>
      <c r="H362" s="154">
        <v>1</v>
      </c>
      <c r="I362" s="155"/>
      <c r="J362" s="156">
        <f>ROUND(I362*H362,2)</f>
        <v>0</v>
      </c>
      <c r="K362" s="152" t="s">
        <v>1</v>
      </c>
      <c r="L362" s="34"/>
      <c r="M362" s="157" t="s">
        <v>1</v>
      </c>
      <c r="N362" s="158" t="s">
        <v>39</v>
      </c>
      <c r="O362" s="59"/>
      <c r="P362" s="159">
        <f>O362*H362</f>
        <v>0</v>
      </c>
      <c r="Q362" s="159">
        <v>0</v>
      </c>
      <c r="R362" s="159">
        <f>Q362*H362</f>
        <v>0</v>
      </c>
      <c r="S362" s="159">
        <v>0</v>
      </c>
      <c r="T362" s="160">
        <f>S362*H362</f>
        <v>0</v>
      </c>
      <c r="U362" s="33"/>
      <c r="V362" s="33"/>
      <c r="W362" s="33"/>
      <c r="X362" s="33"/>
      <c r="Y362" s="33"/>
      <c r="Z362" s="33"/>
      <c r="AA362" s="33"/>
      <c r="AB362" s="33"/>
      <c r="AC362" s="33"/>
      <c r="AD362" s="33"/>
      <c r="AE362" s="33"/>
      <c r="AR362" s="161" t="s">
        <v>245</v>
      </c>
      <c r="AT362" s="161" t="s">
        <v>155</v>
      </c>
      <c r="AU362" s="161" t="s">
        <v>82</v>
      </c>
      <c r="AY362" s="18" t="s">
        <v>152</v>
      </c>
      <c r="BE362" s="162">
        <f>IF(N362="základní",J362,0)</f>
        <v>0</v>
      </c>
      <c r="BF362" s="162">
        <f>IF(N362="snížená",J362,0)</f>
        <v>0</v>
      </c>
      <c r="BG362" s="162">
        <f>IF(N362="zákl. přenesená",J362,0)</f>
        <v>0</v>
      </c>
      <c r="BH362" s="162">
        <f>IF(N362="sníž. přenesená",J362,0)</f>
        <v>0</v>
      </c>
      <c r="BI362" s="162">
        <f>IF(N362="nulová",J362,0)</f>
        <v>0</v>
      </c>
      <c r="BJ362" s="18" t="s">
        <v>80</v>
      </c>
      <c r="BK362" s="162">
        <f>ROUND(I362*H362,2)</f>
        <v>0</v>
      </c>
      <c r="BL362" s="18" t="s">
        <v>245</v>
      </c>
      <c r="BM362" s="161" t="s">
        <v>990</v>
      </c>
    </row>
    <row r="363" spans="1:47" s="2" customFormat="1" ht="12">
      <c r="A363" s="33"/>
      <c r="B363" s="34"/>
      <c r="C363" s="33"/>
      <c r="D363" s="163" t="s">
        <v>162</v>
      </c>
      <c r="E363" s="33"/>
      <c r="F363" s="164" t="s">
        <v>989</v>
      </c>
      <c r="G363" s="33"/>
      <c r="H363" s="33"/>
      <c r="I363" s="165"/>
      <c r="J363" s="33"/>
      <c r="K363" s="33"/>
      <c r="L363" s="34"/>
      <c r="M363" s="166"/>
      <c r="N363" s="167"/>
      <c r="O363" s="59"/>
      <c r="P363" s="59"/>
      <c r="Q363" s="59"/>
      <c r="R363" s="59"/>
      <c r="S363" s="59"/>
      <c r="T363" s="60"/>
      <c r="U363" s="33"/>
      <c r="V363" s="33"/>
      <c r="W363" s="33"/>
      <c r="X363" s="33"/>
      <c r="Y363" s="33"/>
      <c r="Z363" s="33"/>
      <c r="AA363" s="33"/>
      <c r="AB363" s="33"/>
      <c r="AC363" s="33"/>
      <c r="AD363" s="33"/>
      <c r="AE363" s="33"/>
      <c r="AT363" s="18" t="s">
        <v>162</v>
      </c>
      <c r="AU363" s="18" t="s">
        <v>82</v>
      </c>
    </row>
    <row r="364" spans="1:47" s="2" customFormat="1" ht="19.5">
      <c r="A364" s="33"/>
      <c r="B364" s="34"/>
      <c r="C364" s="33"/>
      <c r="D364" s="163" t="s">
        <v>164</v>
      </c>
      <c r="E364" s="33"/>
      <c r="F364" s="168" t="s">
        <v>827</v>
      </c>
      <c r="G364" s="33"/>
      <c r="H364" s="33"/>
      <c r="I364" s="165"/>
      <c r="J364" s="33"/>
      <c r="K364" s="33"/>
      <c r="L364" s="34"/>
      <c r="M364" s="166"/>
      <c r="N364" s="167"/>
      <c r="O364" s="59"/>
      <c r="P364" s="59"/>
      <c r="Q364" s="59"/>
      <c r="R364" s="59"/>
      <c r="S364" s="59"/>
      <c r="T364" s="60"/>
      <c r="U364" s="33"/>
      <c r="V364" s="33"/>
      <c r="W364" s="33"/>
      <c r="X364" s="33"/>
      <c r="Y364" s="33"/>
      <c r="Z364" s="33"/>
      <c r="AA364" s="33"/>
      <c r="AB364" s="33"/>
      <c r="AC364" s="33"/>
      <c r="AD364" s="33"/>
      <c r="AE364" s="33"/>
      <c r="AT364" s="18" t="s">
        <v>164</v>
      </c>
      <c r="AU364" s="18" t="s">
        <v>82</v>
      </c>
    </row>
    <row r="365" spans="2:51" s="13" customFormat="1" ht="12">
      <c r="B365" s="169"/>
      <c r="D365" s="163" t="s">
        <v>166</v>
      </c>
      <c r="E365" s="170" t="s">
        <v>1</v>
      </c>
      <c r="F365" s="171" t="s">
        <v>80</v>
      </c>
      <c r="H365" s="172">
        <v>1</v>
      </c>
      <c r="I365" s="173"/>
      <c r="L365" s="169"/>
      <c r="M365" s="174"/>
      <c r="N365" s="175"/>
      <c r="O365" s="175"/>
      <c r="P365" s="175"/>
      <c r="Q365" s="175"/>
      <c r="R365" s="175"/>
      <c r="S365" s="175"/>
      <c r="T365" s="176"/>
      <c r="AT365" s="170" t="s">
        <v>166</v>
      </c>
      <c r="AU365" s="170" t="s">
        <v>82</v>
      </c>
      <c r="AV365" s="13" t="s">
        <v>82</v>
      </c>
      <c r="AW365" s="13" t="s">
        <v>31</v>
      </c>
      <c r="AX365" s="13" t="s">
        <v>80</v>
      </c>
      <c r="AY365" s="170" t="s">
        <v>152</v>
      </c>
    </row>
    <row r="366" spans="1:65" s="2" customFormat="1" ht="49.15" customHeight="1">
      <c r="A366" s="33"/>
      <c r="B366" s="149"/>
      <c r="C366" s="150" t="s">
        <v>675</v>
      </c>
      <c r="D366" s="150" t="s">
        <v>155</v>
      </c>
      <c r="E366" s="151" t="s">
        <v>991</v>
      </c>
      <c r="F366" s="152" t="s">
        <v>992</v>
      </c>
      <c r="G366" s="153" t="s">
        <v>403</v>
      </c>
      <c r="H366" s="154">
        <v>2</v>
      </c>
      <c r="I366" s="155"/>
      <c r="J366" s="156">
        <f>ROUND(I366*H366,2)</f>
        <v>0</v>
      </c>
      <c r="K366" s="152" t="s">
        <v>1</v>
      </c>
      <c r="L366" s="34"/>
      <c r="M366" s="157" t="s">
        <v>1</v>
      </c>
      <c r="N366" s="158" t="s">
        <v>39</v>
      </c>
      <c r="O366" s="59"/>
      <c r="P366" s="159">
        <f>O366*H366</f>
        <v>0</v>
      </c>
      <c r="Q366" s="159">
        <v>0</v>
      </c>
      <c r="R366" s="159">
        <f>Q366*H366</f>
        <v>0</v>
      </c>
      <c r="S366" s="159">
        <v>0</v>
      </c>
      <c r="T366" s="160">
        <f>S366*H366</f>
        <v>0</v>
      </c>
      <c r="U366" s="33"/>
      <c r="V366" s="33"/>
      <c r="W366" s="33"/>
      <c r="X366" s="33"/>
      <c r="Y366" s="33"/>
      <c r="Z366" s="33"/>
      <c r="AA366" s="33"/>
      <c r="AB366" s="33"/>
      <c r="AC366" s="33"/>
      <c r="AD366" s="33"/>
      <c r="AE366" s="33"/>
      <c r="AR366" s="161" t="s">
        <v>245</v>
      </c>
      <c r="AT366" s="161" t="s">
        <v>155</v>
      </c>
      <c r="AU366" s="161" t="s">
        <v>82</v>
      </c>
      <c r="AY366" s="18" t="s">
        <v>152</v>
      </c>
      <c r="BE366" s="162">
        <f>IF(N366="základní",J366,0)</f>
        <v>0</v>
      </c>
      <c r="BF366" s="162">
        <f>IF(N366="snížená",J366,0)</f>
        <v>0</v>
      </c>
      <c r="BG366" s="162">
        <f>IF(N366="zákl. přenesená",J366,0)</f>
        <v>0</v>
      </c>
      <c r="BH366" s="162">
        <f>IF(N366="sníž. přenesená",J366,0)</f>
        <v>0</v>
      </c>
      <c r="BI366" s="162">
        <f>IF(N366="nulová",J366,0)</f>
        <v>0</v>
      </c>
      <c r="BJ366" s="18" t="s">
        <v>80</v>
      </c>
      <c r="BK366" s="162">
        <f>ROUND(I366*H366,2)</f>
        <v>0</v>
      </c>
      <c r="BL366" s="18" t="s">
        <v>245</v>
      </c>
      <c r="BM366" s="161" t="s">
        <v>993</v>
      </c>
    </row>
    <row r="367" spans="1:47" s="2" customFormat="1" ht="58.5">
      <c r="A367" s="33"/>
      <c r="B367" s="34"/>
      <c r="C367" s="33"/>
      <c r="D367" s="163" t="s">
        <v>162</v>
      </c>
      <c r="E367" s="33"/>
      <c r="F367" s="164" t="s">
        <v>994</v>
      </c>
      <c r="G367" s="33"/>
      <c r="H367" s="33"/>
      <c r="I367" s="165"/>
      <c r="J367" s="33"/>
      <c r="K367" s="33"/>
      <c r="L367" s="34"/>
      <c r="M367" s="166"/>
      <c r="N367" s="167"/>
      <c r="O367" s="59"/>
      <c r="P367" s="59"/>
      <c r="Q367" s="59"/>
      <c r="R367" s="59"/>
      <c r="S367" s="59"/>
      <c r="T367" s="60"/>
      <c r="U367" s="33"/>
      <c r="V367" s="33"/>
      <c r="W367" s="33"/>
      <c r="X367" s="33"/>
      <c r="Y367" s="33"/>
      <c r="Z367" s="33"/>
      <c r="AA367" s="33"/>
      <c r="AB367" s="33"/>
      <c r="AC367" s="33"/>
      <c r="AD367" s="33"/>
      <c r="AE367" s="33"/>
      <c r="AT367" s="18" t="s">
        <v>162</v>
      </c>
      <c r="AU367" s="18" t="s">
        <v>82</v>
      </c>
    </row>
    <row r="368" spans="1:47" s="2" customFormat="1" ht="19.5">
      <c r="A368" s="33"/>
      <c r="B368" s="34"/>
      <c r="C368" s="33"/>
      <c r="D368" s="163" t="s">
        <v>164</v>
      </c>
      <c r="E368" s="33"/>
      <c r="F368" s="168" t="s">
        <v>827</v>
      </c>
      <c r="G368" s="33"/>
      <c r="H368" s="33"/>
      <c r="I368" s="165"/>
      <c r="J368" s="33"/>
      <c r="K368" s="33"/>
      <c r="L368" s="34"/>
      <c r="M368" s="166"/>
      <c r="N368" s="167"/>
      <c r="O368" s="59"/>
      <c r="P368" s="59"/>
      <c r="Q368" s="59"/>
      <c r="R368" s="59"/>
      <c r="S368" s="59"/>
      <c r="T368" s="60"/>
      <c r="U368" s="33"/>
      <c r="V368" s="33"/>
      <c r="W368" s="33"/>
      <c r="X368" s="33"/>
      <c r="Y368" s="33"/>
      <c r="Z368" s="33"/>
      <c r="AA368" s="33"/>
      <c r="AB368" s="33"/>
      <c r="AC368" s="33"/>
      <c r="AD368" s="33"/>
      <c r="AE368" s="33"/>
      <c r="AT368" s="18" t="s">
        <v>164</v>
      </c>
      <c r="AU368" s="18" t="s">
        <v>82</v>
      </c>
    </row>
    <row r="369" spans="2:51" s="13" customFormat="1" ht="12">
      <c r="B369" s="169"/>
      <c r="D369" s="163" t="s">
        <v>166</v>
      </c>
      <c r="E369" s="170" t="s">
        <v>1</v>
      </c>
      <c r="F369" s="171" t="s">
        <v>82</v>
      </c>
      <c r="H369" s="172">
        <v>2</v>
      </c>
      <c r="I369" s="173"/>
      <c r="L369" s="169"/>
      <c r="M369" s="174"/>
      <c r="N369" s="175"/>
      <c r="O369" s="175"/>
      <c r="P369" s="175"/>
      <c r="Q369" s="175"/>
      <c r="R369" s="175"/>
      <c r="S369" s="175"/>
      <c r="T369" s="176"/>
      <c r="AT369" s="170" t="s">
        <v>166</v>
      </c>
      <c r="AU369" s="170" t="s">
        <v>82</v>
      </c>
      <c r="AV369" s="13" t="s">
        <v>82</v>
      </c>
      <c r="AW369" s="13" t="s">
        <v>31</v>
      </c>
      <c r="AX369" s="13" t="s">
        <v>80</v>
      </c>
      <c r="AY369" s="170" t="s">
        <v>152</v>
      </c>
    </row>
    <row r="370" spans="1:65" s="2" customFormat="1" ht="49.15" customHeight="1">
      <c r="A370" s="33"/>
      <c r="B370" s="149"/>
      <c r="C370" s="150" t="s">
        <v>681</v>
      </c>
      <c r="D370" s="150" t="s">
        <v>155</v>
      </c>
      <c r="E370" s="151" t="s">
        <v>995</v>
      </c>
      <c r="F370" s="152" t="s">
        <v>996</v>
      </c>
      <c r="G370" s="153" t="s">
        <v>158</v>
      </c>
      <c r="H370" s="154">
        <v>4.8</v>
      </c>
      <c r="I370" s="155"/>
      <c r="J370" s="156">
        <f>ROUND(I370*H370,2)</f>
        <v>0</v>
      </c>
      <c r="K370" s="152" t="s">
        <v>1</v>
      </c>
      <c r="L370" s="34"/>
      <c r="M370" s="157" t="s">
        <v>1</v>
      </c>
      <c r="N370" s="158" t="s">
        <v>39</v>
      </c>
      <c r="O370" s="59"/>
      <c r="P370" s="159">
        <f>O370*H370</f>
        <v>0</v>
      </c>
      <c r="Q370" s="159">
        <v>0</v>
      </c>
      <c r="R370" s="159">
        <f>Q370*H370</f>
        <v>0</v>
      </c>
      <c r="S370" s="159">
        <v>0</v>
      </c>
      <c r="T370" s="160">
        <f>S370*H370</f>
        <v>0</v>
      </c>
      <c r="U370" s="33"/>
      <c r="V370" s="33"/>
      <c r="W370" s="33"/>
      <c r="X370" s="33"/>
      <c r="Y370" s="33"/>
      <c r="Z370" s="33"/>
      <c r="AA370" s="33"/>
      <c r="AB370" s="33"/>
      <c r="AC370" s="33"/>
      <c r="AD370" s="33"/>
      <c r="AE370" s="33"/>
      <c r="AR370" s="161" t="s">
        <v>245</v>
      </c>
      <c r="AT370" s="161" t="s">
        <v>155</v>
      </c>
      <c r="AU370" s="161" t="s">
        <v>82</v>
      </c>
      <c r="AY370" s="18" t="s">
        <v>152</v>
      </c>
      <c r="BE370" s="162">
        <f>IF(N370="základní",J370,0)</f>
        <v>0</v>
      </c>
      <c r="BF370" s="162">
        <f>IF(N370="snížená",J370,0)</f>
        <v>0</v>
      </c>
      <c r="BG370" s="162">
        <f>IF(N370="zákl. přenesená",J370,0)</f>
        <v>0</v>
      </c>
      <c r="BH370" s="162">
        <f>IF(N370="sníž. přenesená",J370,0)</f>
        <v>0</v>
      </c>
      <c r="BI370" s="162">
        <f>IF(N370="nulová",J370,0)</f>
        <v>0</v>
      </c>
      <c r="BJ370" s="18" t="s">
        <v>80</v>
      </c>
      <c r="BK370" s="162">
        <f>ROUND(I370*H370,2)</f>
        <v>0</v>
      </c>
      <c r="BL370" s="18" t="s">
        <v>245</v>
      </c>
      <c r="BM370" s="161" t="s">
        <v>997</v>
      </c>
    </row>
    <row r="371" spans="1:47" s="2" customFormat="1" ht="29.25">
      <c r="A371" s="33"/>
      <c r="B371" s="34"/>
      <c r="C371" s="33"/>
      <c r="D371" s="163" t="s">
        <v>162</v>
      </c>
      <c r="E371" s="33"/>
      <c r="F371" s="164" t="s">
        <v>996</v>
      </c>
      <c r="G371" s="33"/>
      <c r="H371" s="33"/>
      <c r="I371" s="165"/>
      <c r="J371" s="33"/>
      <c r="K371" s="33"/>
      <c r="L371" s="34"/>
      <c r="M371" s="166"/>
      <c r="N371" s="167"/>
      <c r="O371" s="59"/>
      <c r="P371" s="59"/>
      <c r="Q371" s="59"/>
      <c r="R371" s="59"/>
      <c r="S371" s="59"/>
      <c r="T371" s="60"/>
      <c r="U371" s="33"/>
      <c r="V371" s="33"/>
      <c r="W371" s="33"/>
      <c r="X371" s="33"/>
      <c r="Y371" s="33"/>
      <c r="Z371" s="33"/>
      <c r="AA371" s="33"/>
      <c r="AB371" s="33"/>
      <c r="AC371" s="33"/>
      <c r="AD371" s="33"/>
      <c r="AE371" s="33"/>
      <c r="AT371" s="18" t="s">
        <v>162</v>
      </c>
      <c r="AU371" s="18" t="s">
        <v>82</v>
      </c>
    </row>
    <row r="372" spans="1:47" s="2" customFormat="1" ht="19.5">
      <c r="A372" s="33"/>
      <c r="B372" s="34"/>
      <c r="C372" s="33"/>
      <c r="D372" s="163" t="s">
        <v>164</v>
      </c>
      <c r="E372" s="33"/>
      <c r="F372" s="168" t="s">
        <v>827</v>
      </c>
      <c r="G372" s="33"/>
      <c r="H372" s="33"/>
      <c r="I372" s="165"/>
      <c r="J372" s="33"/>
      <c r="K372" s="33"/>
      <c r="L372" s="34"/>
      <c r="M372" s="166"/>
      <c r="N372" s="167"/>
      <c r="O372" s="59"/>
      <c r="P372" s="59"/>
      <c r="Q372" s="59"/>
      <c r="R372" s="59"/>
      <c r="S372" s="59"/>
      <c r="T372" s="60"/>
      <c r="U372" s="33"/>
      <c r="V372" s="33"/>
      <c r="W372" s="33"/>
      <c r="X372" s="33"/>
      <c r="Y372" s="33"/>
      <c r="Z372" s="33"/>
      <c r="AA372" s="33"/>
      <c r="AB372" s="33"/>
      <c r="AC372" s="33"/>
      <c r="AD372" s="33"/>
      <c r="AE372" s="33"/>
      <c r="AT372" s="18" t="s">
        <v>164</v>
      </c>
      <c r="AU372" s="18" t="s">
        <v>82</v>
      </c>
    </row>
    <row r="373" spans="2:51" s="13" customFormat="1" ht="12">
      <c r="B373" s="169"/>
      <c r="D373" s="163" t="s">
        <v>166</v>
      </c>
      <c r="E373" s="170" t="s">
        <v>1</v>
      </c>
      <c r="F373" s="171" t="s">
        <v>998</v>
      </c>
      <c r="H373" s="172">
        <v>4.8</v>
      </c>
      <c r="I373" s="173"/>
      <c r="L373" s="169"/>
      <c r="M373" s="214"/>
      <c r="N373" s="215"/>
      <c r="O373" s="215"/>
      <c r="P373" s="215"/>
      <c r="Q373" s="215"/>
      <c r="R373" s="215"/>
      <c r="S373" s="215"/>
      <c r="T373" s="216"/>
      <c r="AT373" s="170" t="s">
        <v>166</v>
      </c>
      <c r="AU373" s="170" t="s">
        <v>82</v>
      </c>
      <c r="AV373" s="13" t="s">
        <v>82</v>
      </c>
      <c r="AW373" s="13" t="s">
        <v>31</v>
      </c>
      <c r="AX373" s="13" t="s">
        <v>80</v>
      </c>
      <c r="AY373" s="170" t="s">
        <v>152</v>
      </c>
    </row>
    <row r="374" spans="1:31" s="2" customFormat="1" ht="6.95" customHeight="1">
      <c r="A374" s="33"/>
      <c r="B374" s="48"/>
      <c r="C374" s="49"/>
      <c r="D374" s="49"/>
      <c r="E374" s="49"/>
      <c r="F374" s="49"/>
      <c r="G374" s="49"/>
      <c r="H374" s="49"/>
      <c r="I374" s="49"/>
      <c r="J374" s="49"/>
      <c r="K374" s="49"/>
      <c r="L374" s="34"/>
      <c r="M374" s="33"/>
      <c r="O374" s="33"/>
      <c r="P374" s="33"/>
      <c r="Q374" s="33"/>
      <c r="R374" s="33"/>
      <c r="S374" s="33"/>
      <c r="T374" s="33"/>
      <c r="U374" s="33"/>
      <c r="V374" s="33"/>
      <c r="W374" s="33"/>
      <c r="X374" s="33"/>
      <c r="Y374" s="33"/>
      <c r="Z374" s="33"/>
      <c r="AA374" s="33"/>
      <c r="AB374" s="33"/>
      <c r="AC374" s="33"/>
      <c r="AD374" s="33"/>
      <c r="AE374" s="33"/>
    </row>
  </sheetData>
  <autoFilter ref="C133:K373"/>
  <mergeCells count="15">
    <mergeCell ref="E120:H120"/>
    <mergeCell ref="E124:H124"/>
    <mergeCell ref="E122:H122"/>
    <mergeCell ref="E126:H126"/>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4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25" t="s">
        <v>5</v>
      </c>
      <c r="M2" s="226"/>
      <c r="N2" s="226"/>
      <c r="O2" s="226"/>
      <c r="P2" s="226"/>
      <c r="Q2" s="226"/>
      <c r="R2" s="226"/>
      <c r="S2" s="226"/>
      <c r="T2" s="226"/>
      <c r="U2" s="226"/>
      <c r="V2" s="226"/>
      <c r="AT2" s="18" t="s">
        <v>106</v>
      </c>
    </row>
    <row r="3" spans="2:46" s="1" customFormat="1" ht="6.95" customHeight="1">
      <c r="B3" s="19"/>
      <c r="C3" s="20"/>
      <c r="D3" s="20"/>
      <c r="E3" s="20"/>
      <c r="F3" s="20"/>
      <c r="G3" s="20"/>
      <c r="H3" s="20"/>
      <c r="I3" s="20"/>
      <c r="J3" s="20"/>
      <c r="K3" s="20"/>
      <c r="L3" s="21"/>
      <c r="AT3" s="18" t="s">
        <v>82</v>
      </c>
    </row>
    <row r="4" spans="2:46" s="1" customFormat="1" ht="24.95" customHeight="1">
      <c r="B4" s="21"/>
      <c r="D4" s="22" t="s">
        <v>116</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3" t="str">
        <f>'Rekapitulace stavby'!K6</f>
        <v>Hráze v ústí Ropičanky a Sadového potoka, stavba č. 5753</v>
      </c>
      <c r="F7" s="264"/>
      <c r="G7" s="264"/>
      <c r="H7" s="264"/>
      <c r="L7" s="21"/>
    </row>
    <row r="8" spans="2:12" ht="12.75">
      <c r="B8" s="21"/>
      <c r="D8" s="28" t="s">
        <v>117</v>
      </c>
      <c r="L8" s="21"/>
    </row>
    <row r="9" spans="2:12" s="1" customFormat="1" ht="16.5" customHeight="1">
      <c r="B9" s="21"/>
      <c r="E9" s="263" t="s">
        <v>118</v>
      </c>
      <c r="F9" s="226"/>
      <c r="G9" s="226"/>
      <c r="H9" s="226"/>
      <c r="L9" s="21"/>
    </row>
    <row r="10" spans="2:12" s="1" customFormat="1" ht="12" customHeight="1">
      <c r="B10" s="21"/>
      <c r="D10" s="28" t="s">
        <v>119</v>
      </c>
      <c r="L10" s="21"/>
    </row>
    <row r="11" spans="1:31" s="2" customFormat="1" ht="16.5" customHeight="1">
      <c r="A11" s="33"/>
      <c r="B11" s="34"/>
      <c r="C11" s="33"/>
      <c r="D11" s="33"/>
      <c r="E11" s="266" t="s">
        <v>823</v>
      </c>
      <c r="F11" s="262"/>
      <c r="G11" s="262"/>
      <c r="H11" s="262"/>
      <c r="I11" s="3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824</v>
      </c>
      <c r="E12" s="33"/>
      <c r="F12" s="33"/>
      <c r="G12" s="33"/>
      <c r="H12" s="33"/>
      <c r="I12" s="33"/>
      <c r="J12" s="33"/>
      <c r="K12" s="33"/>
      <c r="L12" s="43"/>
      <c r="S12" s="33"/>
      <c r="T12" s="33"/>
      <c r="U12" s="33"/>
      <c r="V12" s="33"/>
      <c r="W12" s="33"/>
      <c r="X12" s="33"/>
      <c r="Y12" s="33"/>
      <c r="Z12" s="33"/>
      <c r="AA12" s="33"/>
      <c r="AB12" s="33"/>
      <c r="AC12" s="33"/>
      <c r="AD12" s="33"/>
      <c r="AE12" s="33"/>
    </row>
    <row r="13" spans="1:31" s="2" customFormat="1" ht="16.5" customHeight="1">
      <c r="A13" s="33"/>
      <c r="B13" s="34"/>
      <c r="C13" s="33"/>
      <c r="D13" s="33"/>
      <c r="E13" s="256" t="s">
        <v>999</v>
      </c>
      <c r="F13" s="262"/>
      <c r="G13" s="262"/>
      <c r="H13" s="262"/>
      <c r="I13" s="3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28"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28" t="s">
        <v>22</v>
      </c>
      <c r="J16" s="56">
        <f>'Rekapitulace stavby'!AN8</f>
        <v>44593</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23</v>
      </c>
      <c r="E18" s="33"/>
      <c r="F18" s="33"/>
      <c r="G18" s="33"/>
      <c r="H18" s="33"/>
      <c r="I18" s="28" t="s">
        <v>24</v>
      </c>
      <c r="J18" s="26" t="s">
        <v>1</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
        <v>25</v>
      </c>
      <c r="F19" s="33"/>
      <c r="G19" s="33"/>
      <c r="H19" s="33"/>
      <c r="I19" s="28" t="s">
        <v>26</v>
      </c>
      <c r="J19" s="26" t="s">
        <v>1</v>
      </c>
      <c r="K19" s="33"/>
      <c r="L19" s="43"/>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28" t="s">
        <v>24</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65" t="str">
        <f>'Rekapitulace stavby'!E14</f>
        <v>Vyplň údaj</v>
      </c>
      <c r="F22" s="248"/>
      <c r="G22" s="248"/>
      <c r="H22" s="248"/>
      <c r="I22" s="28"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28" t="s">
        <v>24</v>
      </c>
      <c r="J24" s="26" t="s">
        <v>1</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
        <v>30</v>
      </c>
      <c r="F25" s="33"/>
      <c r="G25" s="33"/>
      <c r="H25" s="33"/>
      <c r="I25" s="28" t="s">
        <v>26</v>
      </c>
      <c r="J25" s="26" t="s">
        <v>1</v>
      </c>
      <c r="K25" s="33"/>
      <c r="L25" s="43"/>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32</v>
      </c>
      <c r="E27" s="33"/>
      <c r="F27" s="33"/>
      <c r="G27" s="33"/>
      <c r="H27" s="33"/>
      <c r="I27" s="28" t="s">
        <v>24</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33</v>
      </c>
      <c r="E30" s="33"/>
      <c r="F30" s="33"/>
      <c r="G30" s="33"/>
      <c r="H30" s="33"/>
      <c r="I30" s="33"/>
      <c r="J30" s="33"/>
      <c r="K30" s="33"/>
      <c r="L30" s="43"/>
      <c r="S30" s="33"/>
      <c r="T30" s="33"/>
      <c r="U30" s="33"/>
      <c r="V30" s="33"/>
      <c r="W30" s="33"/>
      <c r="X30" s="33"/>
      <c r="Y30" s="33"/>
      <c r="Z30" s="33"/>
      <c r="AA30" s="33"/>
      <c r="AB30" s="33"/>
      <c r="AC30" s="33"/>
      <c r="AD30" s="33"/>
      <c r="AE30" s="33"/>
    </row>
    <row r="31" spans="1:31" s="8" customFormat="1" ht="16.5" customHeight="1">
      <c r="A31" s="100"/>
      <c r="B31" s="101"/>
      <c r="C31" s="100"/>
      <c r="D31" s="100"/>
      <c r="E31" s="252" t="s">
        <v>1</v>
      </c>
      <c r="F31" s="252"/>
      <c r="G31" s="252"/>
      <c r="H31" s="25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03" t="s">
        <v>34</v>
      </c>
      <c r="E34" s="33"/>
      <c r="F34" s="33"/>
      <c r="G34" s="33"/>
      <c r="H34" s="33"/>
      <c r="I34" s="33"/>
      <c r="J34" s="72">
        <f>ROUND(J135,2)</f>
        <v>0</v>
      </c>
      <c r="K34" s="33"/>
      <c r="L34" s="43"/>
      <c r="S34" s="33"/>
      <c r="T34" s="33"/>
      <c r="U34" s="33"/>
      <c r="V34" s="33"/>
      <c r="W34" s="33"/>
      <c r="X34" s="33"/>
      <c r="Y34" s="33"/>
      <c r="Z34" s="33"/>
      <c r="AA34" s="33"/>
      <c r="AB34" s="33"/>
      <c r="AC34" s="33"/>
      <c r="AD34" s="33"/>
      <c r="AE34" s="33"/>
    </row>
    <row r="35" spans="1:31" s="2" customFormat="1" ht="6.95" customHeight="1">
      <c r="A35" s="33"/>
      <c r="B35" s="34"/>
      <c r="C35" s="33"/>
      <c r="D35" s="67"/>
      <c r="E35" s="67"/>
      <c r="F35" s="67"/>
      <c r="G35" s="67"/>
      <c r="H35" s="67"/>
      <c r="I35" s="67"/>
      <c r="J35" s="67"/>
      <c r="K35" s="67"/>
      <c r="L35" s="43"/>
      <c r="S35" s="33"/>
      <c r="T35" s="33"/>
      <c r="U35" s="33"/>
      <c r="V35" s="33"/>
      <c r="W35" s="33"/>
      <c r="X35" s="33"/>
      <c r="Y35" s="33"/>
      <c r="Z35" s="33"/>
      <c r="AA35" s="33"/>
      <c r="AB35" s="33"/>
      <c r="AC35" s="33"/>
      <c r="AD35" s="33"/>
      <c r="AE35" s="33"/>
    </row>
    <row r="36" spans="1:31" s="2" customFormat="1" ht="14.45" customHeight="1">
      <c r="A36" s="33"/>
      <c r="B36" s="34"/>
      <c r="C36" s="33"/>
      <c r="D36" s="33"/>
      <c r="E36" s="33"/>
      <c r="F36" s="37" t="s">
        <v>36</v>
      </c>
      <c r="G36" s="33"/>
      <c r="H36" s="33"/>
      <c r="I36" s="37" t="s">
        <v>35</v>
      </c>
      <c r="J36" s="37" t="s">
        <v>37</v>
      </c>
      <c r="K36" s="33"/>
      <c r="L36" s="43"/>
      <c r="S36" s="33"/>
      <c r="T36" s="33"/>
      <c r="U36" s="33"/>
      <c r="V36" s="33"/>
      <c r="W36" s="33"/>
      <c r="X36" s="33"/>
      <c r="Y36" s="33"/>
      <c r="Z36" s="33"/>
      <c r="AA36" s="33"/>
      <c r="AB36" s="33"/>
      <c r="AC36" s="33"/>
      <c r="AD36" s="33"/>
      <c r="AE36" s="33"/>
    </row>
    <row r="37" spans="1:31" s="2" customFormat="1" ht="14.45" customHeight="1">
      <c r="A37" s="33"/>
      <c r="B37" s="34"/>
      <c r="C37" s="33"/>
      <c r="D37" s="104" t="s">
        <v>38</v>
      </c>
      <c r="E37" s="28" t="s">
        <v>39</v>
      </c>
      <c r="F37" s="105">
        <f>ROUND((SUM(BE135:BE495)),2)</f>
        <v>0</v>
      </c>
      <c r="G37" s="33"/>
      <c r="H37" s="33"/>
      <c r="I37" s="106">
        <v>0.21</v>
      </c>
      <c r="J37" s="105">
        <f>ROUND(((SUM(BE135:BE495))*I37),2)</f>
        <v>0</v>
      </c>
      <c r="K37" s="33"/>
      <c r="L37" s="43"/>
      <c r="S37" s="33"/>
      <c r="T37" s="33"/>
      <c r="U37" s="33"/>
      <c r="V37" s="33"/>
      <c r="W37" s="33"/>
      <c r="X37" s="33"/>
      <c r="Y37" s="33"/>
      <c r="Z37" s="33"/>
      <c r="AA37" s="33"/>
      <c r="AB37" s="33"/>
      <c r="AC37" s="33"/>
      <c r="AD37" s="33"/>
      <c r="AE37" s="33"/>
    </row>
    <row r="38" spans="1:31" s="2" customFormat="1" ht="14.45" customHeight="1">
      <c r="A38" s="33"/>
      <c r="B38" s="34"/>
      <c r="C38" s="33"/>
      <c r="D38" s="33"/>
      <c r="E38" s="28" t="s">
        <v>40</v>
      </c>
      <c r="F38" s="105">
        <f>ROUND((SUM(BF135:BF495)),2)</f>
        <v>0</v>
      </c>
      <c r="G38" s="33"/>
      <c r="H38" s="33"/>
      <c r="I38" s="106">
        <v>0.15</v>
      </c>
      <c r="J38" s="105">
        <f>ROUND(((SUM(BF135:BF495))*I38),2)</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41</v>
      </c>
      <c r="F39" s="105">
        <f>ROUND((SUM(BG135:BG495)),2)</f>
        <v>0</v>
      </c>
      <c r="G39" s="33"/>
      <c r="H39" s="33"/>
      <c r="I39" s="106">
        <v>0.21</v>
      </c>
      <c r="J39" s="105">
        <f>0</f>
        <v>0</v>
      </c>
      <c r="K39" s="33"/>
      <c r="L39" s="43"/>
      <c r="S39" s="33"/>
      <c r="T39" s="33"/>
      <c r="U39" s="33"/>
      <c r="V39" s="33"/>
      <c r="W39" s="33"/>
      <c r="X39" s="33"/>
      <c r="Y39" s="33"/>
      <c r="Z39" s="33"/>
      <c r="AA39" s="33"/>
      <c r="AB39" s="33"/>
      <c r="AC39" s="33"/>
      <c r="AD39" s="33"/>
      <c r="AE39" s="33"/>
    </row>
    <row r="40" spans="1:31" s="2" customFormat="1" ht="14.45" customHeight="1" hidden="1">
      <c r="A40" s="33"/>
      <c r="B40" s="34"/>
      <c r="C40" s="33"/>
      <c r="D40" s="33"/>
      <c r="E40" s="28" t="s">
        <v>42</v>
      </c>
      <c r="F40" s="105">
        <f>ROUND((SUM(BH135:BH495)),2)</f>
        <v>0</v>
      </c>
      <c r="G40" s="33"/>
      <c r="H40" s="33"/>
      <c r="I40" s="106">
        <v>0.15</v>
      </c>
      <c r="J40" s="105">
        <f>0</f>
        <v>0</v>
      </c>
      <c r="K40" s="33"/>
      <c r="L40" s="43"/>
      <c r="S40" s="33"/>
      <c r="T40" s="33"/>
      <c r="U40" s="33"/>
      <c r="V40" s="33"/>
      <c r="W40" s="33"/>
      <c r="X40" s="33"/>
      <c r="Y40" s="33"/>
      <c r="Z40" s="33"/>
      <c r="AA40" s="33"/>
      <c r="AB40" s="33"/>
      <c r="AC40" s="33"/>
      <c r="AD40" s="33"/>
      <c r="AE40" s="33"/>
    </row>
    <row r="41" spans="1:31" s="2" customFormat="1" ht="14.45" customHeight="1" hidden="1">
      <c r="A41" s="33"/>
      <c r="B41" s="34"/>
      <c r="C41" s="33"/>
      <c r="D41" s="33"/>
      <c r="E41" s="28" t="s">
        <v>43</v>
      </c>
      <c r="F41" s="105">
        <f>ROUND((SUM(BI135:BI495)),2)</f>
        <v>0</v>
      </c>
      <c r="G41" s="33"/>
      <c r="H41" s="33"/>
      <c r="I41" s="106">
        <v>0</v>
      </c>
      <c r="J41" s="105">
        <f>0</f>
        <v>0</v>
      </c>
      <c r="K41" s="33"/>
      <c r="L41" s="43"/>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2" customFormat="1" ht="25.35" customHeight="1">
      <c r="A43" s="33"/>
      <c r="B43" s="34"/>
      <c r="C43" s="107"/>
      <c r="D43" s="108" t="s">
        <v>44</v>
      </c>
      <c r="E43" s="61"/>
      <c r="F43" s="61"/>
      <c r="G43" s="109" t="s">
        <v>45</v>
      </c>
      <c r="H43" s="110" t="s">
        <v>46</v>
      </c>
      <c r="I43" s="61"/>
      <c r="J43" s="111">
        <f>SUM(J34:J41)</f>
        <v>0</v>
      </c>
      <c r="K43" s="112"/>
      <c r="L43" s="43"/>
      <c r="S43" s="33"/>
      <c r="T43" s="33"/>
      <c r="U43" s="33"/>
      <c r="V43" s="33"/>
      <c r="W43" s="33"/>
      <c r="X43" s="33"/>
      <c r="Y43" s="33"/>
      <c r="Z43" s="33"/>
      <c r="AA43" s="33"/>
      <c r="AB43" s="33"/>
      <c r="AC43" s="33"/>
      <c r="AD43" s="33"/>
      <c r="AE43" s="33"/>
    </row>
    <row r="44" spans="1:31" s="2" customFormat="1" ht="14.45" customHeight="1">
      <c r="A44" s="33"/>
      <c r="B44" s="34"/>
      <c r="C44" s="33"/>
      <c r="D44" s="33"/>
      <c r="E44" s="33"/>
      <c r="F44" s="33"/>
      <c r="G44" s="33"/>
      <c r="H44" s="33"/>
      <c r="I44" s="33"/>
      <c r="J44" s="33"/>
      <c r="K44" s="33"/>
      <c r="L44" s="43"/>
      <c r="S44" s="33"/>
      <c r="T44" s="33"/>
      <c r="U44" s="33"/>
      <c r="V44" s="33"/>
      <c r="W44" s="33"/>
      <c r="X44" s="33"/>
      <c r="Y44" s="33"/>
      <c r="Z44" s="33"/>
      <c r="AA44" s="33"/>
      <c r="AB44" s="33"/>
      <c r="AC44" s="33"/>
      <c r="AD44" s="33"/>
      <c r="AE44" s="33"/>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47</v>
      </c>
      <c r="E50" s="45"/>
      <c r="F50" s="45"/>
      <c r="G50" s="44" t="s">
        <v>48</v>
      </c>
      <c r="H50" s="45"/>
      <c r="I50" s="45"/>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49</v>
      </c>
      <c r="E61" s="36"/>
      <c r="F61" s="113" t="s">
        <v>50</v>
      </c>
      <c r="G61" s="46" t="s">
        <v>49</v>
      </c>
      <c r="H61" s="36"/>
      <c r="I61" s="36"/>
      <c r="J61" s="114" t="s">
        <v>50</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51</v>
      </c>
      <c r="E65" s="47"/>
      <c r="F65" s="47"/>
      <c r="G65" s="44" t="s">
        <v>52</v>
      </c>
      <c r="H65" s="47"/>
      <c r="I65" s="47"/>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49</v>
      </c>
      <c r="E76" s="36"/>
      <c r="F76" s="113" t="s">
        <v>50</v>
      </c>
      <c r="G76" s="46" t="s">
        <v>49</v>
      </c>
      <c r="H76" s="36"/>
      <c r="I76" s="36"/>
      <c r="J76" s="114" t="s">
        <v>50</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121</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3" t="str">
        <f>E7</f>
        <v>Hráze v ústí Ropičanky a Sadového potoka, stavba č. 5753</v>
      </c>
      <c r="F85" s="264"/>
      <c r="G85" s="264"/>
      <c r="H85" s="264"/>
      <c r="I85" s="33"/>
      <c r="J85" s="33"/>
      <c r="K85" s="33"/>
      <c r="L85" s="43"/>
      <c r="S85" s="33"/>
      <c r="T85" s="33"/>
      <c r="U85" s="33"/>
      <c r="V85" s="33"/>
      <c r="W85" s="33"/>
      <c r="X85" s="33"/>
      <c r="Y85" s="33"/>
      <c r="Z85" s="33"/>
      <c r="AA85" s="33"/>
      <c r="AB85" s="33"/>
      <c r="AC85" s="33"/>
      <c r="AD85" s="33"/>
      <c r="AE85" s="33"/>
    </row>
    <row r="86" spans="2:12" s="1" customFormat="1" ht="12" customHeight="1">
      <c r="B86" s="21"/>
      <c r="C86" s="28" t="s">
        <v>117</v>
      </c>
      <c r="L86" s="21"/>
    </row>
    <row r="87" spans="2:12" s="1" customFormat="1" ht="16.5" customHeight="1">
      <c r="B87" s="21"/>
      <c r="E87" s="263" t="s">
        <v>118</v>
      </c>
      <c r="F87" s="226"/>
      <c r="G87" s="226"/>
      <c r="H87" s="226"/>
      <c r="L87" s="21"/>
    </row>
    <row r="88" spans="2:12" s="1" customFormat="1" ht="12" customHeight="1">
      <c r="B88" s="21"/>
      <c r="C88" s="28" t="s">
        <v>119</v>
      </c>
      <c r="L88" s="21"/>
    </row>
    <row r="89" spans="1:31" s="2" customFormat="1" ht="16.5" customHeight="1">
      <c r="A89" s="33"/>
      <c r="B89" s="34"/>
      <c r="C89" s="33"/>
      <c r="D89" s="33"/>
      <c r="E89" s="266" t="s">
        <v>823</v>
      </c>
      <c r="F89" s="262"/>
      <c r="G89" s="262"/>
      <c r="H89" s="262"/>
      <c r="I89" s="33"/>
      <c r="J89" s="33"/>
      <c r="K89" s="33"/>
      <c r="L89" s="43"/>
      <c r="S89" s="33"/>
      <c r="T89" s="33"/>
      <c r="U89" s="33"/>
      <c r="V89" s="33"/>
      <c r="W89" s="33"/>
      <c r="X89" s="33"/>
      <c r="Y89" s="33"/>
      <c r="Z89" s="33"/>
      <c r="AA89" s="33"/>
      <c r="AB89" s="33"/>
      <c r="AC89" s="33"/>
      <c r="AD89" s="33"/>
      <c r="AE89" s="33"/>
    </row>
    <row r="90" spans="1:31" s="2" customFormat="1" ht="12" customHeight="1">
      <c r="A90" s="33"/>
      <c r="B90" s="34"/>
      <c r="C90" s="28" t="s">
        <v>824</v>
      </c>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6.5" customHeight="1">
      <c r="A91" s="33"/>
      <c r="B91" s="34"/>
      <c r="C91" s="33"/>
      <c r="D91" s="33"/>
      <c r="E91" s="256" t="str">
        <f>E13</f>
        <v>0002 - DSO 06.2 PB zeď</v>
      </c>
      <c r="F91" s="262"/>
      <c r="G91" s="262"/>
      <c r="H91" s="262"/>
      <c r="I91" s="33"/>
      <c r="J91" s="33"/>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28" t="s">
        <v>22</v>
      </c>
      <c r="J93" s="56">
        <f>IF(J16="","",J16)</f>
        <v>44593</v>
      </c>
      <c r="K93" s="33"/>
      <c r="L93" s="43"/>
      <c r="S93" s="33"/>
      <c r="T93" s="33"/>
      <c r="U93" s="33"/>
      <c r="V93" s="33"/>
      <c r="W93" s="33"/>
      <c r="X93" s="33"/>
      <c r="Y93" s="33"/>
      <c r="Z93" s="33"/>
      <c r="AA93" s="33"/>
      <c r="AB93" s="33"/>
      <c r="AC93" s="33"/>
      <c r="AD93" s="33"/>
      <c r="AE93" s="33"/>
    </row>
    <row r="94" spans="1:31" s="2" customFormat="1" ht="6.95" customHeight="1">
      <c r="A94" s="33"/>
      <c r="B94" s="34"/>
      <c r="C94" s="33"/>
      <c r="D94" s="33"/>
      <c r="E94" s="33"/>
      <c r="F94" s="33"/>
      <c r="G94" s="33"/>
      <c r="H94" s="33"/>
      <c r="I94" s="33"/>
      <c r="J94" s="33"/>
      <c r="K94" s="33"/>
      <c r="L94" s="43"/>
      <c r="S94" s="33"/>
      <c r="T94" s="33"/>
      <c r="U94" s="33"/>
      <c r="V94" s="33"/>
      <c r="W94" s="33"/>
      <c r="X94" s="33"/>
      <c r="Y94" s="33"/>
      <c r="Z94" s="33"/>
      <c r="AA94" s="33"/>
      <c r="AB94" s="33"/>
      <c r="AC94" s="33"/>
      <c r="AD94" s="33"/>
      <c r="AE94" s="33"/>
    </row>
    <row r="95" spans="1:31" s="2" customFormat="1" ht="25.7" customHeight="1">
      <c r="A95" s="33"/>
      <c r="B95" s="34"/>
      <c r="C95" s="28" t="s">
        <v>23</v>
      </c>
      <c r="D95" s="33"/>
      <c r="E95" s="33"/>
      <c r="F95" s="26" t="str">
        <f>E19</f>
        <v>Povodí Odry, s.p.</v>
      </c>
      <c r="G95" s="33"/>
      <c r="H95" s="33"/>
      <c r="I95" s="28" t="s">
        <v>29</v>
      </c>
      <c r="J95" s="31" t="str">
        <f>E25</f>
        <v>Sweco Hydroprojekt a.s., divize Morava</v>
      </c>
      <c r="K95" s="33"/>
      <c r="L95" s="43"/>
      <c r="S95" s="33"/>
      <c r="T95" s="33"/>
      <c r="U95" s="33"/>
      <c r="V95" s="33"/>
      <c r="W95" s="33"/>
      <c r="X95" s="33"/>
      <c r="Y95" s="33"/>
      <c r="Z95" s="33"/>
      <c r="AA95" s="33"/>
      <c r="AB95" s="33"/>
      <c r="AC95" s="33"/>
      <c r="AD95" s="33"/>
      <c r="AE95" s="33"/>
    </row>
    <row r="96" spans="1:31" s="2" customFormat="1" ht="15.2" customHeight="1">
      <c r="A96" s="33"/>
      <c r="B96" s="34"/>
      <c r="C96" s="28" t="s">
        <v>27</v>
      </c>
      <c r="D96" s="33"/>
      <c r="E96" s="33"/>
      <c r="F96" s="26" t="str">
        <f>IF(E22="","",E22)</f>
        <v>Vyplň údaj</v>
      </c>
      <c r="G96" s="33"/>
      <c r="H96" s="33"/>
      <c r="I96" s="28" t="s">
        <v>32</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31" s="2" customFormat="1" ht="29.25" customHeight="1">
      <c r="A98" s="33"/>
      <c r="B98" s="34"/>
      <c r="C98" s="115" t="s">
        <v>122</v>
      </c>
      <c r="D98" s="107"/>
      <c r="E98" s="107"/>
      <c r="F98" s="107"/>
      <c r="G98" s="107"/>
      <c r="H98" s="107"/>
      <c r="I98" s="107"/>
      <c r="J98" s="116" t="s">
        <v>123</v>
      </c>
      <c r="K98" s="107"/>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33"/>
      <c r="J99" s="33"/>
      <c r="K99" s="33"/>
      <c r="L99" s="43"/>
      <c r="S99" s="33"/>
      <c r="T99" s="33"/>
      <c r="U99" s="33"/>
      <c r="V99" s="33"/>
      <c r="W99" s="33"/>
      <c r="X99" s="33"/>
      <c r="Y99" s="33"/>
      <c r="Z99" s="33"/>
      <c r="AA99" s="33"/>
      <c r="AB99" s="33"/>
      <c r="AC99" s="33"/>
      <c r="AD99" s="33"/>
      <c r="AE99" s="33"/>
    </row>
    <row r="100" spans="1:47" s="2" customFormat="1" ht="22.9" customHeight="1">
      <c r="A100" s="33"/>
      <c r="B100" s="34"/>
      <c r="C100" s="117" t="s">
        <v>124</v>
      </c>
      <c r="D100" s="33"/>
      <c r="E100" s="33"/>
      <c r="F100" s="33"/>
      <c r="G100" s="33"/>
      <c r="H100" s="33"/>
      <c r="I100" s="33"/>
      <c r="J100" s="72">
        <f>J135</f>
        <v>0</v>
      </c>
      <c r="K100" s="33"/>
      <c r="L100" s="43"/>
      <c r="S100" s="33"/>
      <c r="T100" s="33"/>
      <c r="U100" s="33"/>
      <c r="V100" s="33"/>
      <c r="W100" s="33"/>
      <c r="X100" s="33"/>
      <c r="Y100" s="33"/>
      <c r="Z100" s="33"/>
      <c r="AA100" s="33"/>
      <c r="AB100" s="33"/>
      <c r="AC100" s="33"/>
      <c r="AD100" s="33"/>
      <c r="AE100" s="33"/>
      <c r="AU100" s="18" t="s">
        <v>125</v>
      </c>
    </row>
    <row r="101" spans="2:12" s="9" customFormat="1" ht="24.95" customHeight="1">
      <c r="B101" s="118"/>
      <c r="D101" s="119" t="s">
        <v>126</v>
      </c>
      <c r="E101" s="120"/>
      <c r="F101" s="120"/>
      <c r="G101" s="120"/>
      <c r="H101" s="120"/>
      <c r="I101" s="120"/>
      <c r="J101" s="121">
        <f>J136</f>
        <v>0</v>
      </c>
      <c r="L101" s="118"/>
    </row>
    <row r="102" spans="2:12" s="10" customFormat="1" ht="19.9" customHeight="1">
      <c r="B102" s="122"/>
      <c r="D102" s="123" t="s">
        <v>127</v>
      </c>
      <c r="E102" s="124"/>
      <c r="F102" s="124"/>
      <c r="G102" s="124"/>
      <c r="H102" s="124"/>
      <c r="I102" s="124"/>
      <c r="J102" s="125">
        <f>J137</f>
        <v>0</v>
      </c>
      <c r="L102" s="122"/>
    </row>
    <row r="103" spans="2:12" s="10" customFormat="1" ht="19.9" customHeight="1">
      <c r="B103" s="122"/>
      <c r="D103" s="123" t="s">
        <v>129</v>
      </c>
      <c r="E103" s="124"/>
      <c r="F103" s="124"/>
      <c r="G103" s="124"/>
      <c r="H103" s="124"/>
      <c r="I103" s="124"/>
      <c r="J103" s="125">
        <f>J170</f>
        <v>0</v>
      </c>
      <c r="L103" s="122"/>
    </row>
    <row r="104" spans="2:12" s="10" customFormat="1" ht="19.9" customHeight="1">
      <c r="B104" s="122"/>
      <c r="D104" s="123" t="s">
        <v>130</v>
      </c>
      <c r="E104" s="124"/>
      <c r="F104" s="124"/>
      <c r="G104" s="124"/>
      <c r="H104" s="124"/>
      <c r="I104" s="124"/>
      <c r="J104" s="125">
        <f>J287</f>
        <v>0</v>
      </c>
      <c r="L104" s="122"/>
    </row>
    <row r="105" spans="2:12" s="10" customFormat="1" ht="19.9" customHeight="1">
      <c r="B105" s="122"/>
      <c r="D105" s="123" t="s">
        <v>131</v>
      </c>
      <c r="E105" s="124"/>
      <c r="F105" s="124"/>
      <c r="G105" s="124"/>
      <c r="H105" s="124"/>
      <c r="I105" s="124"/>
      <c r="J105" s="125">
        <f>J328</f>
        <v>0</v>
      </c>
      <c r="L105" s="122"/>
    </row>
    <row r="106" spans="2:12" s="10" customFormat="1" ht="19.9" customHeight="1">
      <c r="B106" s="122"/>
      <c r="D106" s="123" t="s">
        <v>133</v>
      </c>
      <c r="E106" s="124"/>
      <c r="F106" s="124"/>
      <c r="G106" s="124"/>
      <c r="H106" s="124"/>
      <c r="I106" s="124"/>
      <c r="J106" s="125">
        <f>J351</f>
        <v>0</v>
      </c>
      <c r="L106" s="122"/>
    </row>
    <row r="107" spans="2:12" s="10" customFormat="1" ht="19.9" customHeight="1">
      <c r="B107" s="122"/>
      <c r="D107" s="123" t="s">
        <v>134</v>
      </c>
      <c r="E107" s="124"/>
      <c r="F107" s="124"/>
      <c r="G107" s="124"/>
      <c r="H107" s="124"/>
      <c r="I107" s="124"/>
      <c r="J107" s="125">
        <f>J370</f>
        <v>0</v>
      </c>
      <c r="L107" s="122"/>
    </row>
    <row r="108" spans="2:12" s="10" customFormat="1" ht="19.9" customHeight="1">
      <c r="B108" s="122"/>
      <c r="D108" s="123" t="s">
        <v>135</v>
      </c>
      <c r="E108" s="124"/>
      <c r="F108" s="124"/>
      <c r="G108" s="124"/>
      <c r="H108" s="124"/>
      <c r="I108" s="124"/>
      <c r="J108" s="125">
        <f>J420</f>
        <v>0</v>
      </c>
      <c r="L108" s="122"/>
    </row>
    <row r="109" spans="2:12" s="10" customFormat="1" ht="19.9" customHeight="1">
      <c r="B109" s="122"/>
      <c r="D109" s="123" t="s">
        <v>136</v>
      </c>
      <c r="E109" s="124"/>
      <c r="F109" s="124"/>
      <c r="G109" s="124"/>
      <c r="H109" s="124"/>
      <c r="I109" s="124"/>
      <c r="J109" s="125">
        <f>J440</f>
        <v>0</v>
      </c>
      <c r="L109" s="122"/>
    </row>
    <row r="110" spans="2:12" s="9" customFormat="1" ht="24.95" customHeight="1">
      <c r="B110" s="118"/>
      <c r="D110" s="119" t="s">
        <v>473</v>
      </c>
      <c r="E110" s="120"/>
      <c r="F110" s="120"/>
      <c r="G110" s="120"/>
      <c r="H110" s="120"/>
      <c r="I110" s="120"/>
      <c r="J110" s="121">
        <f>J443</f>
        <v>0</v>
      </c>
      <c r="L110" s="118"/>
    </row>
    <row r="111" spans="2:12" s="10" customFormat="1" ht="19.9" customHeight="1">
      <c r="B111" s="122"/>
      <c r="D111" s="123" t="s">
        <v>474</v>
      </c>
      <c r="E111" s="124"/>
      <c r="F111" s="124"/>
      <c r="G111" s="124"/>
      <c r="H111" s="124"/>
      <c r="I111" s="124"/>
      <c r="J111" s="125">
        <f>J444</f>
        <v>0</v>
      </c>
      <c r="L111" s="122"/>
    </row>
    <row r="112" spans="1:31" s="2" customFormat="1" ht="21.75" customHeight="1">
      <c r="A112" s="33"/>
      <c r="B112" s="34"/>
      <c r="C112" s="33"/>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6.95" customHeight="1">
      <c r="A113" s="33"/>
      <c r="B113" s="48"/>
      <c r="C113" s="49"/>
      <c r="D113" s="49"/>
      <c r="E113" s="49"/>
      <c r="F113" s="49"/>
      <c r="G113" s="49"/>
      <c r="H113" s="49"/>
      <c r="I113" s="49"/>
      <c r="J113" s="49"/>
      <c r="K113" s="49"/>
      <c r="L113" s="43"/>
      <c r="S113" s="33"/>
      <c r="T113" s="33"/>
      <c r="U113" s="33"/>
      <c r="V113" s="33"/>
      <c r="W113" s="33"/>
      <c r="X113" s="33"/>
      <c r="Y113" s="33"/>
      <c r="Z113" s="33"/>
      <c r="AA113" s="33"/>
      <c r="AB113" s="33"/>
      <c r="AC113" s="33"/>
      <c r="AD113" s="33"/>
      <c r="AE113" s="33"/>
    </row>
    <row r="117" spans="1:31" s="2" customFormat="1" ht="6.95" customHeight="1">
      <c r="A117" s="33"/>
      <c r="B117" s="50"/>
      <c r="C117" s="51"/>
      <c r="D117" s="51"/>
      <c r="E117" s="51"/>
      <c r="F117" s="51"/>
      <c r="G117" s="51"/>
      <c r="H117" s="51"/>
      <c r="I117" s="51"/>
      <c r="J117" s="51"/>
      <c r="K117" s="51"/>
      <c r="L117" s="43"/>
      <c r="S117" s="33"/>
      <c r="T117" s="33"/>
      <c r="U117" s="33"/>
      <c r="V117" s="33"/>
      <c r="W117" s="33"/>
      <c r="X117" s="33"/>
      <c r="Y117" s="33"/>
      <c r="Z117" s="33"/>
      <c r="AA117" s="33"/>
      <c r="AB117" s="33"/>
      <c r="AC117" s="33"/>
      <c r="AD117" s="33"/>
      <c r="AE117" s="33"/>
    </row>
    <row r="118" spans="1:31" s="2" customFormat="1" ht="24.95" customHeight="1">
      <c r="A118" s="33"/>
      <c r="B118" s="34"/>
      <c r="C118" s="22" t="s">
        <v>137</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6.9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16</v>
      </c>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6.5" customHeight="1">
      <c r="A121" s="33"/>
      <c r="B121" s="34"/>
      <c r="C121" s="33"/>
      <c r="D121" s="33"/>
      <c r="E121" s="263" t="str">
        <f>E7</f>
        <v>Hráze v ústí Ropičanky a Sadového potoka, stavba č. 5753</v>
      </c>
      <c r="F121" s="264"/>
      <c r="G121" s="264"/>
      <c r="H121" s="264"/>
      <c r="I121" s="33"/>
      <c r="J121" s="33"/>
      <c r="K121" s="33"/>
      <c r="L121" s="43"/>
      <c r="S121" s="33"/>
      <c r="T121" s="33"/>
      <c r="U121" s="33"/>
      <c r="V121" s="33"/>
      <c r="W121" s="33"/>
      <c r="X121" s="33"/>
      <c r="Y121" s="33"/>
      <c r="Z121" s="33"/>
      <c r="AA121" s="33"/>
      <c r="AB121" s="33"/>
      <c r="AC121" s="33"/>
      <c r="AD121" s="33"/>
      <c r="AE121" s="33"/>
    </row>
    <row r="122" spans="2:12" s="1" customFormat="1" ht="12" customHeight="1">
      <c r="B122" s="21"/>
      <c r="C122" s="28" t="s">
        <v>117</v>
      </c>
      <c r="L122" s="21"/>
    </row>
    <row r="123" spans="2:12" s="1" customFormat="1" ht="16.5" customHeight="1">
      <c r="B123" s="21"/>
      <c r="E123" s="263" t="s">
        <v>118</v>
      </c>
      <c r="F123" s="226"/>
      <c r="G123" s="226"/>
      <c r="H123" s="226"/>
      <c r="L123" s="21"/>
    </row>
    <row r="124" spans="2:12" s="1" customFormat="1" ht="12" customHeight="1">
      <c r="B124" s="21"/>
      <c r="C124" s="28" t="s">
        <v>119</v>
      </c>
      <c r="L124" s="21"/>
    </row>
    <row r="125" spans="1:31" s="2" customFormat="1" ht="16.5" customHeight="1">
      <c r="A125" s="33"/>
      <c r="B125" s="34"/>
      <c r="C125" s="33"/>
      <c r="D125" s="33"/>
      <c r="E125" s="266" t="s">
        <v>823</v>
      </c>
      <c r="F125" s="262"/>
      <c r="G125" s="262"/>
      <c r="H125" s="262"/>
      <c r="I125" s="3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824</v>
      </c>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16.5" customHeight="1">
      <c r="A127" s="33"/>
      <c r="B127" s="34"/>
      <c r="C127" s="33"/>
      <c r="D127" s="33"/>
      <c r="E127" s="256" t="str">
        <f>E13</f>
        <v>0002 - DSO 06.2 PB zeď</v>
      </c>
      <c r="F127" s="262"/>
      <c r="G127" s="262"/>
      <c r="H127" s="262"/>
      <c r="I127" s="33"/>
      <c r="J127" s="33"/>
      <c r="K127" s="33"/>
      <c r="L127" s="43"/>
      <c r="S127" s="33"/>
      <c r="T127" s="33"/>
      <c r="U127" s="33"/>
      <c r="V127" s="33"/>
      <c r="W127" s="33"/>
      <c r="X127" s="33"/>
      <c r="Y127" s="33"/>
      <c r="Z127" s="33"/>
      <c r="AA127" s="33"/>
      <c r="AB127" s="33"/>
      <c r="AC127" s="33"/>
      <c r="AD127" s="33"/>
      <c r="AE127" s="33"/>
    </row>
    <row r="128" spans="1:31" s="2" customFormat="1" ht="6.95" customHeight="1">
      <c r="A128" s="33"/>
      <c r="B128" s="34"/>
      <c r="C128" s="33"/>
      <c r="D128" s="33"/>
      <c r="E128" s="33"/>
      <c r="F128" s="33"/>
      <c r="G128" s="33"/>
      <c r="H128" s="33"/>
      <c r="I128" s="33"/>
      <c r="J128" s="33"/>
      <c r="K128" s="33"/>
      <c r="L128" s="43"/>
      <c r="S128" s="33"/>
      <c r="T128" s="33"/>
      <c r="U128" s="33"/>
      <c r="V128" s="33"/>
      <c r="W128" s="33"/>
      <c r="X128" s="33"/>
      <c r="Y128" s="33"/>
      <c r="Z128" s="33"/>
      <c r="AA128" s="33"/>
      <c r="AB128" s="33"/>
      <c r="AC128" s="33"/>
      <c r="AD128" s="33"/>
      <c r="AE128" s="33"/>
    </row>
    <row r="129" spans="1:31" s="2" customFormat="1" ht="12" customHeight="1">
      <c r="A129" s="33"/>
      <c r="B129" s="34"/>
      <c r="C129" s="28" t="s">
        <v>20</v>
      </c>
      <c r="D129" s="33"/>
      <c r="E129" s="33"/>
      <c r="F129" s="26" t="str">
        <f>F16</f>
        <v xml:space="preserve"> </v>
      </c>
      <c r="G129" s="33"/>
      <c r="H129" s="33"/>
      <c r="I129" s="28" t="s">
        <v>22</v>
      </c>
      <c r="J129" s="56">
        <f>IF(J16="","",J16)</f>
        <v>44593</v>
      </c>
      <c r="K129" s="33"/>
      <c r="L129" s="43"/>
      <c r="S129" s="33"/>
      <c r="T129" s="33"/>
      <c r="U129" s="33"/>
      <c r="V129" s="33"/>
      <c r="W129" s="33"/>
      <c r="X129" s="33"/>
      <c r="Y129" s="33"/>
      <c r="Z129" s="33"/>
      <c r="AA129" s="33"/>
      <c r="AB129" s="33"/>
      <c r="AC129" s="33"/>
      <c r="AD129" s="33"/>
      <c r="AE129" s="33"/>
    </row>
    <row r="130" spans="1:31" s="2" customFormat="1" ht="6.95" customHeight="1">
      <c r="A130" s="33"/>
      <c r="B130" s="34"/>
      <c r="C130" s="33"/>
      <c r="D130" s="33"/>
      <c r="E130" s="33"/>
      <c r="F130" s="33"/>
      <c r="G130" s="33"/>
      <c r="H130" s="33"/>
      <c r="I130" s="33"/>
      <c r="J130" s="33"/>
      <c r="K130" s="33"/>
      <c r="L130" s="43"/>
      <c r="S130" s="33"/>
      <c r="T130" s="33"/>
      <c r="U130" s="33"/>
      <c r="V130" s="33"/>
      <c r="W130" s="33"/>
      <c r="X130" s="33"/>
      <c r="Y130" s="33"/>
      <c r="Z130" s="33"/>
      <c r="AA130" s="33"/>
      <c r="AB130" s="33"/>
      <c r="AC130" s="33"/>
      <c r="AD130" s="33"/>
      <c r="AE130" s="33"/>
    </row>
    <row r="131" spans="1:31" s="2" customFormat="1" ht="25.7" customHeight="1">
      <c r="A131" s="33"/>
      <c r="B131" s="34"/>
      <c r="C131" s="28" t="s">
        <v>23</v>
      </c>
      <c r="D131" s="33"/>
      <c r="E131" s="33"/>
      <c r="F131" s="26" t="str">
        <f>E19</f>
        <v>Povodí Odry, s.p.</v>
      </c>
      <c r="G131" s="33"/>
      <c r="H131" s="33"/>
      <c r="I131" s="28" t="s">
        <v>29</v>
      </c>
      <c r="J131" s="31" t="str">
        <f>E25</f>
        <v>Sweco Hydroprojekt a.s., divize Morava</v>
      </c>
      <c r="K131" s="33"/>
      <c r="L131" s="43"/>
      <c r="S131" s="33"/>
      <c r="T131" s="33"/>
      <c r="U131" s="33"/>
      <c r="V131" s="33"/>
      <c r="W131" s="33"/>
      <c r="X131" s="33"/>
      <c r="Y131" s="33"/>
      <c r="Z131" s="33"/>
      <c r="AA131" s="33"/>
      <c r="AB131" s="33"/>
      <c r="AC131" s="33"/>
      <c r="AD131" s="33"/>
      <c r="AE131" s="33"/>
    </row>
    <row r="132" spans="1:31" s="2" customFormat="1" ht="15.2" customHeight="1">
      <c r="A132" s="33"/>
      <c r="B132" s="34"/>
      <c r="C132" s="28" t="s">
        <v>27</v>
      </c>
      <c r="D132" s="33"/>
      <c r="E132" s="33"/>
      <c r="F132" s="26" t="str">
        <f>IF(E22="","",E22)</f>
        <v>Vyplň údaj</v>
      </c>
      <c r="G132" s="33"/>
      <c r="H132" s="33"/>
      <c r="I132" s="28" t="s">
        <v>32</v>
      </c>
      <c r="J132" s="31" t="str">
        <f>E28</f>
        <v xml:space="preserve"> </v>
      </c>
      <c r="K132" s="33"/>
      <c r="L132" s="43"/>
      <c r="S132" s="33"/>
      <c r="T132" s="33"/>
      <c r="U132" s="33"/>
      <c r="V132" s="33"/>
      <c r="W132" s="33"/>
      <c r="X132" s="33"/>
      <c r="Y132" s="33"/>
      <c r="Z132" s="33"/>
      <c r="AA132" s="33"/>
      <c r="AB132" s="33"/>
      <c r="AC132" s="33"/>
      <c r="AD132" s="33"/>
      <c r="AE132" s="33"/>
    </row>
    <row r="133" spans="1:31" s="2" customFormat="1" ht="10.35" customHeight="1">
      <c r="A133" s="33"/>
      <c r="B133" s="34"/>
      <c r="C133" s="33"/>
      <c r="D133" s="33"/>
      <c r="E133" s="33"/>
      <c r="F133" s="33"/>
      <c r="G133" s="33"/>
      <c r="H133" s="33"/>
      <c r="I133" s="33"/>
      <c r="J133" s="33"/>
      <c r="K133" s="33"/>
      <c r="L133" s="43"/>
      <c r="S133" s="33"/>
      <c r="T133" s="33"/>
      <c r="U133" s="33"/>
      <c r="V133" s="33"/>
      <c r="W133" s="33"/>
      <c r="X133" s="33"/>
      <c r="Y133" s="33"/>
      <c r="Z133" s="33"/>
      <c r="AA133" s="33"/>
      <c r="AB133" s="33"/>
      <c r="AC133" s="33"/>
      <c r="AD133" s="33"/>
      <c r="AE133" s="33"/>
    </row>
    <row r="134" spans="1:31" s="11" customFormat="1" ht="29.25" customHeight="1">
      <c r="A134" s="126"/>
      <c r="B134" s="127"/>
      <c r="C134" s="128" t="s">
        <v>138</v>
      </c>
      <c r="D134" s="129" t="s">
        <v>59</v>
      </c>
      <c r="E134" s="129" t="s">
        <v>55</v>
      </c>
      <c r="F134" s="129" t="s">
        <v>56</v>
      </c>
      <c r="G134" s="129" t="s">
        <v>139</v>
      </c>
      <c r="H134" s="129" t="s">
        <v>140</v>
      </c>
      <c r="I134" s="129" t="s">
        <v>141</v>
      </c>
      <c r="J134" s="129" t="s">
        <v>123</v>
      </c>
      <c r="K134" s="130" t="s">
        <v>142</v>
      </c>
      <c r="L134" s="131"/>
      <c r="M134" s="63" t="s">
        <v>1</v>
      </c>
      <c r="N134" s="64" t="s">
        <v>38</v>
      </c>
      <c r="O134" s="64" t="s">
        <v>143</v>
      </c>
      <c r="P134" s="64" t="s">
        <v>144</v>
      </c>
      <c r="Q134" s="64" t="s">
        <v>145</v>
      </c>
      <c r="R134" s="64" t="s">
        <v>146</v>
      </c>
      <c r="S134" s="64" t="s">
        <v>147</v>
      </c>
      <c r="T134" s="65" t="s">
        <v>148</v>
      </c>
      <c r="U134" s="126"/>
      <c r="V134" s="126"/>
      <c r="W134" s="126"/>
      <c r="X134" s="126"/>
      <c r="Y134" s="126"/>
      <c r="Z134" s="126"/>
      <c r="AA134" s="126"/>
      <c r="AB134" s="126"/>
      <c r="AC134" s="126"/>
      <c r="AD134" s="126"/>
      <c r="AE134" s="126"/>
    </row>
    <row r="135" spans="1:63" s="2" customFormat="1" ht="22.9" customHeight="1">
      <c r="A135" s="33"/>
      <c r="B135" s="34"/>
      <c r="C135" s="70" t="s">
        <v>149</v>
      </c>
      <c r="D135" s="33"/>
      <c r="E135" s="33"/>
      <c r="F135" s="33"/>
      <c r="G135" s="33"/>
      <c r="H135" s="33"/>
      <c r="I135" s="33"/>
      <c r="J135" s="132">
        <f>BK135</f>
        <v>0</v>
      </c>
      <c r="K135" s="33"/>
      <c r="L135" s="34"/>
      <c r="M135" s="66"/>
      <c r="N135" s="57"/>
      <c r="O135" s="67"/>
      <c r="P135" s="133">
        <f>P136+P443</f>
        <v>0</v>
      </c>
      <c r="Q135" s="67"/>
      <c r="R135" s="133">
        <f>R136+R443</f>
        <v>87.42358186</v>
      </c>
      <c r="S135" s="67"/>
      <c r="T135" s="134">
        <f>T136+T443</f>
        <v>128.418</v>
      </c>
      <c r="U135" s="33"/>
      <c r="V135" s="33"/>
      <c r="W135" s="33"/>
      <c r="X135" s="33"/>
      <c r="Y135" s="33"/>
      <c r="Z135" s="33"/>
      <c r="AA135" s="33"/>
      <c r="AB135" s="33"/>
      <c r="AC135" s="33"/>
      <c r="AD135" s="33"/>
      <c r="AE135" s="33"/>
      <c r="AT135" s="18" t="s">
        <v>73</v>
      </c>
      <c r="AU135" s="18" t="s">
        <v>125</v>
      </c>
      <c r="BK135" s="135">
        <f>BK136+BK443</f>
        <v>0</v>
      </c>
    </row>
    <row r="136" spans="2:63" s="12" customFormat="1" ht="25.9" customHeight="1">
      <c r="B136" s="136"/>
      <c r="D136" s="137" t="s">
        <v>73</v>
      </c>
      <c r="E136" s="138" t="s">
        <v>150</v>
      </c>
      <c r="F136" s="138" t="s">
        <v>151</v>
      </c>
      <c r="I136" s="139"/>
      <c r="J136" s="140">
        <f>BK136</f>
        <v>0</v>
      </c>
      <c r="L136" s="136"/>
      <c r="M136" s="141"/>
      <c r="N136" s="142"/>
      <c r="O136" s="142"/>
      <c r="P136" s="143">
        <f>P137+P170+P287+P328+P351+P370+P420+P440</f>
        <v>0</v>
      </c>
      <c r="Q136" s="142"/>
      <c r="R136" s="143">
        <f>R137+R170+R287+R328+R351+R370+R420+R440</f>
        <v>87.42358186</v>
      </c>
      <c r="S136" s="142"/>
      <c r="T136" s="144">
        <f>T137+T170+T287+T328+T351+T370+T420+T440</f>
        <v>128.418</v>
      </c>
      <c r="AR136" s="137" t="s">
        <v>80</v>
      </c>
      <c r="AT136" s="145" t="s">
        <v>73</v>
      </c>
      <c r="AU136" s="145" t="s">
        <v>74</v>
      </c>
      <c r="AY136" s="137" t="s">
        <v>152</v>
      </c>
      <c r="BK136" s="146">
        <f>BK137+BK170+BK287+BK328+BK351+BK370+BK420+BK440</f>
        <v>0</v>
      </c>
    </row>
    <row r="137" spans="2:63" s="12" customFormat="1" ht="22.9" customHeight="1">
      <c r="B137" s="136"/>
      <c r="D137" s="137" t="s">
        <v>73</v>
      </c>
      <c r="E137" s="147" t="s">
        <v>153</v>
      </c>
      <c r="F137" s="147" t="s">
        <v>154</v>
      </c>
      <c r="I137" s="139"/>
      <c r="J137" s="148">
        <f>BK137</f>
        <v>0</v>
      </c>
      <c r="L137" s="136"/>
      <c r="M137" s="141"/>
      <c r="N137" s="142"/>
      <c r="O137" s="142"/>
      <c r="P137" s="143">
        <f>SUM(P138:P169)</f>
        <v>0</v>
      </c>
      <c r="Q137" s="142"/>
      <c r="R137" s="143">
        <f>SUM(R138:R169)</f>
        <v>0.07736</v>
      </c>
      <c r="S137" s="142"/>
      <c r="T137" s="144">
        <f>SUM(T138:T169)</f>
        <v>0</v>
      </c>
      <c r="AR137" s="137" t="s">
        <v>80</v>
      </c>
      <c r="AT137" s="145" t="s">
        <v>73</v>
      </c>
      <c r="AU137" s="145" t="s">
        <v>80</v>
      </c>
      <c r="AY137" s="137" t="s">
        <v>152</v>
      </c>
      <c r="BK137" s="146">
        <f>SUM(BK138:BK169)</f>
        <v>0</v>
      </c>
    </row>
    <row r="138" spans="1:65" s="2" customFormat="1" ht="37.9" customHeight="1">
      <c r="A138" s="33"/>
      <c r="B138" s="149"/>
      <c r="C138" s="150" t="s">
        <v>80</v>
      </c>
      <c r="D138" s="150" t="s">
        <v>155</v>
      </c>
      <c r="E138" s="151" t="s">
        <v>156</v>
      </c>
      <c r="F138" s="152" t="s">
        <v>157</v>
      </c>
      <c r="G138" s="153" t="s">
        <v>158</v>
      </c>
      <c r="H138" s="154">
        <v>10</v>
      </c>
      <c r="I138" s="155"/>
      <c r="J138" s="156">
        <f>ROUND(I138*H138,2)</f>
        <v>0</v>
      </c>
      <c r="K138" s="152" t="s">
        <v>159</v>
      </c>
      <c r="L138" s="34"/>
      <c r="M138" s="157" t="s">
        <v>1</v>
      </c>
      <c r="N138" s="158" t="s">
        <v>39</v>
      </c>
      <c r="O138" s="59"/>
      <c r="P138" s="159">
        <f>O138*H138</f>
        <v>0</v>
      </c>
      <c r="Q138" s="159">
        <v>0</v>
      </c>
      <c r="R138" s="159">
        <f>Q138*H138</f>
        <v>0</v>
      </c>
      <c r="S138" s="159">
        <v>0</v>
      </c>
      <c r="T138" s="160">
        <f>S138*H138</f>
        <v>0</v>
      </c>
      <c r="U138" s="33"/>
      <c r="V138" s="33"/>
      <c r="W138" s="33"/>
      <c r="X138" s="33"/>
      <c r="Y138" s="33"/>
      <c r="Z138" s="33"/>
      <c r="AA138" s="33"/>
      <c r="AB138" s="33"/>
      <c r="AC138" s="33"/>
      <c r="AD138" s="33"/>
      <c r="AE138" s="33"/>
      <c r="AR138" s="161" t="s">
        <v>160</v>
      </c>
      <c r="AT138" s="161" t="s">
        <v>155</v>
      </c>
      <c r="AU138" s="161" t="s">
        <v>82</v>
      </c>
      <c r="AY138" s="18" t="s">
        <v>152</v>
      </c>
      <c r="BE138" s="162">
        <f>IF(N138="základní",J138,0)</f>
        <v>0</v>
      </c>
      <c r="BF138" s="162">
        <f>IF(N138="snížená",J138,0)</f>
        <v>0</v>
      </c>
      <c r="BG138" s="162">
        <f>IF(N138="zákl. přenesená",J138,0)</f>
        <v>0</v>
      </c>
      <c r="BH138" s="162">
        <f>IF(N138="sníž. přenesená",J138,0)</f>
        <v>0</v>
      </c>
      <c r="BI138" s="162">
        <f>IF(N138="nulová",J138,0)</f>
        <v>0</v>
      </c>
      <c r="BJ138" s="18" t="s">
        <v>80</v>
      </c>
      <c r="BK138" s="162">
        <f>ROUND(I138*H138,2)</f>
        <v>0</v>
      </c>
      <c r="BL138" s="18" t="s">
        <v>160</v>
      </c>
      <c r="BM138" s="161" t="s">
        <v>1000</v>
      </c>
    </row>
    <row r="139" spans="1:47" s="2" customFormat="1" ht="29.25">
      <c r="A139" s="33"/>
      <c r="B139" s="34"/>
      <c r="C139" s="33"/>
      <c r="D139" s="163" t="s">
        <v>162</v>
      </c>
      <c r="E139" s="33"/>
      <c r="F139" s="164" t="s">
        <v>163</v>
      </c>
      <c r="G139" s="33"/>
      <c r="H139" s="33"/>
      <c r="I139" s="165"/>
      <c r="J139" s="33"/>
      <c r="K139" s="33"/>
      <c r="L139" s="34"/>
      <c r="M139" s="166"/>
      <c r="N139" s="167"/>
      <c r="O139" s="59"/>
      <c r="P139" s="59"/>
      <c r="Q139" s="59"/>
      <c r="R139" s="59"/>
      <c r="S139" s="59"/>
      <c r="T139" s="60"/>
      <c r="U139" s="33"/>
      <c r="V139" s="33"/>
      <c r="W139" s="33"/>
      <c r="X139" s="33"/>
      <c r="Y139" s="33"/>
      <c r="Z139" s="33"/>
      <c r="AA139" s="33"/>
      <c r="AB139" s="33"/>
      <c r="AC139" s="33"/>
      <c r="AD139" s="33"/>
      <c r="AE139" s="33"/>
      <c r="AT139" s="18" t="s">
        <v>162</v>
      </c>
      <c r="AU139" s="18" t="s">
        <v>82</v>
      </c>
    </row>
    <row r="140" spans="1:47" s="2" customFormat="1" ht="19.5">
      <c r="A140" s="33"/>
      <c r="B140" s="34"/>
      <c r="C140" s="33"/>
      <c r="D140" s="163" t="s">
        <v>164</v>
      </c>
      <c r="E140" s="33"/>
      <c r="F140" s="168" t="s">
        <v>827</v>
      </c>
      <c r="G140" s="33"/>
      <c r="H140" s="33"/>
      <c r="I140" s="165"/>
      <c r="J140" s="33"/>
      <c r="K140" s="33"/>
      <c r="L140" s="34"/>
      <c r="M140" s="166"/>
      <c r="N140" s="167"/>
      <c r="O140" s="59"/>
      <c r="P140" s="59"/>
      <c r="Q140" s="59"/>
      <c r="R140" s="59"/>
      <c r="S140" s="59"/>
      <c r="T140" s="60"/>
      <c r="U140" s="33"/>
      <c r="V140" s="33"/>
      <c r="W140" s="33"/>
      <c r="X140" s="33"/>
      <c r="Y140" s="33"/>
      <c r="Z140" s="33"/>
      <c r="AA140" s="33"/>
      <c r="AB140" s="33"/>
      <c r="AC140" s="33"/>
      <c r="AD140" s="33"/>
      <c r="AE140" s="33"/>
      <c r="AT140" s="18" t="s">
        <v>164</v>
      </c>
      <c r="AU140" s="18" t="s">
        <v>82</v>
      </c>
    </row>
    <row r="141" spans="2:51" s="13" customFormat="1" ht="12">
      <c r="B141" s="169"/>
      <c r="D141" s="163" t="s">
        <v>166</v>
      </c>
      <c r="E141" s="170" t="s">
        <v>1</v>
      </c>
      <c r="F141" s="171" t="s">
        <v>209</v>
      </c>
      <c r="H141" s="172">
        <v>10</v>
      </c>
      <c r="I141" s="173"/>
      <c r="L141" s="169"/>
      <c r="M141" s="174"/>
      <c r="N141" s="175"/>
      <c r="O141" s="175"/>
      <c r="P141" s="175"/>
      <c r="Q141" s="175"/>
      <c r="R141" s="175"/>
      <c r="S141" s="175"/>
      <c r="T141" s="176"/>
      <c r="AT141" s="170" t="s">
        <v>166</v>
      </c>
      <c r="AU141" s="170" t="s">
        <v>82</v>
      </c>
      <c r="AV141" s="13" t="s">
        <v>82</v>
      </c>
      <c r="AW141" s="13" t="s">
        <v>31</v>
      </c>
      <c r="AX141" s="13" t="s">
        <v>80</v>
      </c>
      <c r="AY141" s="170" t="s">
        <v>152</v>
      </c>
    </row>
    <row r="142" spans="1:65" s="2" customFormat="1" ht="24.2" customHeight="1">
      <c r="A142" s="33"/>
      <c r="B142" s="149"/>
      <c r="C142" s="150" t="s">
        <v>82</v>
      </c>
      <c r="D142" s="150" t="s">
        <v>155</v>
      </c>
      <c r="E142" s="151" t="s">
        <v>168</v>
      </c>
      <c r="F142" s="152" t="s">
        <v>169</v>
      </c>
      <c r="G142" s="153" t="s">
        <v>170</v>
      </c>
      <c r="H142" s="154">
        <v>10</v>
      </c>
      <c r="I142" s="155"/>
      <c r="J142" s="156">
        <f>ROUND(I142*H142,2)</f>
        <v>0</v>
      </c>
      <c r="K142" s="152" t="s">
        <v>159</v>
      </c>
      <c r="L142" s="34"/>
      <c r="M142" s="157" t="s">
        <v>1</v>
      </c>
      <c r="N142" s="158" t="s">
        <v>39</v>
      </c>
      <c r="O142" s="59"/>
      <c r="P142" s="159">
        <f>O142*H142</f>
        <v>0</v>
      </c>
      <c r="Q142" s="159">
        <v>0</v>
      </c>
      <c r="R142" s="159">
        <f>Q142*H142</f>
        <v>0</v>
      </c>
      <c r="S142" s="159">
        <v>0</v>
      </c>
      <c r="T142" s="160">
        <f>S142*H142</f>
        <v>0</v>
      </c>
      <c r="U142" s="33"/>
      <c r="V142" s="33"/>
      <c r="W142" s="33"/>
      <c r="X142" s="33"/>
      <c r="Y142" s="33"/>
      <c r="Z142" s="33"/>
      <c r="AA142" s="33"/>
      <c r="AB142" s="33"/>
      <c r="AC142" s="33"/>
      <c r="AD142" s="33"/>
      <c r="AE142" s="33"/>
      <c r="AR142" s="161" t="s">
        <v>160</v>
      </c>
      <c r="AT142" s="161" t="s">
        <v>155</v>
      </c>
      <c r="AU142" s="161" t="s">
        <v>82</v>
      </c>
      <c r="AY142" s="18" t="s">
        <v>152</v>
      </c>
      <c r="BE142" s="162">
        <f>IF(N142="základní",J142,0)</f>
        <v>0</v>
      </c>
      <c r="BF142" s="162">
        <f>IF(N142="snížená",J142,0)</f>
        <v>0</v>
      </c>
      <c r="BG142" s="162">
        <f>IF(N142="zákl. přenesená",J142,0)</f>
        <v>0</v>
      </c>
      <c r="BH142" s="162">
        <f>IF(N142="sníž. přenesená",J142,0)</f>
        <v>0</v>
      </c>
      <c r="BI142" s="162">
        <f>IF(N142="nulová",J142,0)</f>
        <v>0</v>
      </c>
      <c r="BJ142" s="18" t="s">
        <v>80</v>
      </c>
      <c r="BK142" s="162">
        <f>ROUND(I142*H142,2)</f>
        <v>0</v>
      </c>
      <c r="BL142" s="18" t="s">
        <v>160</v>
      </c>
      <c r="BM142" s="161" t="s">
        <v>828</v>
      </c>
    </row>
    <row r="143" spans="1:47" s="2" customFormat="1" ht="19.5">
      <c r="A143" s="33"/>
      <c r="B143" s="34"/>
      <c r="C143" s="33"/>
      <c r="D143" s="163" t="s">
        <v>162</v>
      </c>
      <c r="E143" s="33"/>
      <c r="F143" s="164" t="s">
        <v>172</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162</v>
      </c>
      <c r="AU143" s="18" t="s">
        <v>82</v>
      </c>
    </row>
    <row r="144" spans="1:47" s="2" customFormat="1" ht="19.5">
      <c r="A144" s="33"/>
      <c r="B144" s="34"/>
      <c r="C144" s="33"/>
      <c r="D144" s="163" t="s">
        <v>164</v>
      </c>
      <c r="E144" s="33"/>
      <c r="F144" s="168" t="s">
        <v>827</v>
      </c>
      <c r="G144" s="33"/>
      <c r="H144" s="33"/>
      <c r="I144" s="165"/>
      <c r="J144" s="33"/>
      <c r="K144" s="33"/>
      <c r="L144" s="34"/>
      <c r="M144" s="166"/>
      <c r="N144" s="167"/>
      <c r="O144" s="59"/>
      <c r="P144" s="59"/>
      <c r="Q144" s="59"/>
      <c r="R144" s="59"/>
      <c r="S144" s="59"/>
      <c r="T144" s="60"/>
      <c r="U144" s="33"/>
      <c r="V144" s="33"/>
      <c r="W144" s="33"/>
      <c r="X144" s="33"/>
      <c r="Y144" s="33"/>
      <c r="Z144" s="33"/>
      <c r="AA144" s="33"/>
      <c r="AB144" s="33"/>
      <c r="AC144" s="33"/>
      <c r="AD144" s="33"/>
      <c r="AE144" s="33"/>
      <c r="AT144" s="18" t="s">
        <v>164</v>
      </c>
      <c r="AU144" s="18" t="s">
        <v>82</v>
      </c>
    </row>
    <row r="145" spans="2:51" s="13" customFormat="1" ht="12">
      <c r="B145" s="169"/>
      <c r="D145" s="163" t="s">
        <v>166</v>
      </c>
      <c r="E145" s="170" t="s">
        <v>1</v>
      </c>
      <c r="F145" s="171" t="s">
        <v>209</v>
      </c>
      <c r="H145" s="172">
        <v>10</v>
      </c>
      <c r="I145" s="173"/>
      <c r="L145" s="169"/>
      <c r="M145" s="174"/>
      <c r="N145" s="175"/>
      <c r="O145" s="175"/>
      <c r="P145" s="175"/>
      <c r="Q145" s="175"/>
      <c r="R145" s="175"/>
      <c r="S145" s="175"/>
      <c r="T145" s="176"/>
      <c r="AT145" s="170" t="s">
        <v>166</v>
      </c>
      <c r="AU145" s="170" t="s">
        <v>82</v>
      </c>
      <c r="AV145" s="13" t="s">
        <v>82</v>
      </c>
      <c r="AW145" s="13" t="s">
        <v>31</v>
      </c>
      <c r="AX145" s="13" t="s">
        <v>80</v>
      </c>
      <c r="AY145" s="170" t="s">
        <v>152</v>
      </c>
    </row>
    <row r="146" spans="1:65" s="2" customFormat="1" ht="16.5" customHeight="1">
      <c r="A146" s="33"/>
      <c r="B146" s="149"/>
      <c r="C146" s="150" t="s">
        <v>102</v>
      </c>
      <c r="D146" s="150" t="s">
        <v>155</v>
      </c>
      <c r="E146" s="151" t="s">
        <v>174</v>
      </c>
      <c r="F146" s="152" t="s">
        <v>175</v>
      </c>
      <c r="G146" s="153" t="s">
        <v>170</v>
      </c>
      <c r="H146" s="154">
        <v>10</v>
      </c>
      <c r="I146" s="155"/>
      <c r="J146" s="156">
        <f>ROUND(I146*H146,2)</f>
        <v>0</v>
      </c>
      <c r="K146" s="152" t="s">
        <v>159</v>
      </c>
      <c r="L146" s="34"/>
      <c r="M146" s="157" t="s">
        <v>1</v>
      </c>
      <c r="N146" s="158" t="s">
        <v>39</v>
      </c>
      <c r="O146" s="59"/>
      <c r="P146" s="159">
        <f>O146*H146</f>
        <v>0</v>
      </c>
      <c r="Q146" s="159">
        <v>5E-05</v>
      </c>
      <c r="R146" s="159">
        <f>Q146*H146</f>
        <v>0.0005</v>
      </c>
      <c r="S146" s="159">
        <v>0</v>
      </c>
      <c r="T146" s="160">
        <f>S146*H146</f>
        <v>0</v>
      </c>
      <c r="U146" s="33"/>
      <c r="V146" s="33"/>
      <c r="W146" s="33"/>
      <c r="X146" s="33"/>
      <c r="Y146" s="33"/>
      <c r="Z146" s="33"/>
      <c r="AA146" s="33"/>
      <c r="AB146" s="33"/>
      <c r="AC146" s="33"/>
      <c r="AD146" s="33"/>
      <c r="AE146" s="33"/>
      <c r="AR146" s="161" t="s">
        <v>160</v>
      </c>
      <c r="AT146" s="161" t="s">
        <v>155</v>
      </c>
      <c r="AU146" s="161" t="s">
        <v>82</v>
      </c>
      <c r="AY146" s="18" t="s">
        <v>152</v>
      </c>
      <c r="BE146" s="162">
        <f>IF(N146="základní",J146,0)</f>
        <v>0</v>
      </c>
      <c r="BF146" s="162">
        <f>IF(N146="snížená",J146,0)</f>
        <v>0</v>
      </c>
      <c r="BG146" s="162">
        <f>IF(N146="zákl. přenesená",J146,0)</f>
        <v>0</v>
      </c>
      <c r="BH146" s="162">
        <f>IF(N146="sníž. přenesená",J146,0)</f>
        <v>0</v>
      </c>
      <c r="BI146" s="162">
        <f>IF(N146="nulová",J146,0)</f>
        <v>0</v>
      </c>
      <c r="BJ146" s="18" t="s">
        <v>80</v>
      </c>
      <c r="BK146" s="162">
        <f>ROUND(I146*H146,2)</f>
        <v>0</v>
      </c>
      <c r="BL146" s="18" t="s">
        <v>160</v>
      </c>
      <c r="BM146" s="161" t="s">
        <v>829</v>
      </c>
    </row>
    <row r="147" spans="1:47" s="2" customFormat="1" ht="19.5">
      <c r="A147" s="33"/>
      <c r="B147" s="34"/>
      <c r="C147" s="33"/>
      <c r="D147" s="163" t="s">
        <v>162</v>
      </c>
      <c r="E147" s="33"/>
      <c r="F147" s="164" t="s">
        <v>177</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162</v>
      </c>
      <c r="AU147" s="18" t="s">
        <v>82</v>
      </c>
    </row>
    <row r="148" spans="1:65" s="2" customFormat="1" ht="24.2" customHeight="1">
      <c r="A148" s="33"/>
      <c r="B148" s="149"/>
      <c r="C148" s="150" t="s">
        <v>160</v>
      </c>
      <c r="D148" s="150" t="s">
        <v>155</v>
      </c>
      <c r="E148" s="151" t="s">
        <v>178</v>
      </c>
      <c r="F148" s="152" t="s">
        <v>179</v>
      </c>
      <c r="G148" s="153" t="s">
        <v>170</v>
      </c>
      <c r="H148" s="154">
        <v>10</v>
      </c>
      <c r="I148" s="155"/>
      <c r="J148" s="156">
        <f>ROUND(I148*H148,2)</f>
        <v>0</v>
      </c>
      <c r="K148" s="152" t="s">
        <v>159</v>
      </c>
      <c r="L148" s="34"/>
      <c r="M148" s="157" t="s">
        <v>1</v>
      </c>
      <c r="N148" s="158" t="s">
        <v>39</v>
      </c>
      <c r="O148" s="59"/>
      <c r="P148" s="159">
        <f>O148*H148</f>
        <v>0</v>
      </c>
      <c r="Q148" s="159">
        <v>0</v>
      </c>
      <c r="R148" s="159">
        <f>Q148*H148</f>
        <v>0</v>
      </c>
      <c r="S148" s="159">
        <v>0</v>
      </c>
      <c r="T148" s="160">
        <f>S148*H148</f>
        <v>0</v>
      </c>
      <c r="U148" s="33"/>
      <c r="V148" s="33"/>
      <c r="W148" s="33"/>
      <c r="X148" s="33"/>
      <c r="Y148" s="33"/>
      <c r="Z148" s="33"/>
      <c r="AA148" s="33"/>
      <c r="AB148" s="33"/>
      <c r="AC148" s="33"/>
      <c r="AD148" s="33"/>
      <c r="AE148" s="33"/>
      <c r="AR148" s="161" t="s">
        <v>160</v>
      </c>
      <c r="AT148" s="161" t="s">
        <v>155</v>
      </c>
      <c r="AU148" s="161" t="s">
        <v>82</v>
      </c>
      <c r="AY148" s="18" t="s">
        <v>152</v>
      </c>
      <c r="BE148" s="162">
        <f>IF(N148="základní",J148,0)</f>
        <v>0</v>
      </c>
      <c r="BF148" s="162">
        <f>IF(N148="snížená",J148,0)</f>
        <v>0</v>
      </c>
      <c r="BG148" s="162">
        <f>IF(N148="zákl. přenesená",J148,0)</f>
        <v>0</v>
      </c>
      <c r="BH148" s="162">
        <f>IF(N148="sníž. přenesená",J148,0)</f>
        <v>0</v>
      </c>
      <c r="BI148" s="162">
        <f>IF(N148="nulová",J148,0)</f>
        <v>0</v>
      </c>
      <c r="BJ148" s="18" t="s">
        <v>80</v>
      </c>
      <c r="BK148" s="162">
        <f>ROUND(I148*H148,2)</f>
        <v>0</v>
      </c>
      <c r="BL148" s="18" t="s">
        <v>160</v>
      </c>
      <c r="BM148" s="161" t="s">
        <v>1001</v>
      </c>
    </row>
    <row r="149" spans="1:47" s="2" customFormat="1" ht="29.25">
      <c r="A149" s="33"/>
      <c r="B149" s="34"/>
      <c r="C149" s="33"/>
      <c r="D149" s="163" t="s">
        <v>162</v>
      </c>
      <c r="E149" s="33"/>
      <c r="F149" s="164" t="s">
        <v>181</v>
      </c>
      <c r="G149" s="33"/>
      <c r="H149" s="33"/>
      <c r="I149" s="165"/>
      <c r="J149" s="33"/>
      <c r="K149" s="33"/>
      <c r="L149" s="34"/>
      <c r="M149" s="166"/>
      <c r="N149" s="167"/>
      <c r="O149" s="59"/>
      <c r="P149" s="59"/>
      <c r="Q149" s="59"/>
      <c r="R149" s="59"/>
      <c r="S149" s="59"/>
      <c r="T149" s="60"/>
      <c r="U149" s="33"/>
      <c r="V149" s="33"/>
      <c r="W149" s="33"/>
      <c r="X149" s="33"/>
      <c r="Y149" s="33"/>
      <c r="Z149" s="33"/>
      <c r="AA149" s="33"/>
      <c r="AB149" s="33"/>
      <c r="AC149" s="33"/>
      <c r="AD149" s="33"/>
      <c r="AE149" s="33"/>
      <c r="AT149" s="18" t="s">
        <v>162</v>
      </c>
      <c r="AU149" s="18" t="s">
        <v>82</v>
      </c>
    </row>
    <row r="150" spans="1:65" s="2" customFormat="1" ht="24.2" customHeight="1">
      <c r="A150" s="33"/>
      <c r="B150" s="149"/>
      <c r="C150" s="150" t="s">
        <v>182</v>
      </c>
      <c r="D150" s="150" t="s">
        <v>155</v>
      </c>
      <c r="E150" s="151" t="s">
        <v>183</v>
      </c>
      <c r="F150" s="152" t="s">
        <v>184</v>
      </c>
      <c r="G150" s="153" t="s">
        <v>170</v>
      </c>
      <c r="H150" s="154">
        <v>10</v>
      </c>
      <c r="I150" s="155"/>
      <c r="J150" s="156">
        <f>ROUND(I150*H150,2)</f>
        <v>0</v>
      </c>
      <c r="K150" s="152" t="s">
        <v>159</v>
      </c>
      <c r="L150" s="34"/>
      <c r="M150" s="157" t="s">
        <v>1</v>
      </c>
      <c r="N150" s="158" t="s">
        <v>39</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160</v>
      </c>
      <c r="AT150" s="161" t="s">
        <v>155</v>
      </c>
      <c r="AU150" s="161" t="s">
        <v>82</v>
      </c>
      <c r="AY150" s="18" t="s">
        <v>152</v>
      </c>
      <c r="BE150" s="162">
        <f>IF(N150="základní",J150,0)</f>
        <v>0</v>
      </c>
      <c r="BF150" s="162">
        <f>IF(N150="snížená",J150,0)</f>
        <v>0</v>
      </c>
      <c r="BG150" s="162">
        <f>IF(N150="zákl. přenesená",J150,0)</f>
        <v>0</v>
      </c>
      <c r="BH150" s="162">
        <f>IF(N150="sníž. přenesená",J150,0)</f>
        <v>0</v>
      </c>
      <c r="BI150" s="162">
        <f>IF(N150="nulová",J150,0)</f>
        <v>0</v>
      </c>
      <c r="BJ150" s="18" t="s">
        <v>80</v>
      </c>
      <c r="BK150" s="162">
        <f>ROUND(I150*H150,2)</f>
        <v>0</v>
      </c>
      <c r="BL150" s="18" t="s">
        <v>160</v>
      </c>
      <c r="BM150" s="161" t="s">
        <v>1002</v>
      </c>
    </row>
    <row r="151" spans="1:47" s="2" customFormat="1" ht="29.25">
      <c r="A151" s="33"/>
      <c r="B151" s="34"/>
      <c r="C151" s="33"/>
      <c r="D151" s="163" t="s">
        <v>162</v>
      </c>
      <c r="E151" s="33"/>
      <c r="F151" s="164" t="s">
        <v>186</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162</v>
      </c>
      <c r="AU151" s="18" t="s">
        <v>82</v>
      </c>
    </row>
    <row r="152" spans="1:65" s="2" customFormat="1" ht="24.2" customHeight="1">
      <c r="A152" s="33"/>
      <c r="B152" s="149"/>
      <c r="C152" s="150" t="s">
        <v>187</v>
      </c>
      <c r="D152" s="150" t="s">
        <v>155</v>
      </c>
      <c r="E152" s="151" t="s">
        <v>188</v>
      </c>
      <c r="F152" s="152" t="s">
        <v>189</v>
      </c>
      <c r="G152" s="153" t="s">
        <v>170</v>
      </c>
      <c r="H152" s="154">
        <v>10</v>
      </c>
      <c r="I152" s="155"/>
      <c r="J152" s="156">
        <f>ROUND(I152*H152,2)</f>
        <v>0</v>
      </c>
      <c r="K152" s="152" t="s">
        <v>159</v>
      </c>
      <c r="L152" s="34"/>
      <c r="M152" s="157" t="s">
        <v>1</v>
      </c>
      <c r="N152" s="158" t="s">
        <v>39</v>
      </c>
      <c r="O152" s="59"/>
      <c r="P152" s="159">
        <f>O152*H152</f>
        <v>0</v>
      </c>
      <c r="Q152" s="159">
        <v>0</v>
      </c>
      <c r="R152" s="159">
        <f>Q152*H152</f>
        <v>0</v>
      </c>
      <c r="S152" s="159">
        <v>0</v>
      </c>
      <c r="T152" s="160">
        <f>S152*H152</f>
        <v>0</v>
      </c>
      <c r="U152" s="33"/>
      <c r="V152" s="33"/>
      <c r="W152" s="33"/>
      <c r="X152" s="33"/>
      <c r="Y152" s="33"/>
      <c r="Z152" s="33"/>
      <c r="AA152" s="33"/>
      <c r="AB152" s="33"/>
      <c r="AC152" s="33"/>
      <c r="AD152" s="33"/>
      <c r="AE152" s="33"/>
      <c r="AR152" s="161" t="s">
        <v>160</v>
      </c>
      <c r="AT152" s="161" t="s">
        <v>155</v>
      </c>
      <c r="AU152" s="161" t="s">
        <v>82</v>
      </c>
      <c r="AY152" s="18" t="s">
        <v>152</v>
      </c>
      <c r="BE152" s="162">
        <f>IF(N152="základní",J152,0)</f>
        <v>0</v>
      </c>
      <c r="BF152" s="162">
        <f>IF(N152="snížená",J152,0)</f>
        <v>0</v>
      </c>
      <c r="BG152" s="162">
        <f>IF(N152="zákl. přenesená",J152,0)</f>
        <v>0</v>
      </c>
      <c r="BH152" s="162">
        <f>IF(N152="sníž. přenesená",J152,0)</f>
        <v>0</v>
      </c>
      <c r="BI152" s="162">
        <f>IF(N152="nulová",J152,0)</f>
        <v>0</v>
      </c>
      <c r="BJ152" s="18" t="s">
        <v>80</v>
      </c>
      <c r="BK152" s="162">
        <f>ROUND(I152*H152,2)</f>
        <v>0</v>
      </c>
      <c r="BL152" s="18" t="s">
        <v>160</v>
      </c>
      <c r="BM152" s="161" t="s">
        <v>1003</v>
      </c>
    </row>
    <row r="153" spans="1:47" s="2" customFormat="1" ht="29.25">
      <c r="A153" s="33"/>
      <c r="B153" s="34"/>
      <c r="C153" s="33"/>
      <c r="D153" s="163" t="s">
        <v>162</v>
      </c>
      <c r="E153" s="33"/>
      <c r="F153" s="164" t="s">
        <v>191</v>
      </c>
      <c r="G153" s="33"/>
      <c r="H153" s="33"/>
      <c r="I153" s="165"/>
      <c r="J153" s="33"/>
      <c r="K153" s="33"/>
      <c r="L153" s="34"/>
      <c r="M153" s="166"/>
      <c r="N153" s="167"/>
      <c r="O153" s="59"/>
      <c r="P153" s="59"/>
      <c r="Q153" s="59"/>
      <c r="R153" s="59"/>
      <c r="S153" s="59"/>
      <c r="T153" s="60"/>
      <c r="U153" s="33"/>
      <c r="V153" s="33"/>
      <c r="W153" s="33"/>
      <c r="X153" s="33"/>
      <c r="Y153" s="33"/>
      <c r="Z153" s="33"/>
      <c r="AA153" s="33"/>
      <c r="AB153" s="33"/>
      <c r="AC153" s="33"/>
      <c r="AD153" s="33"/>
      <c r="AE153" s="33"/>
      <c r="AT153" s="18" t="s">
        <v>162</v>
      </c>
      <c r="AU153" s="18" t="s">
        <v>82</v>
      </c>
    </row>
    <row r="154" spans="1:65" s="2" customFormat="1" ht="24.2" customHeight="1">
      <c r="A154" s="33"/>
      <c r="B154" s="149"/>
      <c r="C154" s="150" t="s">
        <v>192</v>
      </c>
      <c r="D154" s="150" t="s">
        <v>155</v>
      </c>
      <c r="E154" s="151" t="s">
        <v>199</v>
      </c>
      <c r="F154" s="152" t="s">
        <v>200</v>
      </c>
      <c r="G154" s="153" t="s">
        <v>170</v>
      </c>
      <c r="H154" s="154">
        <v>90</v>
      </c>
      <c r="I154" s="155"/>
      <c r="J154" s="156">
        <f>ROUND(I154*H154,2)</f>
        <v>0</v>
      </c>
      <c r="K154" s="152" t="s">
        <v>159</v>
      </c>
      <c r="L154" s="34"/>
      <c r="M154" s="157" t="s">
        <v>1</v>
      </c>
      <c r="N154" s="158" t="s">
        <v>39</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160</v>
      </c>
      <c r="AT154" s="161" t="s">
        <v>155</v>
      </c>
      <c r="AU154" s="161" t="s">
        <v>82</v>
      </c>
      <c r="AY154" s="18" t="s">
        <v>152</v>
      </c>
      <c r="BE154" s="162">
        <f>IF(N154="základní",J154,0)</f>
        <v>0</v>
      </c>
      <c r="BF154" s="162">
        <f>IF(N154="snížená",J154,0)</f>
        <v>0</v>
      </c>
      <c r="BG154" s="162">
        <f>IF(N154="zákl. přenesená",J154,0)</f>
        <v>0</v>
      </c>
      <c r="BH154" s="162">
        <f>IF(N154="sníž. přenesená",J154,0)</f>
        <v>0</v>
      </c>
      <c r="BI154" s="162">
        <f>IF(N154="nulová",J154,0)</f>
        <v>0</v>
      </c>
      <c r="BJ154" s="18" t="s">
        <v>80</v>
      </c>
      <c r="BK154" s="162">
        <f>ROUND(I154*H154,2)</f>
        <v>0</v>
      </c>
      <c r="BL154" s="18" t="s">
        <v>160</v>
      </c>
      <c r="BM154" s="161" t="s">
        <v>1004</v>
      </c>
    </row>
    <row r="155" spans="1:47" s="2" customFormat="1" ht="39">
      <c r="A155" s="33"/>
      <c r="B155" s="34"/>
      <c r="C155" s="33"/>
      <c r="D155" s="163" t="s">
        <v>162</v>
      </c>
      <c r="E155" s="33"/>
      <c r="F155" s="164" t="s">
        <v>202</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162</v>
      </c>
      <c r="AU155" s="18" t="s">
        <v>82</v>
      </c>
    </row>
    <row r="156" spans="2:51" s="13" customFormat="1" ht="12">
      <c r="B156" s="169"/>
      <c r="D156" s="163" t="s">
        <v>166</v>
      </c>
      <c r="F156" s="171" t="s">
        <v>1005</v>
      </c>
      <c r="H156" s="172">
        <v>90</v>
      </c>
      <c r="I156" s="173"/>
      <c r="L156" s="169"/>
      <c r="M156" s="174"/>
      <c r="N156" s="175"/>
      <c r="O156" s="175"/>
      <c r="P156" s="175"/>
      <c r="Q156" s="175"/>
      <c r="R156" s="175"/>
      <c r="S156" s="175"/>
      <c r="T156" s="176"/>
      <c r="AT156" s="170" t="s">
        <v>166</v>
      </c>
      <c r="AU156" s="170" t="s">
        <v>82</v>
      </c>
      <c r="AV156" s="13" t="s">
        <v>82</v>
      </c>
      <c r="AW156" s="13" t="s">
        <v>3</v>
      </c>
      <c r="AX156" s="13" t="s">
        <v>80</v>
      </c>
      <c r="AY156" s="170" t="s">
        <v>152</v>
      </c>
    </row>
    <row r="157" spans="1:65" s="2" customFormat="1" ht="33" customHeight="1">
      <c r="A157" s="33"/>
      <c r="B157" s="149"/>
      <c r="C157" s="150" t="s">
        <v>198</v>
      </c>
      <c r="D157" s="150" t="s">
        <v>155</v>
      </c>
      <c r="E157" s="151" t="s">
        <v>205</v>
      </c>
      <c r="F157" s="152" t="s">
        <v>206</v>
      </c>
      <c r="G157" s="153" t="s">
        <v>170</v>
      </c>
      <c r="H157" s="154">
        <v>90</v>
      </c>
      <c r="I157" s="155"/>
      <c r="J157" s="156">
        <f>ROUND(I157*H157,2)</f>
        <v>0</v>
      </c>
      <c r="K157" s="152" t="s">
        <v>159</v>
      </c>
      <c r="L157" s="34"/>
      <c r="M157" s="157" t="s">
        <v>1</v>
      </c>
      <c r="N157" s="158" t="s">
        <v>39</v>
      </c>
      <c r="O157" s="59"/>
      <c r="P157" s="159">
        <f>O157*H157</f>
        <v>0</v>
      </c>
      <c r="Q157" s="159">
        <v>0</v>
      </c>
      <c r="R157" s="159">
        <f>Q157*H157</f>
        <v>0</v>
      </c>
      <c r="S157" s="159">
        <v>0</v>
      </c>
      <c r="T157" s="160">
        <f>S157*H157</f>
        <v>0</v>
      </c>
      <c r="U157" s="33"/>
      <c r="V157" s="33"/>
      <c r="W157" s="33"/>
      <c r="X157" s="33"/>
      <c r="Y157" s="33"/>
      <c r="Z157" s="33"/>
      <c r="AA157" s="33"/>
      <c r="AB157" s="33"/>
      <c r="AC157" s="33"/>
      <c r="AD157" s="33"/>
      <c r="AE157" s="33"/>
      <c r="AR157" s="161" t="s">
        <v>160</v>
      </c>
      <c r="AT157" s="161" t="s">
        <v>155</v>
      </c>
      <c r="AU157" s="161" t="s">
        <v>82</v>
      </c>
      <c r="AY157" s="18" t="s">
        <v>152</v>
      </c>
      <c r="BE157" s="162">
        <f>IF(N157="základní",J157,0)</f>
        <v>0</v>
      </c>
      <c r="BF157" s="162">
        <f>IF(N157="snížená",J157,0)</f>
        <v>0</v>
      </c>
      <c r="BG157" s="162">
        <f>IF(N157="zákl. přenesená",J157,0)</f>
        <v>0</v>
      </c>
      <c r="BH157" s="162">
        <f>IF(N157="sníž. přenesená",J157,0)</f>
        <v>0</v>
      </c>
      <c r="BI157" s="162">
        <f>IF(N157="nulová",J157,0)</f>
        <v>0</v>
      </c>
      <c r="BJ157" s="18" t="s">
        <v>80</v>
      </c>
      <c r="BK157" s="162">
        <f>ROUND(I157*H157,2)</f>
        <v>0</v>
      </c>
      <c r="BL157" s="18" t="s">
        <v>160</v>
      </c>
      <c r="BM157" s="161" t="s">
        <v>1006</v>
      </c>
    </row>
    <row r="158" spans="1:47" s="2" customFormat="1" ht="39">
      <c r="A158" s="33"/>
      <c r="B158" s="34"/>
      <c r="C158" s="33"/>
      <c r="D158" s="163" t="s">
        <v>162</v>
      </c>
      <c r="E158" s="33"/>
      <c r="F158" s="164" t="s">
        <v>208</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162</v>
      </c>
      <c r="AU158" s="18" t="s">
        <v>82</v>
      </c>
    </row>
    <row r="159" spans="2:51" s="13" customFormat="1" ht="12">
      <c r="B159" s="169"/>
      <c r="D159" s="163" t="s">
        <v>166</v>
      </c>
      <c r="F159" s="171" t="s">
        <v>1005</v>
      </c>
      <c r="H159" s="172">
        <v>90</v>
      </c>
      <c r="I159" s="173"/>
      <c r="L159" s="169"/>
      <c r="M159" s="174"/>
      <c r="N159" s="175"/>
      <c r="O159" s="175"/>
      <c r="P159" s="175"/>
      <c r="Q159" s="175"/>
      <c r="R159" s="175"/>
      <c r="S159" s="175"/>
      <c r="T159" s="176"/>
      <c r="AT159" s="170" t="s">
        <v>166</v>
      </c>
      <c r="AU159" s="170" t="s">
        <v>82</v>
      </c>
      <c r="AV159" s="13" t="s">
        <v>82</v>
      </c>
      <c r="AW159" s="13" t="s">
        <v>3</v>
      </c>
      <c r="AX159" s="13" t="s">
        <v>80</v>
      </c>
      <c r="AY159" s="170" t="s">
        <v>152</v>
      </c>
    </row>
    <row r="160" spans="1:65" s="2" customFormat="1" ht="24.2" customHeight="1">
      <c r="A160" s="33"/>
      <c r="B160" s="149"/>
      <c r="C160" s="150" t="s">
        <v>204</v>
      </c>
      <c r="D160" s="150" t="s">
        <v>155</v>
      </c>
      <c r="E160" s="151" t="s">
        <v>210</v>
      </c>
      <c r="F160" s="152" t="s">
        <v>211</v>
      </c>
      <c r="G160" s="153" t="s">
        <v>170</v>
      </c>
      <c r="H160" s="154">
        <v>90</v>
      </c>
      <c r="I160" s="155"/>
      <c r="J160" s="156">
        <f>ROUND(I160*H160,2)</f>
        <v>0</v>
      </c>
      <c r="K160" s="152" t="s">
        <v>159</v>
      </c>
      <c r="L160" s="34"/>
      <c r="M160" s="157" t="s">
        <v>1</v>
      </c>
      <c r="N160" s="158" t="s">
        <v>39</v>
      </c>
      <c r="O160" s="59"/>
      <c r="P160" s="159">
        <f>O160*H160</f>
        <v>0</v>
      </c>
      <c r="Q160" s="159">
        <v>0</v>
      </c>
      <c r="R160" s="159">
        <f>Q160*H160</f>
        <v>0</v>
      </c>
      <c r="S160" s="159">
        <v>0</v>
      </c>
      <c r="T160" s="160">
        <f>S160*H160</f>
        <v>0</v>
      </c>
      <c r="U160" s="33"/>
      <c r="V160" s="33"/>
      <c r="W160" s="33"/>
      <c r="X160" s="33"/>
      <c r="Y160" s="33"/>
      <c r="Z160" s="33"/>
      <c r="AA160" s="33"/>
      <c r="AB160" s="33"/>
      <c r="AC160" s="33"/>
      <c r="AD160" s="33"/>
      <c r="AE160" s="33"/>
      <c r="AR160" s="161" t="s">
        <v>160</v>
      </c>
      <c r="AT160" s="161" t="s">
        <v>155</v>
      </c>
      <c r="AU160" s="161" t="s">
        <v>82</v>
      </c>
      <c r="AY160" s="18" t="s">
        <v>152</v>
      </c>
      <c r="BE160" s="162">
        <f>IF(N160="základní",J160,0)</f>
        <v>0</v>
      </c>
      <c r="BF160" s="162">
        <f>IF(N160="snížená",J160,0)</f>
        <v>0</v>
      </c>
      <c r="BG160" s="162">
        <f>IF(N160="zákl. přenesená",J160,0)</f>
        <v>0</v>
      </c>
      <c r="BH160" s="162">
        <f>IF(N160="sníž. přenesená",J160,0)</f>
        <v>0</v>
      </c>
      <c r="BI160" s="162">
        <f>IF(N160="nulová",J160,0)</f>
        <v>0</v>
      </c>
      <c r="BJ160" s="18" t="s">
        <v>80</v>
      </c>
      <c r="BK160" s="162">
        <f>ROUND(I160*H160,2)</f>
        <v>0</v>
      </c>
      <c r="BL160" s="18" t="s">
        <v>160</v>
      </c>
      <c r="BM160" s="161" t="s">
        <v>1007</v>
      </c>
    </row>
    <row r="161" spans="1:47" s="2" customFormat="1" ht="39">
      <c r="A161" s="33"/>
      <c r="B161" s="34"/>
      <c r="C161" s="33"/>
      <c r="D161" s="163" t="s">
        <v>162</v>
      </c>
      <c r="E161" s="33"/>
      <c r="F161" s="164" t="s">
        <v>213</v>
      </c>
      <c r="G161" s="33"/>
      <c r="H161" s="33"/>
      <c r="I161" s="165"/>
      <c r="J161" s="33"/>
      <c r="K161" s="33"/>
      <c r="L161" s="34"/>
      <c r="M161" s="166"/>
      <c r="N161" s="167"/>
      <c r="O161" s="59"/>
      <c r="P161" s="59"/>
      <c r="Q161" s="59"/>
      <c r="R161" s="59"/>
      <c r="S161" s="59"/>
      <c r="T161" s="60"/>
      <c r="U161" s="33"/>
      <c r="V161" s="33"/>
      <c r="W161" s="33"/>
      <c r="X161" s="33"/>
      <c r="Y161" s="33"/>
      <c r="Z161" s="33"/>
      <c r="AA161" s="33"/>
      <c r="AB161" s="33"/>
      <c r="AC161" s="33"/>
      <c r="AD161" s="33"/>
      <c r="AE161" s="33"/>
      <c r="AT161" s="18" t="s">
        <v>162</v>
      </c>
      <c r="AU161" s="18" t="s">
        <v>82</v>
      </c>
    </row>
    <row r="162" spans="2:51" s="13" customFormat="1" ht="12">
      <c r="B162" s="169"/>
      <c r="D162" s="163" t="s">
        <v>166</v>
      </c>
      <c r="F162" s="171" t="s">
        <v>1005</v>
      </c>
      <c r="H162" s="172">
        <v>90</v>
      </c>
      <c r="I162" s="173"/>
      <c r="L162" s="169"/>
      <c r="M162" s="174"/>
      <c r="N162" s="175"/>
      <c r="O162" s="175"/>
      <c r="P162" s="175"/>
      <c r="Q162" s="175"/>
      <c r="R162" s="175"/>
      <c r="S162" s="175"/>
      <c r="T162" s="176"/>
      <c r="AT162" s="170" t="s">
        <v>166</v>
      </c>
      <c r="AU162" s="170" t="s">
        <v>82</v>
      </c>
      <c r="AV162" s="13" t="s">
        <v>82</v>
      </c>
      <c r="AW162" s="13" t="s">
        <v>3</v>
      </c>
      <c r="AX162" s="13" t="s">
        <v>80</v>
      </c>
      <c r="AY162" s="170" t="s">
        <v>152</v>
      </c>
    </row>
    <row r="163" spans="1:65" s="2" customFormat="1" ht="24.2" customHeight="1">
      <c r="A163" s="33"/>
      <c r="B163" s="149"/>
      <c r="C163" s="150" t="s">
        <v>209</v>
      </c>
      <c r="D163" s="150" t="s">
        <v>155</v>
      </c>
      <c r="E163" s="151" t="s">
        <v>193</v>
      </c>
      <c r="F163" s="152" t="s">
        <v>194</v>
      </c>
      <c r="G163" s="153" t="s">
        <v>158</v>
      </c>
      <c r="H163" s="154">
        <v>10</v>
      </c>
      <c r="I163" s="155"/>
      <c r="J163" s="156">
        <f>ROUND(I163*H163,2)</f>
        <v>0</v>
      </c>
      <c r="K163" s="152" t="s">
        <v>159</v>
      </c>
      <c r="L163" s="34"/>
      <c r="M163" s="157" t="s">
        <v>1</v>
      </c>
      <c r="N163" s="158" t="s">
        <v>39</v>
      </c>
      <c r="O163" s="59"/>
      <c r="P163" s="159">
        <f>O163*H163</f>
        <v>0</v>
      </c>
      <c r="Q163" s="159">
        <v>0</v>
      </c>
      <c r="R163" s="159">
        <f>Q163*H163</f>
        <v>0</v>
      </c>
      <c r="S163" s="159">
        <v>0</v>
      </c>
      <c r="T163" s="160">
        <f>S163*H163</f>
        <v>0</v>
      </c>
      <c r="U163" s="33"/>
      <c r="V163" s="33"/>
      <c r="W163" s="33"/>
      <c r="X163" s="33"/>
      <c r="Y163" s="33"/>
      <c r="Z163" s="33"/>
      <c r="AA163" s="33"/>
      <c r="AB163" s="33"/>
      <c r="AC163" s="33"/>
      <c r="AD163" s="33"/>
      <c r="AE163" s="33"/>
      <c r="AR163" s="161" t="s">
        <v>160</v>
      </c>
      <c r="AT163" s="161" t="s">
        <v>155</v>
      </c>
      <c r="AU163" s="161" t="s">
        <v>82</v>
      </c>
      <c r="AY163" s="18" t="s">
        <v>152</v>
      </c>
      <c r="BE163" s="162">
        <f>IF(N163="základní",J163,0)</f>
        <v>0</v>
      </c>
      <c r="BF163" s="162">
        <f>IF(N163="snížená",J163,0)</f>
        <v>0</v>
      </c>
      <c r="BG163" s="162">
        <f>IF(N163="zákl. přenesená",J163,0)</f>
        <v>0</v>
      </c>
      <c r="BH163" s="162">
        <f>IF(N163="sníž. přenesená",J163,0)</f>
        <v>0</v>
      </c>
      <c r="BI163" s="162">
        <f>IF(N163="nulová",J163,0)</f>
        <v>0</v>
      </c>
      <c r="BJ163" s="18" t="s">
        <v>80</v>
      </c>
      <c r="BK163" s="162">
        <f>ROUND(I163*H163,2)</f>
        <v>0</v>
      </c>
      <c r="BL163" s="18" t="s">
        <v>160</v>
      </c>
      <c r="BM163" s="161" t="s">
        <v>837</v>
      </c>
    </row>
    <row r="164" spans="1:47" s="2" customFormat="1" ht="19.5">
      <c r="A164" s="33"/>
      <c r="B164" s="34"/>
      <c r="C164" s="33"/>
      <c r="D164" s="163" t="s">
        <v>162</v>
      </c>
      <c r="E164" s="33"/>
      <c r="F164" s="164" t="s">
        <v>196</v>
      </c>
      <c r="G164" s="33"/>
      <c r="H164" s="33"/>
      <c r="I164" s="165"/>
      <c r="J164" s="33"/>
      <c r="K164" s="33"/>
      <c r="L164" s="34"/>
      <c r="M164" s="166"/>
      <c r="N164" s="167"/>
      <c r="O164" s="59"/>
      <c r="P164" s="59"/>
      <c r="Q164" s="59"/>
      <c r="R164" s="59"/>
      <c r="S164" s="59"/>
      <c r="T164" s="60"/>
      <c r="U164" s="33"/>
      <c r="V164" s="33"/>
      <c r="W164" s="33"/>
      <c r="X164" s="33"/>
      <c r="Y164" s="33"/>
      <c r="Z164" s="33"/>
      <c r="AA164" s="33"/>
      <c r="AB164" s="33"/>
      <c r="AC164" s="33"/>
      <c r="AD164" s="33"/>
      <c r="AE164" s="33"/>
      <c r="AT164" s="18" t="s">
        <v>162</v>
      </c>
      <c r="AU164" s="18" t="s">
        <v>82</v>
      </c>
    </row>
    <row r="165" spans="1:65" s="2" customFormat="1" ht="24.2" customHeight="1">
      <c r="A165" s="33"/>
      <c r="B165" s="149"/>
      <c r="C165" s="150" t="s">
        <v>214</v>
      </c>
      <c r="D165" s="150" t="s">
        <v>155</v>
      </c>
      <c r="E165" s="151" t="s">
        <v>215</v>
      </c>
      <c r="F165" s="152" t="s">
        <v>216</v>
      </c>
      <c r="G165" s="153" t="s">
        <v>158</v>
      </c>
      <c r="H165" s="154">
        <v>50</v>
      </c>
      <c r="I165" s="155"/>
      <c r="J165" s="156">
        <f>ROUND(I165*H165,2)</f>
        <v>0</v>
      </c>
      <c r="K165" s="152" t="s">
        <v>159</v>
      </c>
      <c r="L165" s="34"/>
      <c r="M165" s="157" t="s">
        <v>1</v>
      </c>
      <c r="N165" s="158" t="s">
        <v>39</v>
      </c>
      <c r="O165" s="59"/>
      <c r="P165" s="159">
        <f>O165*H165</f>
        <v>0</v>
      </c>
      <c r="Q165" s="159">
        <v>0</v>
      </c>
      <c r="R165" s="159">
        <f>Q165*H165</f>
        <v>0</v>
      </c>
      <c r="S165" s="159">
        <v>0</v>
      </c>
      <c r="T165" s="160">
        <f>S165*H165</f>
        <v>0</v>
      </c>
      <c r="U165" s="33"/>
      <c r="V165" s="33"/>
      <c r="W165" s="33"/>
      <c r="X165" s="33"/>
      <c r="Y165" s="33"/>
      <c r="Z165" s="33"/>
      <c r="AA165" s="33"/>
      <c r="AB165" s="33"/>
      <c r="AC165" s="33"/>
      <c r="AD165" s="33"/>
      <c r="AE165" s="33"/>
      <c r="AR165" s="161" t="s">
        <v>160</v>
      </c>
      <c r="AT165" s="161" t="s">
        <v>155</v>
      </c>
      <c r="AU165" s="161" t="s">
        <v>82</v>
      </c>
      <c r="AY165" s="18" t="s">
        <v>152</v>
      </c>
      <c r="BE165" s="162">
        <f>IF(N165="základní",J165,0)</f>
        <v>0</v>
      </c>
      <c r="BF165" s="162">
        <f>IF(N165="snížená",J165,0)</f>
        <v>0</v>
      </c>
      <c r="BG165" s="162">
        <f>IF(N165="zákl. přenesená",J165,0)</f>
        <v>0</v>
      </c>
      <c r="BH165" s="162">
        <f>IF(N165="sníž. přenesená",J165,0)</f>
        <v>0</v>
      </c>
      <c r="BI165" s="162">
        <f>IF(N165="nulová",J165,0)</f>
        <v>0</v>
      </c>
      <c r="BJ165" s="18" t="s">
        <v>80</v>
      </c>
      <c r="BK165" s="162">
        <f>ROUND(I165*H165,2)</f>
        <v>0</v>
      </c>
      <c r="BL165" s="18" t="s">
        <v>160</v>
      </c>
      <c r="BM165" s="161" t="s">
        <v>1008</v>
      </c>
    </row>
    <row r="166" spans="1:47" s="2" customFormat="1" ht="19.5">
      <c r="A166" s="33"/>
      <c r="B166" s="34"/>
      <c r="C166" s="33"/>
      <c r="D166" s="163" t="s">
        <v>162</v>
      </c>
      <c r="E166" s="33"/>
      <c r="F166" s="164" t="s">
        <v>218</v>
      </c>
      <c r="G166" s="33"/>
      <c r="H166" s="33"/>
      <c r="I166" s="165"/>
      <c r="J166" s="33"/>
      <c r="K166" s="33"/>
      <c r="L166" s="34"/>
      <c r="M166" s="166"/>
      <c r="N166" s="167"/>
      <c r="O166" s="59"/>
      <c r="P166" s="59"/>
      <c r="Q166" s="59"/>
      <c r="R166" s="59"/>
      <c r="S166" s="59"/>
      <c r="T166" s="60"/>
      <c r="U166" s="33"/>
      <c r="V166" s="33"/>
      <c r="W166" s="33"/>
      <c r="X166" s="33"/>
      <c r="Y166" s="33"/>
      <c r="Z166" s="33"/>
      <c r="AA166" s="33"/>
      <c r="AB166" s="33"/>
      <c r="AC166" s="33"/>
      <c r="AD166" s="33"/>
      <c r="AE166" s="33"/>
      <c r="AT166" s="18" t="s">
        <v>162</v>
      </c>
      <c r="AU166" s="18" t="s">
        <v>82</v>
      </c>
    </row>
    <row r="167" spans="2:51" s="13" customFormat="1" ht="12">
      <c r="B167" s="169"/>
      <c r="D167" s="163" t="s">
        <v>166</v>
      </c>
      <c r="F167" s="171" t="s">
        <v>840</v>
      </c>
      <c r="H167" s="172">
        <v>50</v>
      </c>
      <c r="I167" s="173"/>
      <c r="L167" s="169"/>
      <c r="M167" s="174"/>
      <c r="N167" s="175"/>
      <c r="O167" s="175"/>
      <c r="P167" s="175"/>
      <c r="Q167" s="175"/>
      <c r="R167" s="175"/>
      <c r="S167" s="175"/>
      <c r="T167" s="176"/>
      <c r="AT167" s="170" t="s">
        <v>166</v>
      </c>
      <c r="AU167" s="170" t="s">
        <v>82</v>
      </c>
      <c r="AV167" s="13" t="s">
        <v>82</v>
      </c>
      <c r="AW167" s="13" t="s">
        <v>3</v>
      </c>
      <c r="AX167" s="13" t="s">
        <v>80</v>
      </c>
      <c r="AY167" s="170" t="s">
        <v>152</v>
      </c>
    </row>
    <row r="168" spans="1:65" s="2" customFormat="1" ht="21.75" customHeight="1">
      <c r="A168" s="33"/>
      <c r="B168" s="149"/>
      <c r="C168" s="150" t="s">
        <v>220</v>
      </c>
      <c r="D168" s="150" t="s">
        <v>155</v>
      </c>
      <c r="E168" s="151" t="s">
        <v>221</v>
      </c>
      <c r="F168" s="152" t="s">
        <v>222</v>
      </c>
      <c r="G168" s="153" t="s">
        <v>170</v>
      </c>
      <c r="H168" s="154">
        <v>2</v>
      </c>
      <c r="I168" s="155"/>
      <c r="J168" s="156">
        <f>ROUND(I168*H168,2)</f>
        <v>0</v>
      </c>
      <c r="K168" s="152" t="s">
        <v>1</v>
      </c>
      <c r="L168" s="34"/>
      <c r="M168" s="157" t="s">
        <v>1</v>
      </c>
      <c r="N168" s="158" t="s">
        <v>39</v>
      </c>
      <c r="O168" s="59"/>
      <c r="P168" s="159">
        <f>O168*H168</f>
        <v>0</v>
      </c>
      <c r="Q168" s="159">
        <v>0.03843</v>
      </c>
      <c r="R168" s="159">
        <f>Q168*H168</f>
        <v>0.07686</v>
      </c>
      <c r="S168" s="159">
        <v>0</v>
      </c>
      <c r="T168" s="160">
        <f>S168*H168</f>
        <v>0</v>
      </c>
      <c r="U168" s="33"/>
      <c r="V168" s="33"/>
      <c r="W168" s="33"/>
      <c r="X168" s="33"/>
      <c r="Y168" s="33"/>
      <c r="Z168" s="33"/>
      <c r="AA168" s="33"/>
      <c r="AB168" s="33"/>
      <c r="AC168" s="33"/>
      <c r="AD168" s="33"/>
      <c r="AE168" s="33"/>
      <c r="AR168" s="161" t="s">
        <v>160</v>
      </c>
      <c r="AT168" s="161" t="s">
        <v>155</v>
      </c>
      <c r="AU168" s="161" t="s">
        <v>82</v>
      </c>
      <c r="AY168" s="18" t="s">
        <v>152</v>
      </c>
      <c r="BE168" s="162">
        <f>IF(N168="základní",J168,0)</f>
        <v>0</v>
      </c>
      <c r="BF168" s="162">
        <f>IF(N168="snížená",J168,0)</f>
        <v>0</v>
      </c>
      <c r="BG168" s="162">
        <f>IF(N168="zákl. přenesená",J168,0)</f>
        <v>0</v>
      </c>
      <c r="BH168" s="162">
        <f>IF(N168="sníž. přenesená",J168,0)</f>
        <v>0</v>
      </c>
      <c r="BI168" s="162">
        <f>IF(N168="nulová",J168,0)</f>
        <v>0</v>
      </c>
      <c r="BJ168" s="18" t="s">
        <v>80</v>
      </c>
      <c r="BK168" s="162">
        <f>ROUND(I168*H168,2)</f>
        <v>0</v>
      </c>
      <c r="BL168" s="18" t="s">
        <v>160</v>
      </c>
      <c r="BM168" s="161" t="s">
        <v>841</v>
      </c>
    </row>
    <row r="169" spans="1:47" s="2" customFormat="1" ht="19.5">
      <c r="A169" s="33"/>
      <c r="B169" s="34"/>
      <c r="C169" s="33"/>
      <c r="D169" s="163" t="s">
        <v>162</v>
      </c>
      <c r="E169" s="33"/>
      <c r="F169" s="164" t="s">
        <v>224</v>
      </c>
      <c r="G169" s="33"/>
      <c r="H169" s="33"/>
      <c r="I169" s="165"/>
      <c r="J169" s="33"/>
      <c r="K169" s="33"/>
      <c r="L169" s="34"/>
      <c r="M169" s="166"/>
      <c r="N169" s="167"/>
      <c r="O169" s="59"/>
      <c r="P169" s="59"/>
      <c r="Q169" s="59"/>
      <c r="R169" s="59"/>
      <c r="S169" s="59"/>
      <c r="T169" s="60"/>
      <c r="U169" s="33"/>
      <c r="V169" s="33"/>
      <c r="W169" s="33"/>
      <c r="X169" s="33"/>
      <c r="Y169" s="33"/>
      <c r="Z169" s="33"/>
      <c r="AA169" s="33"/>
      <c r="AB169" s="33"/>
      <c r="AC169" s="33"/>
      <c r="AD169" s="33"/>
      <c r="AE169" s="33"/>
      <c r="AT169" s="18" t="s">
        <v>162</v>
      </c>
      <c r="AU169" s="18" t="s">
        <v>82</v>
      </c>
    </row>
    <row r="170" spans="2:63" s="12" customFormat="1" ht="22.9" customHeight="1">
      <c r="B170" s="136"/>
      <c r="D170" s="137" t="s">
        <v>73</v>
      </c>
      <c r="E170" s="147" t="s">
        <v>80</v>
      </c>
      <c r="F170" s="147" t="s">
        <v>240</v>
      </c>
      <c r="I170" s="139"/>
      <c r="J170" s="148">
        <f>BK170</f>
        <v>0</v>
      </c>
      <c r="L170" s="136"/>
      <c r="M170" s="141"/>
      <c r="N170" s="142"/>
      <c r="O170" s="142"/>
      <c r="P170" s="143">
        <f>SUM(P171:P286)</f>
        <v>0</v>
      </c>
      <c r="Q170" s="142"/>
      <c r="R170" s="143">
        <f>SUM(R171:R286)</f>
        <v>9.175355999999999</v>
      </c>
      <c r="S170" s="142"/>
      <c r="T170" s="144">
        <f>SUM(T171:T286)</f>
        <v>35.898</v>
      </c>
      <c r="AR170" s="137" t="s">
        <v>80</v>
      </c>
      <c r="AT170" s="145" t="s">
        <v>73</v>
      </c>
      <c r="AU170" s="145" t="s">
        <v>80</v>
      </c>
      <c r="AY170" s="137" t="s">
        <v>152</v>
      </c>
      <c r="BK170" s="146">
        <f>SUM(BK171:BK286)</f>
        <v>0</v>
      </c>
    </row>
    <row r="171" spans="1:65" s="2" customFormat="1" ht="24.2" customHeight="1">
      <c r="A171" s="33"/>
      <c r="B171" s="149"/>
      <c r="C171" s="150" t="s">
        <v>227</v>
      </c>
      <c r="D171" s="150" t="s">
        <v>155</v>
      </c>
      <c r="E171" s="151" t="s">
        <v>1009</v>
      </c>
      <c r="F171" s="152" t="s">
        <v>1010</v>
      </c>
      <c r="G171" s="153" t="s">
        <v>158</v>
      </c>
      <c r="H171" s="154">
        <v>4</v>
      </c>
      <c r="I171" s="155"/>
      <c r="J171" s="156">
        <f>ROUND(I171*H171,2)</f>
        <v>0</v>
      </c>
      <c r="K171" s="152" t="s">
        <v>159</v>
      </c>
      <c r="L171" s="34"/>
      <c r="M171" s="157" t="s">
        <v>1</v>
      </c>
      <c r="N171" s="158" t="s">
        <v>39</v>
      </c>
      <c r="O171" s="59"/>
      <c r="P171" s="159">
        <f>O171*H171</f>
        <v>0</v>
      </c>
      <c r="Q171" s="159">
        <v>0</v>
      </c>
      <c r="R171" s="159">
        <f>Q171*H171</f>
        <v>0</v>
      </c>
      <c r="S171" s="159">
        <v>0.625</v>
      </c>
      <c r="T171" s="160">
        <f>S171*H171</f>
        <v>2.5</v>
      </c>
      <c r="U171" s="33"/>
      <c r="V171" s="33"/>
      <c r="W171" s="33"/>
      <c r="X171" s="33"/>
      <c r="Y171" s="33"/>
      <c r="Z171" s="33"/>
      <c r="AA171" s="33"/>
      <c r="AB171" s="33"/>
      <c r="AC171" s="33"/>
      <c r="AD171" s="33"/>
      <c r="AE171" s="33"/>
      <c r="AR171" s="161" t="s">
        <v>160</v>
      </c>
      <c r="AT171" s="161" t="s">
        <v>155</v>
      </c>
      <c r="AU171" s="161" t="s">
        <v>82</v>
      </c>
      <c r="AY171" s="18" t="s">
        <v>152</v>
      </c>
      <c r="BE171" s="162">
        <f>IF(N171="základní",J171,0)</f>
        <v>0</v>
      </c>
      <c r="BF171" s="162">
        <f>IF(N171="snížená",J171,0)</f>
        <v>0</v>
      </c>
      <c r="BG171" s="162">
        <f>IF(N171="zákl. přenesená",J171,0)</f>
        <v>0</v>
      </c>
      <c r="BH171" s="162">
        <f>IF(N171="sníž. přenesená",J171,0)</f>
        <v>0</v>
      </c>
      <c r="BI171" s="162">
        <f>IF(N171="nulová",J171,0)</f>
        <v>0</v>
      </c>
      <c r="BJ171" s="18" t="s">
        <v>80</v>
      </c>
      <c r="BK171" s="162">
        <f>ROUND(I171*H171,2)</f>
        <v>0</v>
      </c>
      <c r="BL171" s="18" t="s">
        <v>160</v>
      </c>
      <c r="BM171" s="161" t="s">
        <v>1011</v>
      </c>
    </row>
    <row r="172" spans="1:47" s="2" customFormat="1" ht="39">
      <c r="A172" s="33"/>
      <c r="B172" s="34"/>
      <c r="C172" s="33"/>
      <c r="D172" s="163" t="s">
        <v>162</v>
      </c>
      <c r="E172" s="33"/>
      <c r="F172" s="164" t="s">
        <v>1012</v>
      </c>
      <c r="G172" s="33"/>
      <c r="H172" s="33"/>
      <c r="I172" s="165"/>
      <c r="J172" s="33"/>
      <c r="K172" s="33"/>
      <c r="L172" s="34"/>
      <c r="M172" s="166"/>
      <c r="N172" s="167"/>
      <c r="O172" s="59"/>
      <c r="P172" s="59"/>
      <c r="Q172" s="59"/>
      <c r="R172" s="59"/>
      <c r="S172" s="59"/>
      <c r="T172" s="60"/>
      <c r="U172" s="33"/>
      <c r="V172" s="33"/>
      <c r="W172" s="33"/>
      <c r="X172" s="33"/>
      <c r="Y172" s="33"/>
      <c r="Z172" s="33"/>
      <c r="AA172" s="33"/>
      <c r="AB172" s="33"/>
      <c r="AC172" s="33"/>
      <c r="AD172" s="33"/>
      <c r="AE172" s="33"/>
      <c r="AT172" s="18" t="s">
        <v>162</v>
      </c>
      <c r="AU172" s="18" t="s">
        <v>82</v>
      </c>
    </row>
    <row r="173" spans="1:47" s="2" customFormat="1" ht="19.5">
      <c r="A173" s="33"/>
      <c r="B173" s="34"/>
      <c r="C173" s="33"/>
      <c r="D173" s="163" t="s">
        <v>164</v>
      </c>
      <c r="E173" s="33"/>
      <c r="F173" s="168" t="s">
        <v>827</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164</v>
      </c>
      <c r="AU173" s="18" t="s">
        <v>82</v>
      </c>
    </row>
    <row r="174" spans="2:51" s="14" customFormat="1" ht="12">
      <c r="B174" s="177"/>
      <c r="D174" s="163" t="s">
        <v>166</v>
      </c>
      <c r="E174" s="178" t="s">
        <v>1</v>
      </c>
      <c r="F174" s="179" t="s">
        <v>1013</v>
      </c>
      <c r="H174" s="178" t="s">
        <v>1</v>
      </c>
      <c r="I174" s="180"/>
      <c r="L174" s="177"/>
      <c r="M174" s="181"/>
      <c r="N174" s="182"/>
      <c r="O174" s="182"/>
      <c r="P174" s="182"/>
      <c r="Q174" s="182"/>
      <c r="R174" s="182"/>
      <c r="S174" s="182"/>
      <c r="T174" s="183"/>
      <c r="AT174" s="178" t="s">
        <v>166</v>
      </c>
      <c r="AU174" s="178" t="s">
        <v>82</v>
      </c>
      <c r="AV174" s="14" t="s">
        <v>80</v>
      </c>
      <c r="AW174" s="14" t="s">
        <v>31</v>
      </c>
      <c r="AX174" s="14" t="s">
        <v>74</v>
      </c>
      <c r="AY174" s="178" t="s">
        <v>152</v>
      </c>
    </row>
    <row r="175" spans="2:51" s="13" customFormat="1" ht="12">
      <c r="B175" s="169"/>
      <c r="D175" s="163" t="s">
        <v>166</v>
      </c>
      <c r="E175" s="170" t="s">
        <v>1</v>
      </c>
      <c r="F175" s="171" t="s">
        <v>160</v>
      </c>
      <c r="H175" s="172">
        <v>4</v>
      </c>
      <c r="I175" s="173"/>
      <c r="L175" s="169"/>
      <c r="M175" s="174"/>
      <c r="N175" s="175"/>
      <c r="O175" s="175"/>
      <c r="P175" s="175"/>
      <c r="Q175" s="175"/>
      <c r="R175" s="175"/>
      <c r="S175" s="175"/>
      <c r="T175" s="176"/>
      <c r="AT175" s="170" t="s">
        <v>166</v>
      </c>
      <c r="AU175" s="170" t="s">
        <v>82</v>
      </c>
      <c r="AV175" s="13" t="s">
        <v>82</v>
      </c>
      <c r="AW175" s="13" t="s">
        <v>31</v>
      </c>
      <c r="AX175" s="13" t="s">
        <v>80</v>
      </c>
      <c r="AY175" s="170" t="s">
        <v>152</v>
      </c>
    </row>
    <row r="176" spans="1:65" s="2" customFormat="1" ht="24.2" customHeight="1">
      <c r="A176" s="33"/>
      <c r="B176" s="149"/>
      <c r="C176" s="150" t="s">
        <v>234</v>
      </c>
      <c r="D176" s="150" t="s">
        <v>155</v>
      </c>
      <c r="E176" s="151" t="s">
        <v>1014</v>
      </c>
      <c r="F176" s="152" t="s">
        <v>1015</v>
      </c>
      <c r="G176" s="153" t="s">
        <v>158</v>
      </c>
      <c r="H176" s="154">
        <v>31</v>
      </c>
      <c r="I176" s="155"/>
      <c r="J176" s="156">
        <f>ROUND(I176*H176,2)</f>
        <v>0</v>
      </c>
      <c r="K176" s="152" t="s">
        <v>159</v>
      </c>
      <c r="L176" s="34"/>
      <c r="M176" s="157" t="s">
        <v>1</v>
      </c>
      <c r="N176" s="158" t="s">
        <v>39</v>
      </c>
      <c r="O176" s="59"/>
      <c r="P176" s="159">
        <f>O176*H176</f>
        <v>0</v>
      </c>
      <c r="Q176" s="159">
        <v>0</v>
      </c>
      <c r="R176" s="159">
        <f>Q176*H176</f>
        <v>0</v>
      </c>
      <c r="S176" s="159">
        <v>0.58</v>
      </c>
      <c r="T176" s="160">
        <f>S176*H176</f>
        <v>17.98</v>
      </c>
      <c r="U176" s="33"/>
      <c r="V176" s="33"/>
      <c r="W176" s="33"/>
      <c r="X176" s="33"/>
      <c r="Y176" s="33"/>
      <c r="Z176" s="33"/>
      <c r="AA176" s="33"/>
      <c r="AB176" s="33"/>
      <c r="AC176" s="33"/>
      <c r="AD176" s="33"/>
      <c r="AE176" s="33"/>
      <c r="AR176" s="161" t="s">
        <v>160</v>
      </c>
      <c r="AT176" s="161" t="s">
        <v>155</v>
      </c>
      <c r="AU176" s="161" t="s">
        <v>82</v>
      </c>
      <c r="AY176" s="18" t="s">
        <v>152</v>
      </c>
      <c r="BE176" s="162">
        <f>IF(N176="základní",J176,0)</f>
        <v>0</v>
      </c>
      <c r="BF176" s="162">
        <f>IF(N176="snížená",J176,0)</f>
        <v>0</v>
      </c>
      <c r="BG176" s="162">
        <f>IF(N176="zákl. přenesená",J176,0)</f>
        <v>0</v>
      </c>
      <c r="BH176" s="162">
        <f>IF(N176="sníž. přenesená",J176,0)</f>
        <v>0</v>
      </c>
      <c r="BI176" s="162">
        <f>IF(N176="nulová",J176,0)</f>
        <v>0</v>
      </c>
      <c r="BJ176" s="18" t="s">
        <v>80</v>
      </c>
      <c r="BK176" s="162">
        <f>ROUND(I176*H176,2)</f>
        <v>0</v>
      </c>
      <c r="BL176" s="18" t="s">
        <v>160</v>
      </c>
      <c r="BM176" s="161" t="s">
        <v>1016</v>
      </c>
    </row>
    <row r="177" spans="1:47" s="2" customFormat="1" ht="39">
      <c r="A177" s="33"/>
      <c r="B177" s="34"/>
      <c r="C177" s="33"/>
      <c r="D177" s="163" t="s">
        <v>162</v>
      </c>
      <c r="E177" s="33"/>
      <c r="F177" s="164" t="s">
        <v>1017</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162</v>
      </c>
      <c r="AU177" s="18" t="s">
        <v>82</v>
      </c>
    </row>
    <row r="178" spans="1:65" s="2" customFormat="1" ht="24.2" customHeight="1">
      <c r="A178" s="33"/>
      <c r="B178" s="149"/>
      <c r="C178" s="150" t="s">
        <v>8</v>
      </c>
      <c r="D178" s="150" t="s">
        <v>155</v>
      </c>
      <c r="E178" s="151" t="s">
        <v>1018</v>
      </c>
      <c r="F178" s="152" t="s">
        <v>1019</v>
      </c>
      <c r="G178" s="153" t="s">
        <v>158</v>
      </c>
      <c r="H178" s="154">
        <v>31</v>
      </c>
      <c r="I178" s="155"/>
      <c r="J178" s="156">
        <f>ROUND(I178*H178,2)</f>
        <v>0</v>
      </c>
      <c r="K178" s="152" t="s">
        <v>159</v>
      </c>
      <c r="L178" s="34"/>
      <c r="M178" s="157" t="s">
        <v>1</v>
      </c>
      <c r="N178" s="158" t="s">
        <v>39</v>
      </c>
      <c r="O178" s="59"/>
      <c r="P178" s="159">
        <f>O178*H178</f>
        <v>0</v>
      </c>
      <c r="Q178" s="159">
        <v>0</v>
      </c>
      <c r="R178" s="159">
        <f>Q178*H178</f>
        <v>0</v>
      </c>
      <c r="S178" s="159">
        <v>0.098</v>
      </c>
      <c r="T178" s="160">
        <f>S178*H178</f>
        <v>3.0380000000000003</v>
      </c>
      <c r="U178" s="33"/>
      <c r="V178" s="33"/>
      <c r="W178" s="33"/>
      <c r="X178" s="33"/>
      <c r="Y178" s="33"/>
      <c r="Z178" s="33"/>
      <c r="AA178" s="33"/>
      <c r="AB178" s="33"/>
      <c r="AC178" s="33"/>
      <c r="AD178" s="33"/>
      <c r="AE178" s="33"/>
      <c r="AR178" s="161" t="s">
        <v>160</v>
      </c>
      <c r="AT178" s="161" t="s">
        <v>155</v>
      </c>
      <c r="AU178" s="161" t="s">
        <v>82</v>
      </c>
      <c r="AY178" s="18" t="s">
        <v>152</v>
      </c>
      <c r="BE178" s="162">
        <f>IF(N178="základní",J178,0)</f>
        <v>0</v>
      </c>
      <c r="BF178" s="162">
        <f>IF(N178="snížená",J178,0)</f>
        <v>0</v>
      </c>
      <c r="BG178" s="162">
        <f>IF(N178="zákl. přenesená",J178,0)</f>
        <v>0</v>
      </c>
      <c r="BH178" s="162">
        <f>IF(N178="sníž. přenesená",J178,0)</f>
        <v>0</v>
      </c>
      <c r="BI178" s="162">
        <f>IF(N178="nulová",J178,0)</f>
        <v>0</v>
      </c>
      <c r="BJ178" s="18" t="s">
        <v>80</v>
      </c>
      <c r="BK178" s="162">
        <f>ROUND(I178*H178,2)</f>
        <v>0</v>
      </c>
      <c r="BL178" s="18" t="s">
        <v>160</v>
      </c>
      <c r="BM178" s="161" t="s">
        <v>1020</v>
      </c>
    </row>
    <row r="179" spans="1:47" s="2" customFormat="1" ht="29.25">
      <c r="A179" s="33"/>
      <c r="B179" s="34"/>
      <c r="C179" s="33"/>
      <c r="D179" s="163" t="s">
        <v>162</v>
      </c>
      <c r="E179" s="33"/>
      <c r="F179" s="164" t="s">
        <v>1021</v>
      </c>
      <c r="G179" s="33"/>
      <c r="H179" s="33"/>
      <c r="I179" s="165"/>
      <c r="J179" s="33"/>
      <c r="K179" s="33"/>
      <c r="L179" s="34"/>
      <c r="M179" s="166"/>
      <c r="N179" s="167"/>
      <c r="O179" s="59"/>
      <c r="P179" s="59"/>
      <c r="Q179" s="59"/>
      <c r="R179" s="59"/>
      <c r="S179" s="59"/>
      <c r="T179" s="60"/>
      <c r="U179" s="33"/>
      <c r="V179" s="33"/>
      <c r="W179" s="33"/>
      <c r="X179" s="33"/>
      <c r="Y179" s="33"/>
      <c r="Z179" s="33"/>
      <c r="AA179" s="33"/>
      <c r="AB179" s="33"/>
      <c r="AC179" s="33"/>
      <c r="AD179" s="33"/>
      <c r="AE179" s="33"/>
      <c r="AT179" s="18" t="s">
        <v>162</v>
      </c>
      <c r="AU179" s="18" t="s">
        <v>82</v>
      </c>
    </row>
    <row r="180" spans="1:65" s="2" customFormat="1" ht="24.2" customHeight="1">
      <c r="A180" s="33"/>
      <c r="B180" s="149"/>
      <c r="C180" s="150" t="s">
        <v>245</v>
      </c>
      <c r="D180" s="150" t="s">
        <v>155</v>
      </c>
      <c r="E180" s="151" t="s">
        <v>1022</v>
      </c>
      <c r="F180" s="152" t="s">
        <v>1023</v>
      </c>
      <c r="G180" s="153" t="s">
        <v>158</v>
      </c>
      <c r="H180" s="154">
        <v>31</v>
      </c>
      <c r="I180" s="155"/>
      <c r="J180" s="156">
        <f>ROUND(I180*H180,2)</f>
        <v>0</v>
      </c>
      <c r="K180" s="152" t="s">
        <v>159</v>
      </c>
      <c r="L180" s="34"/>
      <c r="M180" s="157" t="s">
        <v>1</v>
      </c>
      <c r="N180" s="158" t="s">
        <v>39</v>
      </c>
      <c r="O180" s="59"/>
      <c r="P180" s="159">
        <f>O180*H180</f>
        <v>0</v>
      </c>
      <c r="Q180" s="159">
        <v>5E-05</v>
      </c>
      <c r="R180" s="159">
        <f>Q180*H180</f>
        <v>0.0015500000000000002</v>
      </c>
      <c r="S180" s="159">
        <v>0.115</v>
      </c>
      <c r="T180" s="160">
        <f>S180*H180</f>
        <v>3.565</v>
      </c>
      <c r="U180" s="33"/>
      <c r="V180" s="33"/>
      <c r="W180" s="33"/>
      <c r="X180" s="33"/>
      <c r="Y180" s="33"/>
      <c r="Z180" s="33"/>
      <c r="AA180" s="33"/>
      <c r="AB180" s="33"/>
      <c r="AC180" s="33"/>
      <c r="AD180" s="33"/>
      <c r="AE180" s="33"/>
      <c r="AR180" s="161" t="s">
        <v>160</v>
      </c>
      <c r="AT180" s="161" t="s">
        <v>155</v>
      </c>
      <c r="AU180" s="161" t="s">
        <v>82</v>
      </c>
      <c r="AY180" s="18" t="s">
        <v>152</v>
      </c>
      <c r="BE180" s="162">
        <f>IF(N180="základní",J180,0)</f>
        <v>0</v>
      </c>
      <c r="BF180" s="162">
        <f>IF(N180="snížená",J180,0)</f>
        <v>0</v>
      </c>
      <c r="BG180" s="162">
        <f>IF(N180="zákl. přenesená",J180,0)</f>
        <v>0</v>
      </c>
      <c r="BH180" s="162">
        <f>IF(N180="sníž. přenesená",J180,0)</f>
        <v>0</v>
      </c>
      <c r="BI180" s="162">
        <f>IF(N180="nulová",J180,0)</f>
        <v>0</v>
      </c>
      <c r="BJ180" s="18" t="s">
        <v>80</v>
      </c>
      <c r="BK180" s="162">
        <f>ROUND(I180*H180,2)</f>
        <v>0</v>
      </c>
      <c r="BL180" s="18" t="s">
        <v>160</v>
      </c>
      <c r="BM180" s="161" t="s">
        <v>1024</v>
      </c>
    </row>
    <row r="181" spans="1:47" s="2" customFormat="1" ht="29.25">
      <c r="A181" s="33"/>
      <c r="B181" s="34"/>
      <c r="C181" s="33"/>
      <c r="D181" s="163" t="s">
        <v>162</v>
      </c>
      <c r="E181" s="33"/>
      <c r="F181" s="164" t="s">
        <v>1025</v>
      </c>
      <c r="G181" s="33"/>
      <c r="H181" s="33"/>
      <c r="I181" s="165"/>
      <c r="J181" s="33"/>
      <c r="K181" s="33"/>
      <c r="L181" s="34"/>
      <c r="M181" s="166"/>
      <c r="N181" s="167"/>
      <c r="O181" s="59"/>
      <c r="P181" s="59"/>
      <c r="Q181" s="59"/>
      <c r="R181" s="59"/>
      <c r="S181" s="59"/>
      <c r="T181" s="60"/>
      <c r="U181" s="33"/>
      <c r="V181" s="33"/>
      <c r="W181" s="33"/>
      <c r="X181" s="33"/>
      <c r="Y181" s="33"/>
      <c r="Z181" s="33"/>
      <c r="AA181" s="33"/>
      <c r="AB181" s="33"/>
      <c r="AC181" s="33"/>
      <c r="AD181" s="33"/>
      <c r="AE181" s="33"/>
      <c r="AT181" s="18" t="s">
        <v>162</v>
      </c>
      <c r="AU181" s="18" t="s">
        <v>82</v>
      </c>
    </row>
    <row r="182" spans="1:47" s="2" customFormat="1" ht="19.5">
      <c r="A182" s="33"/>
      <c r="B182" s="34"/>
      <c r="C182" s="33"/>
      <c r="D182" s="163" t="s">
        <v>164</v>
      </c>
      <c r="E182" s="33"/>
      <c r="F182" s="168" t="s">
        <v>827</v>
      </c>
      <c r="G182" s="33"/>
      <c r="H182" s="33"/>
      <c r="I182" s="165"/>
      <c r="J182" s="33"/>
      <c r="K182" s="33"/>
      <c r="L182" s="34"/>
      <c r="M182" s="166"/>
      <c r="N182" s="167"/>
      <c r="O182" s="59"/>
      <c r="P182" s="59"/>
      <c r="Q182" s="59"/>
      <c r="R182" s="59"/>
      <c r="S182" s="59"/>
      <c r="T182" s="60"/>
      <c r="U182" s="33"/>
      <c r="V182" s="33"/>
      <c r="W182" s="33"/>
      <c r="X182" s="33"/>
      <c r="Y182" s="33"/>
      <c r="Z182" s="33"/>
      <c r="AA182" s="33"/>
      <c r="AB182" s="33"/>
      <c r="AC182" s="33"/>
      <c r="AD182" s="33"/>
      <c r="AE182" s="33"/>
      <c r="AT182" s="18" t="s">
        <v>164</v>
      </c>
      <c r="AU182" s="18" t="s">
        <v>82</v>
      </c>
    </row>
    <row r="183" spans="2:51" s="13" customFormat="1" ht="12">
      <c r="B183" s="169"/>
      <c r="D183" s="163" t="s">
        <v>166</v>
      </c>
      <c r="E183" s="170" t="s">
        <v>1</v>
      </c>
      <c r="F183" s="171" t="s">
        <v>336</v>
      </c>
      <c r="H183" s="172">
        <v>31</v>
      </c>
      <c r="I183" s="173"/>
      <c r="L183" s="169"/>
      <c r="M183" s="174"/>
      <c r="N183" s="175"/>
      <c r="O183" s="175"/>
      <c r="P183" s="175"/>
      <c r="Q183" s="175"/>
      <c r="R183" s="175"/>
      <c r="S183" s="175"/>
      <c r="T183" s="176"/>
      <c r="AT183" s="170" t="s">
        <v>166</v>
      </c>
      <c r="AU183" s="170" t="s">
        <v>82</v>
      </c>
      <c r="AV183" s="13" t="s">
        <v>82</v>
      </c>
      <c r="AW183" s="13" t="s">
        <v>31</v>
      </c>
      <c r="AX183" s="13" t="s">
        <v>80</v>
      </c>
      <c r="AY183" s="170" t="s">
        <v>152</v>
      </c>
    </row>
    <row r="184" spans="1:65" s="2" customFormat="1" ht="16.5" customHeight="1">
      <c r="A184" s="33"/>
      <c r="B184" s="149"/>
      <c r="C184" s="150" t="s">
        <v>252</v>
      </c>
      <c r="D184" s="150" t="s">
        <v>155</v>
      </c>
      <c r="E184" s="151" t="s">
        <v>1026</v>
      </c>
      <c r="F184" s="152" t="s">
        <v>1027</v>
      </c>
      <c r="G184" s="153" t="s">
        <v>434</v>
      </c>
      <c r="H184" s="154">
        <v>43</v>
      </c>
      <c r="I184" s="155"/>
      <c r="J184" s="156">
        <f>ROUND(I184*H184,2)</f>
        <v>0</v>
      </c>
      <c r="K184" s="152" t="s">
        <v>159</v>
      </c>
      <c r="L184" s="34"/>
      <c r="M184" s="157" t="s">
        <v>1</v>
      </c>
      <c r="N184" s="158" t="s">
        <v>39</v>
      </c>
      <c r="O184" s="59"/>
      <c r="P184" s="159">
        <f>O184*H184</f>
        <v>0</v>
      </c>
      <c r="Q184" s="159">
        <v>0</v>
      </c>
      <c r="R184" s="159">
        <f>Q184*H184</f>
        <v>0</v>
      </c>
      <c r="S184" s="159">
        <v>0.205</v>
      </c>
      <c r="T184" s="160">
        <f>S184*H184</f>
        <v>8.815</v>
      </c>
      <c r="U184" s="33"/>
      <c r="V184" s="33"/>
      <c r="W184" s="33"/>
      <c r="X184" s="33"/>
      <c r="Y184" s="33"/>
      <c r="Z184" s="33"/>
      <c r="AA184" s="33"/>
      <c r="AB184" s="33"/>
      <c r="AC184" s="33"/>
      <c r="AD184" s="33"/>
      <c r="AE184" s="33"/>
      <c r="AR184" s="161" t="s">
        <v>160</v>
      </c>
      <c r="AT184" s="161" t="s">
        <v>155</v>
      </c>
      <c r="AU184" s="161" t="s">
        <v>82</v>
      </c>
      <c r="AY184" s="18" t="s">
        <v>152</v>
      </c>
      <c r="BE184" s="162">
        <f>IF(N184="základní",J184,0)</f>
        <v>0</v>
      </c>
      <c r="BF184" s="162">
        <f>IF(N184="snížená",J184,0)</f>
        <v>0</v>
      </c>
      <c r="BG184" s="162">
        <f>IF(N184="zákl. přenesená",J184,0)</f>
        <v>0</v>
      </c>
      <c r="BH184" s="162">
        <f>IF(N184="sníž. přenesená",J184,0)</f>
        <v>0</v>
      </c>
      <c r="BI184" s="162">
        <f>IF(N184="nulová",J184,0)</f>
        <v>0</v>
      </c>
      <c r="BJ184" s="18" t="s">
        <v>80</v>
      </c>
      <c r="BK184" s="162">
        <f>ROUND(I184*H184,2)</f>
        <v>0</v>
      </c>
      <c r="BL184" s="18" t="s">
        <v>160</v>
      </c>
      <c r="BM184" s="161" t="s">
        <v>1028</v>
      </c>
    </row>
    <row r="185" spans="1:47" s="2" customFormat="1" ht="29.25">
      <c r="A185" s="33"/>
      <c r="B185" s="34"/>
      <c r="C185" s="33"/>
      <c r="D185" s="163" t="s">
        <v>162</v>
      </c>
      <c r="E185" s="33"/>
      <c r="F185" s="164" t="s">
        <v>1029</v>
      </c>
      <c r="G185" s="33"/>
      <c r="H185" s="33"/>
      <c r="I185" s="165"/>
      <c r="J185" s="33"/>
      <c r="K185" s="33"/>
      <c r="L185" s="34"/>
      <c r="M185" s="166"/>
      <c r="N185" s="167"/>
      <c r="O185" s="59"/>
      <c r="P185" s="59"/>
      <c r="Q185" s="59"/>
      <c r="R185" s="59"/>
      <c r="S185" s="59"/>
      <c r="T185" s="60"/>
      <c r="U185" s="33"/>
      <c r="V185" s="33"/>
      <c r="W185" s="33"/>
      <c r="X185" s="33"/>
      <c r="Y185" s="33"/>
      <c r="Z185" s="33"/>
      <c r="AA185" s="33"/>
      <c r="AB185" s="33"/>
      <c r="AC185" s="33"/>
      <c r="AD185" s="33"/>
      <c r="AE185" s="33"/>
      <c r="AT185" s="18" t="s">
        <v>162</v>
      </c>
      <c r="AU185" s="18" t="s">
        <v>82</v>
      </c>
    </row>
    <row r="186" spans="1:47" s="2" customFormat="1" ht="19.5">
      <c r="A186" s="33"/>
      <c r="B186" s="34"/>
      <c r="C186" s="33"/>
      <c r="D186" s="163" t="s">
        <v>164</v>
      </c>
      <c r="E186" s="33"/>
      <c r="F186" s="168" t="s">
        <v>827</v>
      </c>
      <c r="G186" s="33"/>
      <c r="H186" s="33"/>
      <c r="I186" s="165"/>
      <c r="J186" s="33"/>
      <c r="K186" s="33"/>
      <c r="L186" s="34"/>
      <c r="M186" s="166"/>
      <c r="N186" s="167"/>
      <c r="O186" s="59"/>
      <c r="P186" s="59"/>
      <c r="Q186" s="59"/>
      <c r="R186" s="59"/>
      <c r="S186" s="59"/>
      <c r="T186" s="60"/>
      <c r="U186" s="33"/>
      <c r="V186" s="33"/>
      <c r="W186" s="33"/>
      <c r="X186" s="33"/>
      <c r="Y186" s="33"/>
      <c r="Z186" s="33"/>
      <c r="AA186" s="33"/>
      <c r="AB186" s="33"/>
      <c r="AC186" s="33"/>
      <c r="AD186" s="33"/>
      <c r="AE186" s="33"/>
      <c r="AT186" s="18" t="s">
        <v>164</v>
      </c>
      <c r="AU186" s="18" t="s">
        <v>82</v>
      </c>
    </row>
    <row r="187" spans="2:51" s="13" customFormat="1" ht="12">
      <c r="B187" s="169"/>
      <c r="D187" s="163" t="s">
        <v>166</v>
      </c>
      <c r="E187" s="170" t="s">
        <v>1</v>
      </c>
      <c r="F187" s="171" t="s">
        <v>411</v>
      </c>
      <c r="H187" s="172">
        <v>43</v>
      </c>
      <c r="I187" s="173"/>
      <c r="L187" s="169"/>
      <c r="M187" s="174"/>
      <c r="N187" s="175"/>
      <c r="O187" s="175"/>
      <c r="P187" s="175"/>
      <c r="Q187" s="175"/>
      <c r="R187" s="175"/>
      <c r="S187" s="175"/>
      <c r="T187" s="176"/>
      <c r="AT187" s="170" t="s">
        <v>166</v>
      </c>
      <c r="AU187" s="170" t="s">
        <v>82</v>
      </c>
      <c r="AV187" s="13" t="s">
        <v>82</v>
      </c>
      <c r="AW187" s="13" t="s">
        <v>31</v>
      </c>
      <c r="AX187" s="13" t="s">
        <v>80</v>
      </c>
      <c r="AY187" s="170" t="s">
        <v>152</v>
      </c>
    </row>
    <row r="188" spans="1:65" s="2" customFormat="1" ht="24.2" customHeight="1">
      <c r="A188" s="33"/>
      <c r="B188" s="149"/>
      <c r="C188" s="150" t="s">
        <v>259</v>
      </c>
      <c r="D188" s="150" t="s">
        <v>155</v>
      </c>
      <c r="E188" s="151" t="s">
        <v>253</v>
      </c>
      <c r="F188" s="152" t="s">
        <v>254</v>
      </c>
      <c r="G188" s="153" t="s">
        <v>158</v>
      </c>
      <c r="H188" s="154">
        <v>300</v>
      </c>
      <c r="I188" s="155"/>
      <c r="J188" s="156">
        <f>ROUND(I188*H188,2)</f>
        <v>0</v>
      </c>
      <c r="K188" s="152" t="s">
        <v>159</v>
      </c>
      <c r="L188" s="34"/>
      <c r="M188" s="157" t="s">
        <v>1</v>
      </c>
      <c r="N188" s="158" t="s">
        <v>39</v>
      </c>
      <c r="O188" s="59"/>
      <c r="P188" s="159">
        <f>O188*H188</f>
        <v>0</v>
      </c>
      <c r="Q188" s="159">
        <v>0</v>
      </c>
      <c r="R188" s="159">
        <f>Q188*H188</f>
        <v>0</v>
      </c>
      <c r="S188" s="159">
        <v>0</v>
      </c>
      <c r="T188" s="160">
        <f>S188*H188</f>
        <v>0</v>
      </c>
      <c r="U188" s="33"/>
      <c r="V188" s="33"/>
      <c r="W188" s="33"/>
      <c r="X188" s="33"/>
      <c r="Y188" s="33"/>
      <c r="Z188" s="33"/>
      <c r="AA188" s="33"/>
      <c r="AB188" s="33"/>
      <c r="AC188" s="33"/>
      <c r="AD188" s="33"/>
      <c r="AE188" s="33"/>
      <c r="AR188" s="161" t="s">
        <v>160</v>
      </c>
      <c r="AT188" s="161" t="s">
        <v>155</v>
      </c>
      <c r="AU188" s="161" t="s">
        <v>82</v>
      </c>
      <c r="AY188" s="18" t="s">
        <v>152</v>
      </c>
      <c r="BE188" s="162">
        <f>IF(N188="základní",J188,0)</f>
        <v>0</v>
      </c>
      <c r="BF188" s="162">
        <f>IF(N188="snížená",J188,0)</f>
        <v>0</v>
      </c>
      <c r="BG188" s="162">
        <f>IF(N188="zákl. přenesená",J188,0)</f>
        <v>0</v>
      </c>
      <c r="BH188" s="162">
        <f>IF(N188="sníž. přenesená",J188,0)</f>
        <v>0</v>
      </c>
      <c r="BI188" s="162">
        <f>IF(N188="nulová",J188,0)</f>
        <v>0</v>
      </c>
      <c r="BJ188" s="18" t="s">
        <v>80</v>
      </c>
      <c r="BK188" s="162">
        <f>ROUND(I188*H188,2)</f>
        <v>0</v>
      </c>
      <c r="BL188" s="18" t="s">
        <v>160</v>
      </c>
      <c r="BM188" s="161" t="s">
        <v>1030</v>
      </c>
    </row>
    <row r="189" spans="1:47" s="2" customFormat="1" ht="19.5">
      <c r="A189" s="33"/>
      <c r="B189" s="34"/>
      <c r="C189" s="33"/>
      <c r="D189" s="163" t="s">
        <v>162</v>
      </c>
      <c r="E189" s="33"/>
      <c r="F189" s="164" t="s">
        <v>256</v>
      </c>
      <c r="G189" s="33"/>
      <c r="H189" s="33"/>
      <c r="I189" s="165"/>
      <c r="J189" s="33"/>
      <c r="K189" s="33"/>
      <c r="L189" s="34"/>
      <c r="M189" s="166"/>
      <c r="N189" s="167"/>
      <c r="O189" s="59"/>
      <c r="P189" s="59"/>
      <c r="Q189" s="59"/>
      <c r="R189" s="59"/>
      <c r="S189" s="59"/>
      <c r="T189" s="60"/>
      <c r="U189" s="33"/>
      <c r="V189" s="33"/>
      <c r="W189" s="33"/>
      <c r="X189" s="33"/>
      <c r="Y189" s="33"/>
      <c r="Z189" s="33"/>
      <c r="AA189" s="33"/>
      <c r="AB189" s="33"/>
      <c r="AC189" s="33"/>
      <c r="AD189" s="33"/>
      <c r="AE189" s="33"/>
      <c r="AT189" s="18" t="s">
        <v>162</v>
      </c>
      <c r="AU189" s="18" t="s">
        <v>82</v>
      </c>
    </row>
    <row r="190" spans="1:47" s="2" customFormat="1" ht="19.5">
      <c r="A190" s="33"/>
      <c r="B190" s="34"/>
      <c r="C190" s="33"/>
      <c r="D190" s="163" t="s">
        <v>164</v>
      </c>
      <c r="E190" s="33"/>
      <c r="F190" s="168" t="s">
        <v>827</v>
      </c>
      <c r="G190" s="33"/>
      <c r="H190" s="33"/>
      <c r="I190" s="165"/>
      <c r="J190" s="33"/>
      <c r="K190" s="33"/>
      <c r="L190" s="34"/>
      <c r="M190" s="166"/>
      <c r="N190" s="167"/>
      <c r="O190" s="59"/>
      <c r="P190" s="59"/>
      <c r="Q190" s="59"/>
      <c r="R190" s="59"/>
      <c r="S190" s="59"/>
      <c r="T190" s="60"/>
      <c r="U190" s="33"/>
      <c r="V190" s="33"/>
      <c r="W190" s="33"/>
      <c r="X190" s="33"/>
      <c r="Y190" s="33"/>
      <c r="Z190" s="33"/>
      <c r="AA190" s="33"/>
      <c r="AB190" s="33"/>
      <c r="AC190" s="33"/>
      <c r="AD190" s="33"/>
      <c r="AE190" s="33"/>
      <c r="AT190" s="18" t="s">
        <v>164</v>
      </c>
      <c r="AU190" s="18" t="s">
        <v>82</v>
      </c>
    </row>
    <row r="191" spans="2:51" s="14" customFormat="1" ht="12">
      <c r="B191" s="177"/>
      <c r="D191" s="163" t="s">
        <v>166</v>
      </c>
      <c r="E191" s="178" t="s">
        <v>1</v>
      </c>
      <c r="F191" s="179" t="s">
        <v>257</v>
      </c>
      <c r="H191" s="178" t="s">
        <v>1</v>
      </c>
      <c r="I191" s="180"/>
      <c r="L191" s="177"/>
      <c r="M191" s="181"/>
      <c r="N191" s="182"/>
      <c r="O191" s="182"/>
      <c r="P191" s="182"/>
      <c r="Q191" s="182"/>
      <c r="R191" s="182"/>
      <c r="S191" s="182"/>
      <c r="T191" s="183"/>
      <c r="AT191" s="178" t="s">
        <v>166</v>
      </c>
      <c r="AU191" s="178" t="s">
        <v>82</v>
      </c>
      <c r="AV191" s="14" t="s">
        <v>80</v>
      </c>
      <c r="AW191" s="14" t="s">
        <v>31</v>
      </c>
      <c r="AX191" s="14" t="s">
        <v>74</v>
      </c>
      <c r="AY191" s="178" t="s">
        <v>152</v>
      </c>
    </row>
    <row r="192" spans="2:51" s="13" customFormat="1" ht="12">
      <c r="B192" s="169"/>
      <c r="D192" s="163" t="s">
        <v>166</v>
      </c>
      <c r="E192" s="170" t="s">
        <v>1</v>
      </c>
      <c r="F192" s="171" t="s">
        <v>1031</v>
      </c>
      <c r="H192" s="172">
        <v>300</v>
      </c>
      <c r="I192" s="173"/>
      <c r="L192" s="169"/>
      <c r="M192" s="174"/>
      <c r="N192" s="175"/>
      <c r="O192" s="175"/>
      <c r="P192" s="175"/>
      <c r="Q192" s="175"/>
      <c r="R192" s="175"/>
      <c r="S192" s="175"/>
      <c r="T192" s="176"/>
      <c r="AT192" s="170" t="s">
        <v>166</v>
      </c>
      <c r="AU192" s="170" t="s">
        <v>82</v>
      </c>
      <c r="AV192" s="13" t="s">
        <v>82</v>
      </c>
      <c r="AW192" s="13" t="s">
        <v>31</v>
      </c>
      <c r="AX192" s="13" t="s">
        <v>80</v>
      </c>
      <c r="AY192" s="170" t="s">
        <v>152</v>
      </c>
    </row>
    <row r="193" spans="1:65" s="2" customFormat="1" ht="37.9" customHeight="1">
      <c r="A193" s="33"/>
      <c r="B193" s="149"/>
      <c r="C193" s="150" t="s">
        <v>173</v>
      </c>
      <c r="D193" s="150" t="s">
        <v>155</v>
      </c>
      <c r="E193" s="151" t="s">
        <v>272</v>
      </c>
      <c r="F193" s="152" t="s">
        <v>273</v>
      </c>
      <c r="G193" s="153" t="s">
        <v>230</v>
      </c>
      <c r="H193" s="154">
        <v>122.5</v>
      </c>
      <c r="I193" s="155"/>
      <c r="J193" s="156">
        <f>ROUND(I193*H193,2)</f>
        <v>0</v>
      </c>
      <c r="K193" s="152" t="s">
        <v>159</v>
      </c>
      <c r="L193" s="34"/>
      <c r="M193" s="157" t="s">
        <v>1</v>
      </c>
      <c r="N193" s="158" t="s">
        <v>39</v>
      </c>
      <c r="O193" s="59"/>
      <c r="P193" s="159">
        <f>O193*H193</f>
        <v>0</v>
      </c>
      <c r="Q193" s="159">
        <v>0</v>
      </c>
      <c r="R193" s="159">
        <f>Q193*H193</f>
        <v>0</v>
      </c>
      <c r="S193" s="159">
        <v>0</v>
      </c>
      <c r="T193" s="160">
        <f>S193*H193</f>
        <v>0</v>
      </c>
      <c r="U193" s="33"/>
      <c r="V193" s="33"/>
      <c r="W193" s="33"/>
      <c r="X193" s="33"/>
      <c r="Y193" s="33"/>
      <c r="Z193" s="33"/>
      <c r="AA193" s="33"/>
      <c r="AB193" s="33"/>
      <c r="AC193" s="33"/>
      <c r="AD193" s="33"/>
      <c r="AE193" s="33"/>
      <c r="AR193" s="161" t="s">
        <v>160</v>
      </c>
      <c r="AT193" s="161" t="s">
        <v>155</v>
      </c>
      <c r="AU193" s="161" t="s">
        <v>82</v>
      </c>
      <c r="AY193" s="18" t="s">
        <v>152</v>
      </c>
      <c r="BE193" s="162">
        <f>IF(N193="základní",J193,0)</f>
        <v>0</v>
      </c>
      <c r="BF193" s="162">
        <f>IF(N193="snížená",J193,0)</f>
        <v>0</v>
      </c>
      <c r="BG193" s="162">
        <f>IF(N193="zákl. přenesená",J193,0)</f>
        <v>0</v>
      </c>
      <c r="BH193" s="162">
        <f>IF(N193="sníž. přenesená",J193,0)</f>
        <v>0</v>
      </c>
      <c r="BI193" s="162">
        <f>IF(N193="nulová",J193,0)</f>
        <v>0</v>
      </c>
      <c r="BJ193" s="18" t="s">
        <v>80</v>
      </c>
      <c r="BK193" s="162">
        <f>ROUND(I193*H193,2)</f>
        <v>0</v>
      </c>
      <c r="BL193" s="18" t="s">
        <v>160</v>
      </c>
      <c r="BM193" s="161" t="s">
        <v>1032</v>
      </c>
    </row>
    <row r="194" spans="1:47" s="2" customFormat="1" ht="29.25">
      <c r="A194" s="33"/>
      <c r="B194" s="34"/>
      <c r="C194" s="33"/>
      <c r="D194" s="163" t="s">
        <v>162</v>
      </c>
      <c r="E194" s="33"/>
      <c r="F194" s="164" t="s">
        <v>275</v>
      </c>
      <c r="G194" s="33"/>
      <c r="H194" s="33"/>
      <c r="I194" s="165"/>
      <c r="J194" s="33"/>
      <c r="K194" s="33"/>
      <c r="L194" s="34"/>
      <c r="M194" s="166"/>
      <c r="N194" s="167"/>
      <c r="O194" s="59"/>
      <c r="P194" s="59"/>
      <c r="Q194" s="59"/>
      <c r="R194" s="59"/>
      <c r="S194" s="59"/>
      <c r="T194" s="60"/>
      <c r="U194" s="33"/>
      <c r="V194" s="33"/>
      <c r="W194" s="33"/>
      <c r="X194" s="33"/>
      <c r="Y194" s="33"/>
      <c r="Z194" s="33"/>
      <c r="AA194" s="33"/>
      <c r="AB194" s="33"/>
      <c r="AC194" s="33"/>
      <c r="AD194" s="33"/>
      <c r="AE194" s="33"/>
      <c r="AT194" s="18" t="s">
        <v>162</v>
      </c>
      <c r="AU194" s="18" t="s">
        <v>82</v>
      </c>
    </row>
    <row r="195" spans="1:47" s="2" customFormat="1" ht="29.25">
      <c r="A195" s="33"/>
      <c r="B195" s="34"/>
      <c r="C195" s="33"/>
      <c r="D195" s="163" t="s">
        <v>164</v>
      </c>
      <c r="E195" s="33"/>
      <c r="F195" s="168" t="s">
        <v>845</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164</v>
      </c>
      <c r="AU195" s="18" t="s">
        <v>82</v>
      </c>
    </row>
    <row r="196" spans="2:51" s="14" customFormat="1" ht="12">
      <c r="B196" s="177"/>
      <c r="D196" s="163" t="s">
        <v>166</v>
      </c>
      <c r="E196" s="178" t="s">
        <v>1</v>
      </c>
      <c r="F196" s="179" t="s">
        <v>276</v>
      </c>
      <c r="H196" s="178" t="s">
        <v>1</v>
      </c>
      <c r="I196" s="180"/>
      <c r="L196" s="177"/>
      <c r="M196" s="181"/>
      <c r="N196" s="182"/>
      <c r="O196" s="182"/>
      <c r="P196" s="182"/>
      <c r="Q196" s="182"/>
      <c r="R196" s="182"/>
      <c r="S196" s="182"/>
      <c r="T196" s="183"/>
      <c r="AT196" s="178" t="s">
        <v>166</v>
      </c>
      <c r="AU196" s="178" t="s">
        <v>82</v>
      </c>
      <c r="AV196" s="14" t="s">
        <v>80</v>
      </c>
      <c r="AW196" s="14" t="s">
        <v>31</v>
      </c>
      <c r="AX196" s="14" t="s">
        <v>74</v>
      </c>
      <c r="AY196" s="178" t="s">
        <v>152</v>
      </c>
    </row>
    <row r="197" spans="2:51" s="13" customFormat="1" ht="12">
      <c r="B197" s="169"/>
      <c r="D197" s="163" t="s">
        <v>166</v>
      </c>
      <c r="E197" s="170" t="s">
        <v>1</v>
      </c>
      <c r="F197" s="171" t="s">
        <v>1033</v>
      </c>
      <c r="H197" s="172">
        <v>122.5</v>
      </c>
      <c r="I197" s="173"/>
      <c r="L197" s="169"/>
      <c r="M197" s="174"/>
      <c r="N197" s="175"/>
      <c r="O197" s="175"/>
      <c r="P197" s="175"/>
      <c r="Q197" s="175"/>
      <c r="R197" s="175"/>
      <c r="S197" s="175"/>
      <c r="T197" s="176"/>
      <c r="AT197" s="170" t="s">
        <v>166</v>
      </c>
      <c r="AU197" s="170" t="s">
        <v>82</v>
      </c>
      <c r="AV197" s="13" t="s">
        <v>82</v>
      </c>
      <c r="AW197" s="13" t="s">
        <v>31</v>
      </c>
      <c r="AX197" s="13" t="s">
        <v>80</v>
      </c>
      <c r="AY197" s="170" t="s">
        <v>152</v>
      </c>
    </row>
    <row r="198" spans="1:65" s="2" customFormat="1" ht="33" customHeight="1">
      <c r="A198" s="33"/>
      <c r="B198" s="149"/>
      <c r="C198" s="150" t="s">
        <v>271</v>
      </c>
      <c r="D198" s="150" t="s">
        <v>155</v>
      </c>
      <c r="E198" s="151" t="s">
        <v>278</v>
      </c>
      <c r="F198" s="152" t="s">
        <v>279</v>
      </c>
      <c r="G198" s="153" t="s">
        <v>230</v>
      </c>
      <c r="H198" s="154">
        <v>122.5</v>
      </c>
      <c r="I198" s="155"/>
      <c r="J198" s="156">
        <f>ROUND(I198*H198,2)</f>
        <v>0</v>
      </c>
      <c r="K198" s="152" t="s">
        <v>159</v>
      </c>
      <c r="L198" s="34"/>
      <c r="M198" s="157" t="s">
        <v>1</v>
      </c>
      <c r="N198" s="158" t="s">
        <v>39</v>
      </c>
      <c r="O198" s="59"/>
      <c r="P198" s="159">
        <f>O198*H198</f>
        <v>0</v>
      </c>
      <c r="Q198" s="159">
        <v>0</v>
      </c>
      <c r="R198" s="159">
        <f>Q198*H198</f>
        <v>0</v>
      </c>
      <c r="S198" s="159">
        <v>0</v>
      </c>
      <c r="T198" s="160">
        <f>S198*H198</f>
        <v>0</v>
      </c>
      <c r="U198" s="33"/>
      <c r="V198" s="33"/>
      <c r="W198" s="33"/>
      <c r="X198" s="33"/>
      <c r="Y198" s="33"/>
      <c r="Z198" s="33"/>
      <c r="AA198" s="33"/>
      <c r="AB198" s="33"/>
      <c r="AC198" s="33"/>
      <c r="AD198" s="33"/>
      <c r="AE198" s="33"/>
      <c r="AR198" s="161" t="s">
        <v>160</v>
      </c>
      <c r="AT198" s="161" t="s">
        <v>155</v>
      </c>
      <c r="AU198" s="161" t="s">
        <v>82</v>
      </c>
      <c r="AY198" s="18" t="s">
        <v>152</v>
      </c>
      <c r="BE198" s="162">
        <f>IF(N198="základní",J198,0)</f>
        <v>0</v>
      </c>
      <c r="BF198" s="162">
        <f>IF(N198="snížená",J198,0)</f>
        <v>0</v>
      </c>
      <c r="BG198" s="162">
        <f>IF(N198="zákl. přenesená",J198,0)</f>
        <v>0</v>
      </c>
      <c r="BH198" s="162">
        <f>IF(N198="sníž. přenesená",J198,0)</f>
        <v>0</v>
      </c>
      <c r="BI198" s="162">
        <f>IF(N198="nulová",J198,0)</f>
        <v>0</v>
      </c>
      <c r="BJ198" s="18" t="s">
        <v>80</v>
      </c>
      <c r="BK198" s="162">
        <f>ROUND(I198*H198,2)</f>
        <v>0</v>
      </c>
      <c r="BL198" s="18" t="s">
        <v>160</v>
      </c>
      <c r="BM198" s="161" t="s">
        <v>1034</v>
      </c>
    </row>
    <row r="199" spans="1:47" s="2" customFormat="1" ht="29.25">
      <c r="A199" s="33"/>
      <c r="B199" s="34"/>
      <c r="C199" s="33"/>
      <c r="D199" s="163" t="s">
        <v>162</v>
      </c>
      <c r="E199" s="33"/>
      <c r="F199" s="164" t="s">
        <v>281</v>
      </c>
      <c r="G199" s="33"/>
      <c r="H199" s="33"/>
      <c r="I199" s="165"/>
      <c r="J199" s="33"/>
      <c r="K199" s="33"/>
      <c r="L199" s="34"/>
      <c r="M199" s="166"/>
      <c r="N199" s="167"/>
      <c r="O199" s="59"/>
      <c r="P199" s="59"/>
      <c r="Q199" s="59"/>
      <c r="R199" s="59"/>
      <c r="S199" s="59"/>
      <c r="T199" s="60"/>
      <c r="U199" s="33"/>
      <c r="V199" s="33"/>
      <c r="W199" s="33"/>
      <c r="X199" s="33"/>
      <c r="Y199" s="33"/>
      <c r="Z199" s="33"/>
      <c r="AA199" s="33"/>
      <c r="AB199" s="33"/>
      <c r="AC199" s="33"/>
      <c r="AD199" s="33"/>
      <c r="AE199" s="33"/>
      <c r="AT199" s="18" t="s">
        <v>162</v>
      </c>
      <c r="AU199" s="18" t="s">
        <v>82</v>
      </c>
    </row>
    <row r="200" spans="1:47" s="2" customFormat="1" ht="29.25">
      <c r="A200" s="33"/>
      <c r="B200" s="34"/>
      <c r="C200" s="33"/>
      <c r="D200" s="163" t="s">
        <v>164</v>
      </c>
      <c r="E200" s="33"/>
      <c r="F200" s="168" t="s">
        <v>845</v>
      </c>
      <c r="G200" s="33"/>
      <c r="H200" s="33"/>
      <c r="I200" s="165"/>
      <c r="J200" s="33"/>
      <c r="K200" s="33"/>
      <c r="L200" s="34"/>
      <c r="M200" s="166"/>
      <c r="N200" s="167"/>
      <c r="O200" s="59"/>
      <c r="P200" s="59"/>
      <c r="Q200" s="59"/>
      <c r="R200" s="59"/>
      <c r="S200" s="59"/>
      <c r="T200" s="60"/>
      <c r="U200" s="33"/>
      <c r="V200" s="33"/>
      <c r="W200" s="33"/>
      <c r="X200" s="33"/>
      <c r="Y200" s="33"/>
      <c r="Z200" s="33"/>
      <c r="AA200" s="33"/>
      <c r="AB200" s="33"/>
      <c r="AC200" s="33"/>
      <c r="AD200" s="33"/>
      <c r="AE200" s="33"/>
      <c r="AT200" s="18" t="s">
        <v>164</v>
      </c>
      <c r="AU200" s="18" t="s">
        <v>82</v>
      </c>
    </row>
    <row r="201" spans="1:65" s="2" customFormat="1" ht="16.5" customHeight="1">
      <c r="A201" s="33"/>
      <c r="B201" s="149"/>
      <c r="C201" s="150" t="s">
        <v>7</v>
      </c>
      <c r="D201" s="150" t="s">
        <v>155</v>
      </c>
      <c r="E201" s="151" t="s">
        <v>1035</v>
      </c>
      <c r="F201" s="152" t="s">
        <v>1036</v>
      </c>
      <c r="G201" s="153" t="s">
        <v>434</v>
      </c>
      <c r="H201" s="154">
        <v>60</v>
      </c>
      <c r="I201" s="155"/>
      <c r="J201" s="156">
        <f>ROUND(I201*H201,2)</f>
        <v>0</v>
      </c>
      <c r="K201" s="152" t="s">
        <v>159</v>
      </c>
      <c r="L201" s="34"/>
      <c r="M201" s="157" t="s">
        <v>1</v>
      </c>
      <c r="N201" s="158" t="s">
        <v>39</v>
      </c>
      <c r="O201" s="59"/>
      <c r="P201" s="159">
        <f>O201*H201</f>
        <v>0</v>
      </c>
      <c r="Q201" s="159">
        <v>0.00133</v>
      </c>
      <c r="R201" s="159">
        <f>Q201*H201</f>
        <v>0.0798</v>
      </c>
      <c r="S201" s="159">
        <v>0</v>
      </c>
      <c r="T201" s="160">
        <f>S201*H201</f>
        <v>0</v>
      </c>
      <c r="U201" s="33"/>
      <c r="V201" s="33"/>
      <c r="W201" s="33"/>
      <c r="X201" s="33"/>
      <c r="Y201" s="33"/>
      <c r="Z201" s="33"/>
      <c r="AA201" s="33"/>
      <c r="AB201" s="33"/>
      <c r="AC201" s="33"/>
      <c r="AD201" s="33"/>
      <c r="AE201" s="33"/>
      <c r="AR201" s="161" t="s">
        <v>160</v>
      </c>
      <c r="AT201" s="161" t="s">
        <v>155</v>
      </c>
      <c r="AU201" s="161" t="s">
        <v>82</v>
      </c>
      <c r="AY201" s="18" t="s">
        <v>152</v>
      </c>
      <c r="BE201" s="162">
        <f>IF(N201="základní",J201,0)</f>
        <v>0</v>
      </c>
      <c r="BF201" s="162">
        <f>IF(N201="snížená",J201,0)</f>
        <v>0</v>
      </c>
      <c r="BG201" s="162">
        <f>IF(N201="zákl. přenesená",J201,0)</f>
        <v>0</v>
      </c>
      <c r="BH201" s="162">
        <f>IF(N201="sníž. přenesená",J201,0)</f>
        <v>0</v>
      </c>
      <c r="BI201" s="162">
        <f>IF(N201="nulová",J201,0)</f>
        <v>0</v>
      </c>
      <c r="BJ201" s="18" t="s">
        <v>80</v>
      </c>
      <c r="BK201" s="162">
        <f>ROUND(I201*H201,2)</f>
        <v>0</v>
      </c>
      <c r="BL201" s="18" t="s">
        <v>160</v>
      </c>
      <c r="BM201" s="161" t="s">
        <v>1037</v>
      </c>
    </row>
    <row r="202" spans="1:47" s="2" customFormat="1" ht="29.25">
      <c r="A202" s="33"/>
      <c r="B202" s="34"/>
      <c r="C202" s="33"/>
      <c r="D202" s="163" t="s">
        <v>162</v>
      </c>
      <c r="E202" s="33"/>
      <c r="F202" s="164" t="s">
        <v>1038</v>
      </c>
      <c r="G202" s="33"/>
      <c r="H202" s="33"/>
      <c r="I202" s="165"/>
      <c r="J202" s="33"/>
      <c r="K202" s="33"/>
      <c r="L202" s="34"/>
      <c r="M202" s="166"/>
      <c r="N202" s="167"/>
      <c r="O202" s="59"/>
      <c r="P202" s="59"/>
      <c r="Q202" s="59"/>
      <c r="R202" s="59"/>
      <c r="S202" s="59"/>
      <c r="T202" s="60"/>
      <c r="U202" s="33"/>
      <c r="V202" s="33"/>
      <c r="W202" s="33"/>
      <c r="X202" s="33"/>
      <c r="Y202" s="33"/>
      <c r="Z202" s="33"/>
      <c r="AA202" s="33"/>
      <c r="AB202" s="33"/>
      <c r="AC202" s="33"/>
      <c r="AD202" s="33"/>
      <c r="AE202" s="33"/>
      <c r="AT202" s="18" t="s">
        <v>162</v>
      </c>
      <c r="AU202" s="18" t="s">
        <v>82</v>
      </c>
    </row>
    <row r="203" spans="1:47" s="2" customFormat="1" ht="29.25">
      <c r="A203" s="33"/>
      <c r="B203" s="34"/>
      <c r="C203" s="33"/>
      <c r="D203" s="163" t="s">
        <v>164</v>
      </c>
      <c r="E203" s="33"/>
      <c r="F203" s="168" t="s">
        <v>1039</v>
      </c>
      <c r="G203" s="33"/>
      <c r="H203" s="33"/>
      <c r="I203" s="165"/>
      <c r="J203" s="33"/>
      <c r="K203" s="33"/>
      <c r="L203" s="34"/>
      <c r="M203" s="166"/>
      <c r="N203" s="167"/>
      <c r="O203" s="59"/>
      <c r="P203" s="59"/>
      <c r="Q203" s="59"/>
      <c r="R203" s="59"/>
      <c r="S203" s="59"/>
      <c r="T203" s="60"/>
      <c r="U203" s="33"/>
      <c r="V203" s="33"/>
      <c r="W203" s="33"/>
      <c r="X203" s="33"/>
      <c r="Y203" s="33"/>
      <c r="Z203" s="33"/>
      <c r="AA203" s="33"/>
      <c r="AB203" s="33"/>
      <c r="AC203" s="33"/>
      <c r="AD203" s="33"/>
      <c r="AE203" s="33"/>
      <c r="AT203" s="18" t="s">
        <v>164</v>
      </c>
      <c r="AU203" s="18" t="s">
        <v>82</v>
      </c>
    </row>
    <row r="204" spans="2:51" s="14" customFormat="1" ht="12">
      <c r="B204" s="177"/>
      <c r="D204" s="163" t="s">
        <v>166</v>
      </c>
      <c r="E204" s="178" t="s">
        <v>1</v>
      </c>
      <c r="F204" s="179" t="s">
        <v>1040</v>
      </c>
      <c r="H204" s="178" t="s">
        <v>1</v>
      </c>
      <c r="I204" s="180"/>
      <c r="L204" s="177"/>
      <c r="M204" s="181"/>
      <c r="N204" s="182"/>
      <c r="O204" s="182"/>
      <c r="P204" s="182"/>
      <c r="Q204" s="182"/>
      <c r="R204" s="182"/>
      <c r="S204" s="182"/>
      <c r="T204" s="183"/>
      <c r="AT204" s="178" t="s">
        <v>166</v>
      </c>
      <c r="AU204" s="178" t="s">
        <v>82</v>
      </c>
      <c r="AV204" s="14" t="s">
        <v>80</v>
      </c>
      <c r="AW204" s="14" t="s">
        <v>31</v>
      </c>
      <c r="AX204" s="14" t="s">
        <v>74</v>
      </c>
      <c r="AY204" s="178" t="s">
        <v>152</v>
      </c>
    </row>
    <row r="205" spans="2:51" s="13" customFormat="1" ht="12">
      <c r="B205" s="169"/>
      <c r="D205" s="163" t="s">
        <v>166</v>
      </c>
      <c r="E205" s="170" t="s">
        <v>1</v>
      </c>
      <c r="F205" s="171" t="s">
        <v>1041</v>
      </c>
      <c r="H205" s="172">
        <v>60</v>
      </c>
      <c r="I205" s="173"/>
      <c r="L205" s="169"/>
      <c r="M205" s="174"/>
      <c r="N205" s="175"/>
      <c r="O205" s="175"/>
      <c r="P205" s="175"/>
      <c r="Q205" s="175"/>
      <c r="R205" s="175"/>
      <c r="S205" s="175"/>
      <c r="T205" s="176"/>
      <c r="AT205" s="170" t="s">
        <v>166</v>
      </c>
      <c r="AU205" s="170" t="s">
        <v>82</v>
      </c>
      <c r="AV205" s="13" t="s">
        <v>82</v>
      </c>
      <c r="AW205" s="13" t="s">
        <v>31</v>
      </c>
      <c r="AX205" s="13" t="s">
        <v>80</v>
      </c>
      <c r="AY205" s="170" t="s">
        <v>152</v>
      </c>
    </row>
    <row r="206" spans="1:65" s="2" customFormat="1" ht="16.5" customHeight="1">
      <c r="A206" s="33"/>
      <c r="B206" s="149"/>
      <c r="C206" s="192" t="s">
        <v>282</v>
      </c>
      <c r="D206" s="192" t="s">
        <v>330</v>
      </c>
      <c r="E206" s="193" t="s">
        <v>1042</v>
      </c>
      <c r="F206" s="194" t="s">
        <v>1043</v>
      </c>
      <c r="G206" s="195" t="s">
        <v>332</v>
      </c>
      <c r="H206" s="196">
        <v>1.67</v>
      </c>
      <c r="I206" s="197"/>
      <c r="J206" s="198">
        <f>ROUND(I206*H206,2)</f>
        <v>0</v>
      </c>
      <c r="K206" s="194" t="s">
        <v>159</v>
      </c>
      <c r="L206" s="199"/>
      <c r="M206" s="200" t="s">
        <v>1</v>
      </c>
      <c r="N206" s="201" t="s">
        <v>39</v>
      </c>
      <c r="O206" s="59"/>
      <c r="P206" s="159">
        <f>O206*H206</f>
        <v>0</v>
      </c>
      <c r="Q206" s="159">
        <v>1</v>
      </c>
      <c r="R206" s="159">
        <f>Q206*H206</f>
        <v>1.67</v>
      </c>
      <c r="S206" s="159">
        <v>0</v>
      </c>
      <c r="T206" s="160">
        <f>S206*H206</f>
        <v>0</v>
      </c>
      <c r="U206" s="33"/>
      <c r="V206" s="33"/>
      <c r="W206" s="33"/>
      <c r="X206" s="33"/>
      <c r="Y206" s="33"/>
      <c r="Z206" s="33"/>
      <c r="AA206" s="33"/>
      <c r="AB206" s="33"/>
      <c r="AC206" s="33"/>
      <c r="AD206" s="33"/>
      <c r="AE206" s="33"/>
      <c r="AR206" s="161" t="s">
        <v>198</v>
      </c>
      <c r="AT206" s="161" t="s">
        <v>330</v>
      </c>
      <c r="AU206" s="161" t="s">
        <v>82</v>
      </c>
      <c r="AY206" s="18" t="s">
        <v>152</v>
      </c>
      <c r="BE206" s="162">
        <f>IF(N206="základní",J206,0)</f>
        <v>0</v>
      </c>
      <c r="BF206" s="162">
        <f>IF(N206="snížená",J206,0)</f>
        <v>0</v>
      </c>
      <c r="BG206" s="162">
        <f>IF(N206="zákl. přenesená",J206,0)</f>
        <v>0</v>
      </c>
      <c r="BH206" s="162">
        <f>IF(N206="sníž. přenesená",J206,0)</f>
        <v>0</v>
      </c>
      <c r="BI206" s="162">
        <f>IF(N206="nulová",J206,0)</f>
        <v>0</v>
      </c>
      <c r="BJ206" s="18" t="s">
        <v>80</v>
      </c>
      <c r="BK206" s="162">
        <f>ROUND(I206*H206,2)</f>
        <v>0</v>
      </c>
      <c r="BL206" s="18" t="s">
        <v>160</v>
      </c>
      <c r="BM206" s="161" t="s">
        <v>1044</v>
      </c>
    </row>
    <row r="207" spans="1:47" s="2" customFormat="1" ht="12">
      <c r="A207" s="33"/>
      <c r="B207" s="34"/>
      <c r="C207" s="33"/>
      <c r="D207" s="163" t="s">
        <v>162</v>
      </c>
      <c r="E207" s="33"/>
      <c r="F207" s="164" t="s">
        <v>1043</v>
      </c>
      <c r="G207" s="33"/>
      <c r="H207" s="33"/>
      <c r="I207" s="165"/>
      <c r="J207" s="33"/>
      <c r="K207" s="33"/>
      <c r="L207" s="34"/>
      <c r="M207" s="166"/>
      <c r="N207" s="167"/>
      <c r="O207" s="59"/>
      <c r="P207" s="59"/>
      <c r="Q207" s="59"/>
      <c r="R207" s="59"/>
      <c r="S207" s="59"/>
      <c r="T207" s="60"/>
      <c r="U207" s="33"/>
      <c r="V207" s="33"/>
      <c r="W207" s="33"/>
      <c r="X207" s="33"/>
      <c r="Y207" s="33"/>
      <c r="Z207" s="33"/>
      <c r="AA207" s="33"/>
      <c r="AB207" s="33"/>
      <c r="AC207" s="33"/>
      <c r="AD207" s="33"/>
      <c r="AE207" s="33"/>
      <c r="AT207" s="18" t="s">
        <v>162</v>
      </c>
      <c r="AU207" s="18" t="s">
        <v>82</v>
      </c>
    </row>
    <row r="208" spans="1:47" s="2" customFormat="1" ht="19.5">
      <c r="A208" s="33"/>
      <c r="B208" s="34"/>
      <c r="C208" s="33"/>
      <c r="D208" s="163" t="s">
        <v>164</v>
      </c>
      <c r="E208" s="33"/>
      <c r="F208" s="168" t="s">
        <v>1045</v>
      </c>
      <c r="G208" s="33"/>
      <c r="H208" s="33"/>
      <c r="I208" s="165"/>
      <c r="J208" s="33"/>
      <c r="K208" s="33"/>
      <c r="L208" s="34"/>
      <c r="M208" s="166"/>
      <c r="N208" s="167"/>
      <c r="O208" s="59"/>
      <c r="P208" s="59"/>
      <c r="Q208" s="59"/>
      <c r="R208" s="59"/>
      <c r="S208" s="59"/>
      <c r="T208" s="60"/>
      <c r="U208" s="33"/>
      <c r="V208" s="33"/>
      <c r="W208" s="33"/>
      <c r="X208" s="33"/>
      <c r="Y208" s="33"/>
      <c r="Z208" s="33"/>
      <c r="AA208" s="33"/>
      <c r="AB208" s="33"/>
      <c r="AC208" s="33"/>
      <c r="AD208" s="33"/>
      <c r="AE208" s="33"/>
      <c r="AT208" s="18" t="s">
        <v>164</v>
      </c>
      <c r="AU208" s="18" t="s">
        <v>82</v>
      </c>
    </row>
    <row r="209" spans="2:51" s="13" customFormat="1" ht="12">
      <c r="B209" s="169"/>
      <c r="D209" s="163" t="s">
        <v>166</v>
      </c>
      <c r="E209" s="170" t="s">
        <v>1</v>
      </c>
      <c r="F209" s="171" t="s">
        <v>1046</v>
      </c>
      <c r="H209" s="172">
        <v>1.67</v>
      </c>
      <c r="I209" s="173"/>
      <c r="L209" s="169"/>
      <c r="M209" s="174"/>
      <c r="N209" s="175"/>
      <c r="O209" s="175"/>
      <c r="P209" s="175"/>
      <c r="Q209" s="175"/>
      <c r="R209" s="175"/>
      <c r="S209" s="175"/>
      <c r="T209" s="176"/>
      <c r="AT209" s="170" t="s">
        <v>166</v>
      </c>
      <c r="AU209" s="170" t="s">
        <v>82</v>
      </c>
      <c r="AV209" s="13" t="s">
        <v>82</v>
      </c>
      <c r="AW209" s="13" t="s">
        <v>31</v>
      </c>
      <c r="AX209" s="13" t="s">
        <v>80</v>
      </c>
      <c r="AY209" s="170" t="s">
        <v>152</v>
      </c>
    </row>
    <row r="210" spans="1:65" s="2" customFormat="1" ht="16.5" customHeight="1">
      <c r="A210" s="33"/>
      <c r="B210" s="149"/>
      <c r="C210" s="192" t="s">
        <v>288</v>
      </c>
      <c r="D210" s="192" t="s">
        <v>330</v>
      </c>
      <c r="E210" s="193" t="s">
        <v>1047</v>
      </c>
      <c r="F210" s="194" t="s">
        <v>1048</v>
      </c>
      <c r="G210" s="195" t="s">
        <v>230</v>
      </c>
      <c r="H210" s="196">
        <v>3.109</v>
      </c>
      <c r="I210" s="197"/>
      <c r="J210" s="198">
        <f>ROUND(I210*H210,2)</f>
        <v>0</v>
      </c>
      <c r="K210" s="194" t="s">
        <v>159</v>
      </c>
      <c r="L210" s="199"/>
      <c r="M210" s="200" t="s">
        <v>1</v>
      </c>
      <c r="N210" s="201" t="s">
        <v>39</v>
      </c>
      <c r="O210" s="59"/>
      <c r="P210" s="159">
        <f>O210*H210</f>
        <v>0</v>
      </c>
      <c r="Q210" s="159">
        <v>2.234</v>
      </c>
      <c r="R210" s="159">
        <f>Q210*H210</f>
        <v>6.945506</v>
      </c>
      <c r="S210" s="159">
        <v>0</v>
      </c>
      <c r="T210" s="160">
        <f>S210*H210</f>
        <v>0</v>
      </c>
      <c r="U210" s="33"/>
      <c r="V210" s="33"/>
      <c r="W210" s="33"/>
      <c r="X210" s="33"/>
      <c r="Y210" s="33"/>
      <c r="Z210" s="33"/>
      <c r="AA210" s="33"/>
      <c r="AB210" s="33"/>
      <c r="AC210" s="33"/>
      <c r="AD210" s="33"/>
      <c r="AE210" s="33"/>
      <c r="AR210" s="161" t="s">
        <v>198</v>
      </c>
      <c r="AT210" s="161" t="s">
        <v>330</v>
      </c>
      <c r="AU210" s="161" t="s">
        <v>82</v>
      </c>
      <c r="AY210" s="18" t="s">
        <v>152</v>
      </c>
      <c r="BE210" s="162">
        <f>IF(N210="základní",J210,0)</f>
        <v>0</v>
      </c>
      <c r="BF210" s="162">
        <f>IF(N210="snížená",J210,0)</f>
        <v>0</v>
      </c>
      <c r="BG210" s="162">
        <f>IF(N210="zákl. přenesená",J210,0)</f>
        <v>0</v>
      </c>
      <c r="BH210" s="162">
        <f>IF(N210="sníž. přenesená",J210,0)</f>
        <v>0</v>
      </c>
      <c r="BI210" s="162">
        <f>IF(N210="nulová",J210,0)</f>
        <v>0</v>
      </c>
      <c r="BJ210" s="18" t="s">
        <v>80</v>
      </c>
      <c r="BK210" s="162">
        <f>ROUND(I210*H210,2)</f>
        <v>0</v>
      </c>
      <c r="BL210" s="18" t="s">
        <v>160</v>
      </c>
      <c r="BM210" s="161" t="s">
        <v>1049</v>
      </c>
    </row>
    <row r="211" spans="1:47" s="2" customFormat="1" ht="12">
      <c r="A211" s="33"/>
      <c r="B211" s="34"/>
      <c r="C211" s="33"/>
      <c r="D211" s="163" t="s">
        <v>162</v>
      </c>
      <c r="E211" s="33"/>
      <c r="F211" s="164" t="s">
        <v>1050</v>
      </c>
      <c r="G211" s="33"/>
      <c r="H211" s="33"/>
      <c r="I211" s="165"/>
      <c r="J211" s="33"/>
      <c r="K211" s="33"/>
      <c r="L211" s="34"/>
      <c r="M211" s="166"/>
      <c r="N211" s="167"/>
      <c r="O211" s="59"/>
      <c r="P211" s="59"/>
      <c r="Q211" s="59"/>
      <c r="R211" s="59"/>
      <c r="S211" s="59"/>
      <c r="T211" s="60"/>
      <c r="U211" s="33"/>
      <c r="V211" s="33"/>
      <c r="W211" s="33"/>
      <c r="X211" s="33"/>
      <c r="Y211" s="33"/>
      <c r="Z211" s="33"/>
      <c r="AA211" s="33"/>
      <c r="AB211" s="33"/>
      <c r="AC211" s="33"/>
      <c r="AD211" s="33"/>
      <c r="AE211" s="33"/>
      <c r="AT211" s="18" t="s">
        <v>162</v>
      </c>
      <c r="AU211" s="18" t="s">
        <v>82</v>
      </c>
    </row>
    <row r="212" spans="2:51" s="14" customFormat="1" ht="12">
      <c r="B212" s="177"/>
      <c r="D212" s="163" t="s">
        <v>166</v>
      </c>
      <c r="E212" s="178" t="s">
        <v>1</v>
      </c>
      <c r="F212" s="179" t="s">
        <v>1051</v>
      </c>
      <c r="H212" s="178" t="s">
        <v>1</v>
      </c>
      <c r="I212" s="180"/>
      <c r="L212" s="177"/>
      <c r="M212" s="181"/>
      <c r="N212" s="182"/>
      <c r="O212" s="182"/>
      <c r="P212" s="182"/>
      <c r="Q212" s="182"/>
      <c r="R212" s="182"/>
      <c r="S212" s="182"/>
      <c r="T212" s="183"/>
      <c r="AT212" s="178" t="s">
        <v>166</v>
      </c>
      <c r="AU212" s="178" t="s">
        <v>82</v>
      </c>
      <c r="AV212" s="14" t="s">
        <v>80</v>
      </c>
      <c r="AW212" s="14" t="s">
        <v>31</v>
      </c>
      <c r="AX212" s="14" t="s">
        <v>74</v>
      </c>
      <c r="AY212" s="178" t="s">
        <v>152</v>
      </c>
    </row>
    <row r="213" spans="2:51" s="13" customFormat="1" ht="12">
      <c r="B213" s="169"/>
      <c r="D213" s="163" t="s">
        <v>166</v>
      </c>
      <c r="E213" s="170" t="s">
        <v>1</v>
      </c>
      <c r="F213" s="171" t="s">
        <v>1052</v>
      </c>
      <c r="H213" s="172">
        <v>2.826</v>
      </c>
      <c r="I213" s="173"/>
      <c r="L213" s="169"/>
      <c r="M213" s="174"/>
      <c r="N213" s="175"/>
      <c r="O213" s="175"/>
      <c r="P213" s="175"/>
      <c r="Q213" s="175"/>
      <c r="R213" s="175"/>
      <c r="S213" s="175"/>
      <c r="T213" s="176"/>
      <c r="AT213" s="170" t="s">
        <v>166</v>
      </c>
      <c r="AU213" s="170" t="s">
        <v>82</v>
      </c>
      <c r="AV213" s="13" t="s">
        <v>82</v>
      </c>
      <c r="AW213" s="13" t="s">
        <v>31</v>
      </c>
      <c r="AX213" s="13" t="s">
        <v>80</v>
      </c>
      <c r="AY213" s="170" t="s">
        <v>152</v>
      </c>
    </row>
    <row r="214" spans="2:51" s="13" customFormat="1" ht="12">
      <c r="B214" s="169"/>
      <c r="D214" s="163" t="s">
        <v>166</v>
      </c>
      <c r="F214" s="171" t="s">
        <v>1053</v>
      </c>
      <c r="H214" s="172">
        <v>3.109</v>
      </c>
      <c r="I214" s="173"/>
      <c r="L214" s="169"/>
      <c r="M214" s="174"/>
      <c r="N214" s="175"/>
      <c r="O214" s="175"/>
      <c r="P214" s="175"/>
      <c r="Q214" s="175"/>
      <c r="R214" s="175"/>
      <c r="S214" s="175"/>
      <c r="T214" s="176"/>
      <c r="AT214" s="170" t="s">
        <v>166</v>
      </c>
      <c r="AU214" s="170" t="s">
        <v>82</v>
      </c>
      <c r="AV214" s="13" t="s">
        <v>82</v>
      </c>
      <c r="AW214" s="13" t="s">
        <v>3</v>
      </c>
      <c r="AX214" s="13" t="s">
        <v>80</v>
      </c>
      <c r="AY214" s="170" t="s">
        <v>152</v>
      </c>
    </row>
    <row r="215" spans="1:65" s="2" customFormat="1" ht="33" customHeight="1">
      <c r="A215" s="33"/>
      <c r="B215" s="149"/>
      <c r="C215" s="150" t="s">
        <v>292</v>
      </c>
      <c r="D215" s="150" t="s">
        <v>155</v>
      </c>
      <c r="E215" s="151" t="s">
        <v>1054</v>
      </c>
      <c r="F215" s="152" t="s">
        <v>1055</v>
      </c>
      <c r="G215" s="153" t="s">
        <v>158</v>
      </c>
      <c r="H215" s="154">
        <v>18</v>
      </c>
      <c r="I215" s="155"/>
      <c r="J215" s="156">
        <f>ROUND(I215*H215,2)</f>
        <v>0</v>
      </c>
      <c r="K215" s="152" t="s">
        <v>159</v>
      </c>
      <c r="L215" s="34"/>
      <c r="M215" s="157" t="s">
        <v>1</v>
      </c>
      <c r="N215" s="158" t="s">
        <v>39</v>
      </c>
      <c r="O215" s="59"/>
      <c r="P215" s="159">
        <f>O215*H215</f>
        <v>0</v>
      </c>
      <c r="Q215" s="159">
        <v>0.0264</v>
      </c>
      <c r="R215" s="159">
        <f>Q215*H215</f>
        <v>0.4752</v>
      </c>
      <c r="S215" s="159">
        <v>0</v>
      </c>
      <c r="T215" s="160">
        <f>S215*H215</f>
        <v>0</v>
      </c>
      <c r="U215" s="33"/>
      <c r="V215" s="33"/>
      <c r="W215" s="33"/>
      <c r="X215" s="33"/>
      <c r="Y215" s="33"/>
      <c r="Z215" s="33"/>
      <c r="AA215" s="33"/>
      <c r="AB215" s="33"/>
      <c r="AC215" s="33"/>
      <c r="AD215" s="33"/>
      <c r="AE215" s="33"/>
      <c r="AR215" s="161" t="s">
        <v>160</v>
      </c>
      <c r="AT215" s="161" t="s">
        <v>155</v>
      </c>
      <c r="AU215" s="161" t="s">
        <v>82</v>
      </c>
      <c r="AY215" s="18" t="s">
        <v>152</v>
      </c>
      <c r="BE215" s="162">
        <f>IF(N215="základní",J215,0)</f>
        <v>0</v>
      </c>
      <c r="BF215" s="162">
        <f>IF(N215="snížená",J215,0)</f>
        <v>0</v>
      </c>
      <c r="BG215" s="162">
        <f>IF(N215="zákl. přenesená",J215,0)</f>
        <v>0</v>
      </c>
      <c r="BH215" s="162">
        <f>IF(N215="sníž. přenesená",J215,0)</f>
        <v>0</v>
      </c>
      <c r="BI215" s="162">
        <f>IF(N215="nulová",J215,0)</f>
        <v>0</v>
      </c>
      <c r="BJ215" s="18" t="s">
        <v>80</v>
      </c>
      <c r="BK215" s="162">
        <f>ROUND(I215*H215,2)</f>
        <v>0</v>
      </c>
      <c r="BL215" s="18" t="s">
        <v>160</v>
      </c>
      <c r="BM215" s="161" t="s">
        <v>1056</v>
      </c>
    </row>
    <row r="216" spans="1:47" s="2" customFormat="1" ht="19.5">
      <c r="A216" s="33"/>
      <c r="B216" s="34"/>
      <c r="C216" s="33"/>
      <c r="D216" s="163" t="s">
        <v>162</v>
      </c>
      <c r="E216" s="33"/>
      <c r="F216" s="164" t="s">
        <v>1057</v>
      </c>
      <c r="G216" s="33"/>
      <c r="H216" s="33"/>
      <c r="I216" s="165"/>
      <c r="J216" s="33"/>
      <c r="K216" s="33"/>
      <c r="L216" s="34"/>
      <c r="M216" s="166"/>
      <c r="N216" s="167"/>
      <c r="O216" s="59"/>
      <c r="P216" s="59"/>
      <c r="Q216" s="59"/>
      <c r="R216" s="59"/>
      <c r="S216" s="59"/>
      <c r="T216" s="60"/>
      <c r="U216" s="33"/>
      <c r="V216" s="33"/>
      <c r="W216" s="33"/>
      <c r="X216" s="33"/>
      <c r="Y216" s="33"/>
      <c r="Z216" s="33"/>
      <c r="AA216" s="33"/>
      <c r="AB216" s="33"/>
      <c r="AC216" s="33"/>
      <c r="AD216" s="33"/>
      <c r="AE216" s="33"/>
      <c r="AT216" s="18" t="s">
        <v>162</v>
      </c>
      <c r="AU216" s="18" t="s">
        <v>82</v>
      </c>
    </row>
    <row r="217" spans="1:47" s="2" customFormat="1" ht="29.25">
      <c r="A217" s="33"/>
      <c r="B217" s="34"/>
      <c r="C217" s="33"/>
      <c r="D217" s="163" t="s">
        <v>164</v>
      </c>
      <c r="E217" s="33"/>
      <c r="F217" s="168" t="s">
        <v>1039</v>
      </c>
      <c r="G217" s="33"/>
      <c r="H217" s="33"/>
      <c r="I217" s="165"/>
      <c r="J217" s="33"/>
      <c r="K217" s="33"/>
      <c r="L217" s="34"/>
      <c r="M217" s="166"/>
      <c r="N217" s="167"/>
      <c r="O217" s="59"/>
      <c r="P217" s="59"/>
      <c r="Q217" s="59"/>
      <c r="R217" s="59"/>
      <c r="S217" s="59"/>
      <c r="T217" s="60"/>
      <c r="U217" s="33"/>
      <c r="V217" s="33"/>
      <c r="W217" s="33"/>
      <c r="X217" s="33"/>
      <c r="Y217" s="33"/>
      <c r="Z217" s="33"/>
      <c r="AA217" s="33"/>
      <c r="AB217" s="33"/>
      <c r="AC217" s="33"/>
      <c r="AD217" s="33"/>
      <c r="AE217" s="33"/>
      <c r="AT217" s="18" t="s">
        <v>164</v>
      </c>
      <c r="AU217" s="18" t="s">
        <v>82</v>
      </c>
    </row>
    <row r="218" spans="2:51" s="14" customFormat="1" ht="12">
      <c r="B218" s="177"/>
      <c r="D218" s="163" t="s">
        <v>166</v>
      </c>
      <c r="E218" s="178" t="s">
        <v>1</v>
      </c>
      <c r="F218" s="179" t="s">
        <v>1051</v>
      </c>
      <c r="H218" s="178" t="s">
        <v>1</v>
      </c>
      <c r="I218" s="180"/>
      <c r="L218" s="177"/>
      <c r="M218" s="181"/>
      <c r="N218" s="182"/>
      <c r="O218" s="182"/>
      <c r="P218" s="182"/>
      <c r="Q218" s="182"/>
      <c r="R218" s="182"/>
      <c r="S218" s="182"/>
      <c r="T218" s="183"/>
      <c r="AT218" s="178" t="s">
        <v>166</v>
      </c>
      <c r="AU218" s="178" t="s">
        <v>82</v>
      </c>
      <c r="AV218" s="14" t="s">
        <v>80</v>
      </c>
      <c r="AW218" s="14" t="s">
        <v>31</v>
      </c>
      <c r="AX218" s="14" t="s">
        <v>74</v>
      </c>
      <c r="AY218" s="178" t="s">
        <v>152</v>
      </c>
    </row>
    <row r="219" spans="2:51" s="13" customFormat="1" ht="12">
      <c r="B219" s="169"/>
      <c r="D219" s="163" t="s">
        <v>166</v>
      </c>
      <c r="E219" s="170" t="s">
        <v>1</v>
      </c>
      <c r="F219" s="171" t="s">
        <v>1058</v>
      </c>
      <c r="H219" s="172">
        <v>18</v>
      </c>
      <c r="I219" s="173"/>
      <c r="L219" s="169"/>
      <c r="M219" s="174"/>
      <c r="N219" s="175"/>
      <c r="O219" s="175"/>
      <c r="P219" s="175"/>
      <c r="Q219" s="175"/>
      <c r="R219" s="175"/>
      <c r="S219" s="175"/>
      <c r="T219" s="176"/>
      <c r="AT219" s="170" t="s">
        <v>166</v>
      </c>
      <c r="AU219" s="170" t="s">
        <v>82</v>
      </c>
      <c r="AV219" s="13" t="s">
        <v>82</v>
      </c>
      <c r="AW219" s="13" t="s">
        <v>31</v>
      </c>
      <c r="AX219" s="13" t="s">
        <v>80</v>
      </c>
      <c r="AY219" s="170" t="s">
        <v>152</v>
      </c>
    </row>
    <row r="220" spans="1:65" s="2" customFormat="1" ht="24.2" customHeight="1">
      <c r="A220" s="33"/>
      <c r="B220" s="149"/>
      <c r="C220" s="150" t="s">
        <v>301</v>
      </c>
      <c r="D220" s="150" t="s">
        <v>155</v>
      </c>
      <c r="E220" s="151" t="s">
        <v>1059</v>
      </c>
      <c r="F220" s="152" t="s">
        <v>1060</v>
      </c>
      <c r="G220" s="153" t="s">
        <v>403</v>
      </c>
      <c r="H220" s="154">
        <v>10</v>
      </c>
      <c r="I220" s="155"/>
      <c r="J220" s="156">
        <f>ROUND(I220*H220,2)</f>
        <v>0</v>
      </c>
      <c r="K220" s="152" t="s">
        <v>1</v>
      </c>
      <c r="L220" s="34"/>
      <c r="M220" s="157" t="s">
        <v>1</v>
      </c>
      <c r="N220" s="158" t="s">
        <v>39</v>
      </c>
      <c r="O220" s="59"/>
      <c r="P220" s="159">
        <f>O220*H220</f>
        <v>0</v>
      </c>
      <c r="Q220" s="159">
        <v>0.00033</v>
      </c>
      <c r="R220" s="159">
        <f>Q220*H220</f>
        <v>0.0033</v>
      </c>
      <c r="S220" s="159">
        <v>0</v>
      </c>
      <c r="T220" s="160">
        <f>S220*H220</f>
        <v>0</v>
      </c>
      <c r="U220" s="33"/>
      <c r="V220" s="33"/>
      <c r="W220" s="33"/>
      <c r="X220" s="33"/>
      <c r="Y220" s="33"/>
      <c r="Z220" s="33"/>
      <c r="AA220" s="33"/>
      <c r="AB220" s="33"/>
      <c r="AC220" s="33"/>
      <c r="AD220" s="33"/>
      <c r="AE220" s="33"/>
      <c r="AR220" s="161" t="s">
        <v>160</v>
      </c>
      <c r="AT220" s="161" t="s">
        <v>155</v>
      </c>
      <c r="AU220" s="161" t="s">
        <v>82</v>
      </c>
      <c r="AY220" s="18" t="s">
        <v>152</v>
      </c>
      <c r="BE220" s="162">
        <f>IF(N220="základní",J220,0)</f>
        <v>0</v>
      </c>
      <c r="BF220" s="162">
        <f>IF(N220="snížená",J220,0)</f>
        <v>0</v>
      </c>
      <c r="BG220" s="162">
        <f>IF(N220="zákl. přenesená",J220,0)</f>
        <v>0</v>
      </c>
      <c r="BH220" s="162">
        <f>IF(N220="sníž. přenesená",J220,0)</f>
        <v>0</v>
      </c>
      <c r="BI220" s="162">
        <f>IF(N220="nulová",J220,0)</f>
        <v>0</v>
      </c>
      <c r="BJ220" s="18" t="s">
        <v>80</v>
      </c>
      <c r="BK220" s="162">
        <f>ROUND(I220*H220,2)</f>
        <v>0</v>
      </c>
      <c r="BL220" s="18" t="s">
        <v>160</v>
      </c>
      <c r="BM220" s="161" t="s">
        <v>1061</v>
      </c>
    </row>
    <row r="221" spans="1:47" s="2" customFormat="1" ht="19.5">
      <c r="A221" s="33"/>
      <c r="B221" s="34"/>
      <c r="C221" s="33"/>
      <c r="D221" s="163" t="s">
        <v>162</v>
      </c>
      <c r="E221" s="33"/>
      <c r="F221" s="164" t="s">
        <v>1060</v>
      </c>
      <c r="G221" s="33"/>
      <c r="H221" s="33"/>
      <c r="I221" s="165"/>
      <c r="J221" s="33"/>
      <c r="K221" s="33"/>
      <c r="L221" s="34"/>
      <c r="M221" s="166"/>
      <c r="N221" s="167"/>
      <c r="O221" s="59"/>
      <c r="P221" s="59"/>
      <c r="Q221" s="59"/>
      <c r="R221" s="59"/>
      <c r="S221" s="59"/>
      <c r="T221" s="60"/>
      <c r="U221" s="33"/>
      <c r="V221" s="33"/>
      <c r="W221" s="33"/>
      <c r="X221" s="33"/>
      <c r="Y221" s="33"/>
      <c r="Z221" s="33"/>
      <c r="AA221" s="33"/>
      <c r="AB221" s="33"/>
      <c r="AC221" s="33"/>
      <c r="AD221" s="33"/>
      <c r="AE221" s="33"/>
      <c r="AT221" s="18" t="s">
        <v>162</v>
      </c>
      <c r="AU221" s="18" t="s">
        <v>82</v>
      </c>
    </row>
    <row r="222" spans="1:47" s="2" customFormat="1" ht="29.25">
      <c r="A222" s="33"/>
      <c r="B222" s="34"/>
      <c r="C222" s="33"/>
      <c r="D222" s="163" t="s">
        <v>164</v>
      </c>
      <c r="E222" s="33"/>
      <c r="F222" s="168" t="s">
        <v>1039</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164</v>
      </c>
      <c r="AU222" s="18" t="s">
        <v>82</v>
      </c>
    </row>
    <row r="223" spans="2:51" s="14" customFormat="1" ht="12">
      <c r="B223" s="177"/>
      <c r="D223" s="163" t="s">
        <v>166</v>
      </c>
      <c r="E223" s="178" t="s">
        <v>1</v>
      </c>
      <c r="F223" s="179" t="s">
        <v>1051</v>
      </c>
      <c r="H223" s="178" t="s">
        <v>1</v>
      </c>
      <c r="I223" s="180"/>
      <c r="L223" s="177"/>
      <c r="M223" s="181"/>
      <c r="N223" s="182"/>
      <c r="O223" s="182"/>
      <c r="P223" s="182"/>
      <c r="Q223" s="182"/>
      <c r="R223" s="182"/>
      <c r="S223" s="182"/>
      <c r="T223" s="183"/>
      <c r="AT223" s="178" t="s">
        <v>166</v>
      </c>
      <c r="AU223" s="178" t="s">
        <v>82</v>
      </c>
      <c r="AV223" s="14" t="s">
        <v>80</v>
      </c>
      <c r="AW223" s="14" t="s">
        <v>31</v>
      </c>
      <c r="AX223" s="14" t="s">
        <v>74</v>
      </c>
      <c r="AY223" s="178" t="s">
        <v>152</v>
      </c>
    </row>
    <row r="224" spans="2:51" s="13" customFormat="1" ht="12">
      <c r="B224" s="169"/>
      <c r="D224" s="163" t="s">
        <v>166</v>
      </c>
      <c r="E224" s="170" t="s">
        <v>1</v>
      </c>
      <c r="F224" s="171" t="s">
        <v>209</v>
      </c>
      <c r="H224" s="172">
        <v>10</v>
      </c>
      <c r="I224" s="173"/>
      <c r="L224" s="169"/>
      <c r="M224" s="174"/>
      <c r="N224" s="175"/>
      <c r="O224" s="175"/>
      <c r="P224" s="175"/>
      <c r="Q224" s="175"/>
      <c r="R224" s="175"/>
      <c r="S224" s="175"/>
      <c r="T224" s="176"/>
      <c r="AT224" s="170" t="s">
        <v>166</v>
      </c>
      <c r="AU224" s="170" t="s">
        <v>82</v>
      </c>
      <c r="AV224" s="13" t="s">
        <v>82</v>
      </c>
      <c r="AW224" s="13" t="s">
        <v>31</v>
      </c>
      <c r="AX224" s="13" t="s">
        <v>80</v>
      </c>
      <c r="AY224" s="170" t="s">
        <v>152</v>
      </c>
    </row>
    <row r="225" spans="1:65" s="2" customFormat="1" ht="37.9" customHeight="1">
      <c r="A225" s="33"/>
      <c r="B225" s="149"/>
      <c r="C225" s="150" t="s">
        <v>307</v>
      </c>
      <c r="D225" s="150" t="s">
        <v>155</v>
      </c>
      <c r="E225" s="151" t="s">
        <v>283</v>
      </c>
      <c r="F225" s="152" t="s">
        <v>284</v>
      </c>
      <c r="G225" s="153" t="s">
        <v>230</v>
      </c>
      <c r="H225" s="154">
        <v>90</v>
      </c>
      <c r="I225" s="155"/>
      <c r="J225" s="156">
        <f>ROUND(I225*H225,2)</f>
        <v>0</v>
      </c>
      <c r="K225" s="152" t="s">
        <v>159</v>
      </c>
      <c r="L225" s="34"/>
      <c r="M225" s="157" t="s">
        <v>1</v>
      </c>
      <c r="N225" s="158" t="s">
        <v>39</v>
      </c>
      <c r="O225" s="59"/>
      <c r="P225" s="159">
        <f>O225*H225</f>
        <v>0</v>
      </c>
      <c r="Q225" s="159">
        <v>0</v>
      </c>
      <c r="R225" s="159">
        <f>Q225*H225</f>
        <v>0</v>
      </c>
      <c r="S225" s="159">
        <v>0</v>
      </c>
      <c r="T225" s="160">
        <f>S225*H225</f>
        <v>0</v>
      </c>
      <c r="U225" s="33"/>
      <c r="V225" s="33"/>
      <c r="W225" s="33"/>
      <c r="X225" s="33"/>
      <c r="Y225" s="33"/>
      <c r="Z225" s="33"/>
      <c r="AA225" s="33"/>
      <c r="AB225" s="33"/>
      <c r="AC225" s="33"/>
      <c r="AD225" s="33"/>
      <c r="AE225" s="33"/>
      <c r="AR225" s="161" t="s">
        <v>160</v>
      </c>
      <c r="AT225" s="161" t="s">
        <v>155</v>
      </c>
      <c r="AU225" s="161" t="s">
        <v>82</v>
      </c>
      <c r="AY225" s="18" t="s">
        <v>152</v>
      </c>
      <c r="BE225" s="162">
        <f>IF(N225="základní",J225,0)</f>
        <v>0</v>
      </c>
      <c r="BF225" s="162">
        <f>IF(N225="snížená",J225,0)</f>
        <v>0</v>
      </c>
      <c r="BG225" s="162">
        <f>IF(N225="zákl. přenesená",J225,0)</f>
        <v>0</v>
      </c>
      <c r="BH225" s="162">
        <f>IF(N225="sníž. přenesená",J225,0)</f>
        <v>0</v>
      </c>
      <c r="BI225" s="162">
        <f>IF(N225="nulová",J225,0)</f>
        <v>0</v>
      </c>
      <c r="BJ225" s="18" t="s">
        <v>80</v>
      </c>
      <c r="BK225" s="162">
        <f>ROUND(I225*H225,2)</f>
        <v>0</v>
      </c>
      <c r="BL225" s="18" t="s">
        <v>160</v>
      </c>
      <c r="BM225" s="161" t="s">
        <v>1062</v>
      </c>
    </row>
    <row r="226" spans="1:47" s="2" customFormat="1" ht="39">
      <c r="A226" s="33"/>
      <c r="B226" s="34"/>
      <c r="C226" s="33"/>
      <c r="D226" s="163" t="s">
        <v>162</v>
      </c>
      <c r="E226" s="33"/>
      <c r="F226" s="164" t="s">
        <v>286</v>
      </c>
      <c r="G226" s="33"/>
      <c r="H226" s="33"/>
      <c r="I226" s="165"/>
      <c r="J226" s="33"/>
      <c r="K226" s="33"/>
      <c r="L226" s="34"/>
      <c r="M226" s="166"/>
      <c r="N226" s="167"/>
      <c r="O226" s="59"/>
      <c r="P226" s="59"/>
      <c r="Q226" s="59"/>
      <c r="R226" s="59"/>
      <c r="S226" s="59"/>
      <c r="T226" s="60"/>
      <c r="U226" s="33"/>
      <c r="V226" s="33"/>
      <c r="W226" s="33"/>
      <c r="X226" s="33"/>
      <c r="Y226" s="33"/>
      <c r="Z226" s="33"/>
      <c r="AA226" s="33"/>
      <c r="AB226" s="33"/>
      <c r="AC226" s="33"/>
      <c r="AD226" s="33"/>
      <c r="AE226" s="33"/>
      <c r="AT226" s="18" t="s">
        <v>162</v>
      </c>
      <c r="AU226" s="18" t="s">
        <v>82</v>
      </c>
    </row>
    <row r="227" spans="1:47" s="2" customFormat="1" ht="19.5">
      <c r="A227" s="33"/>
      <c r="B227" s="34"/>
      <c r="C227" s="33"/>
      <c r="D227" s="163" t="s">
        <v>164</v>
      </c>
      <c r="E227" s="33"/>
      <c r="F227" s="168" t="s">
        <v>827</v>
      </c>
      <c r="G227" s="33"/>
      <c r="H227" s="33"/>
      <c r="I227" s="165"/>
      <c r="J227" s="33"/>
      <c r="K227" s="33"/>
      <c r="L227" s="34"/>
      <c r="M227" s="166"/>
      <c r="N227" s="167"/>
      <c r="O227" s="59"/>
      <c r="P227" s="59"/>
      <c r="Q227" s="59"/>
      <c r="R227" s="59"/>
      <c r="S227" s="59"/>
      <c r="T227" s="60"/>
      <c r="U227" s="33"/>
      <c r="V227" s="33"/>
      <c r="W227" s="33"/>
      <c r="X227" s="33"/>
      <c r="Y227" s="33"/>
      <c r="Z227" s="33"/>
      <c r="AA227" s="33"/>
      <c r="AB227" s="33"/>
      <c r="AC227" s="33"/>
      <c r="AD227" s="33"/>
      <c r="AE227" s="33"/>
      <c r="AT227" s="18" t="s">
        <v>164</v>
      </c>
      <c r="AU227" s="18" t="s">
        <v>82</v>
      </c>
    </row>
    <row r="228" spans="2:51" s="14" customFormat="1" ht="12">
      <c r="B228" s="177"/>
      <c r="D228" s="163" t="s">
        <v>166</v>
      </c>
      <c r="E228" s="178" t="s">
        <v>1</v>
      </c>
      <c r="F228" s="179" t="s">
        <v>276</v>
      </c>
      <c r="H228" s="178" t="s">
        <v>1</v>
      </c>
      <c r="I228" s="180"/>
      <c r="L228" s="177"/>
      <c r="M228" s="181"/>
      <c r="N228" s="182"/>
      <c r="O228" s="182"/>
      <c r="P228" s="182"/>
      <c r="Q228" s="182"/>
      <c r="R228" s="182"/>
      <c r="S228" s="182"/>
      <c r="T228" s="183"/>
      <c r="AT228" s="178" t="s">
        <v>166</v>
      </c>
      <c r="AU228" s="178" t="s">
        <v>82</v>
      </c>
      <c r="AV228" s="14" t="s">
        <v>80</v>
      </c>
      <c r="AW228" s="14" t="s">
        <v>31</v>
      </c>
      <c r="AX228" s="14" t="s">
        <v>74</v>
      </c>
      <c r="AY228" s="178" t="s">
        <v>152</v>
      </c>
    </row>
    <row r="229" spans="2:51" s="13" customFormat="1" ht="12">
      <c r="B229" s="169"/>
      <c r="D229" s="163" t="s">
        <v>166</v>
      </c>
      <c r="E229" s="170" t="s">
        <v>1</v>
      </c>
      <c r="F229" s="171" t="s">
        <v>1063</v>
      </c>
      <c r="H229" s="172">
        <v>90</v>
      </c>
      <c r="I229" s="173"/>
      <c r="L229" s="169"/>
      <c r="M229" s="174"/>
      <c r="N229" s="175"/>
      <c r="O229" s="175"/>
      <c r="P229" s="175"/>
      <c r="Q229" s="175"/>
      <c r="R229" s="175"/>
      <c r="S229" s="175"/>
      <c r="T229" s="176"/>
      <c r="AT229" s="170" t="s">
        <v>166</v>
      </c>
      <c r="AU229" s="170" t="s">
        <v>82</v>
      </c>
      <c r="AV229" s="13" t="s">
        <v>82</v>
      </c>
      <c r="AW229" s="13" t="s">
        <v>31</v>
      </c>
      <c r="AX229" s="13" t="s">
        <v>80</v>
      </c>
      <c r="AY229" s="170" t="s">
        <v>152</v>
      </c>
    </row>
    <row r="230" spans="1:65" s="2" customFormat="1" ht="37.9" customHeight="1">
      <c r="A230" s="33"/>
      <c r="B230" s="149"/>
      <c r="C230" s="150" t="s">
        <v>312</v>
      </c>
      <c r="D230" s="150" t="s">
        <v>155</v>
      </c>
      <c r="E230" s="151" t="s">
        <v>289</v>
      </c>
      <c r="F230" s="152" t="s">
        <v>290</v>
      </c>
      <c r="G230" s="153" t="s">
        <v>230</v>
      </c>
      <c r="H230" s="154">
        <v>26</v>
      </c>
      <c r="I230" s="155"/>
      <c r="J230" s="156">
        <f>ROUND(I230*H230,2)</f>
        <v>0</v>
      </c>
      <c r="K230" s="152" t="s">
        <v>1</v>
      </c>
      <c r="L230" s="34"/>
      <c r="M230" s="157" t="s">
        <v>1</v>
      </c>
      <c r="N230" s="158" t="s">
        <v>39</v>
      </c>
      <c r="O230" s="59"/>
      <c r="P230" s="159">
        <f>O230*H230</f>
        <v>0</v>
      </c>
      <c r="Q230" s="159">
        <v>0</v>
      </c>
      <c r="R230" s="159">
        <f>Q230*H230</f>
        <v>0</v>
      </c>
      <c r="S230" s="159">
        <v>0</v>
      </c>
      <c r="T230" s="160">
        <f>S230*H230</f>
        <v>0</v>
      </c>
      <c r="U230" s="33"/>
      <c r="V230" s="33"/>
      <c r="W230" s="33"/>
      <c r="X230" s="33"/>
      <c r="Y230" s="33"/>
      <c r="Z230" s="33"/>
      <c r="AA230" s="33"/>
      <c r="AB230" s="33"/>
      <c r="AC230" s="33"/>
      <c r="AD230" s="33"/>
      <c r="AE230" s="33"/>
      <c r="AR230" s="161" t="s">
        <v>160</v>
      </c>
      <c r="AT230" s="161" t="s">
        <v>155</v>
      </c>
      <c r="AU230" s="161" t="s">
        <v>82</v>
      </c>
      <c r="AY230" s="18" t="s">
        <v>152</v>
      </c>
      <c r="BE230" s="162">
        <f>IF(N230="základní",J230,0)</f>
        <v>0</v>
      </c>
      <c r="BF230" s="162">
        <f>IF(N230="snížená",J230,0)</f>
        <v>0</v>
      </c>
      <c r="BG230" s="162">
        <f>IF(N230="zákl. přenesená",J230,0)</f>
        <v>0</v>
      </c>
      <c r="BH230" s="162">
        <f>IF(N230="sníž. přenesená",J230,0)</f>
        <v>0</v>
      </c>
      <c r="BI230" s="162">
        <f>IF(N230="nulová",J230,0)</f>
        <v>0</v>
      </c>
      <c r="BJ230" s="18" t="s">
        <v>80</v>
      </c>
      <c r="BK230" s="162">
        <f>ROUND(I230*H230,2)</f>
        <v>0</v>
      </c>
      <c r="BL230" s="18" t="s">
        <v>160</v>
      </c>
      <c r="BM230" s="161" t="s">
        <v>1064</v>
      </c>
    </row>
    <row r="231" spans="1:47" s="2" customFormat="1" ht="39">
      <c r="A231" s="33"/>
      <c r="B231" s="34"/>
      <c r="C231" s="33"/>
      <c r="D231" s="163" t="s">
        <v>162</v>
      </c>
      <c r="E231" s="33"/>
      <c r="F231" s="164" t="s">
        <v>286</v>
      </c>
      <c r="G231" s="33"/>
      <c r="H231" s="33"/>
      <c r="I231" s="165"/>
      <c r="J231" s="33"/>
      <c r="K231" s="33"/>
      <c r="L231" s="34"/>
      <c r="M231" s="166"/>
      <c r="N231" s="167"/>
      <c r="O231" s="59"/>
      <c r="P231" s="59"/>
      <c r="Q231" s="59"/>
      <c r="R231" s="59"/>
      <c r="S231" s="59"/>
      <c r="T231" s="60"/>
      <c r="U231" s="33"/>
      <c r="V231" s="33"/>
      <c r="W231" s="33"/>
      <c r="X231" s="33"/>
      <c r="Y231" s="33"/>
      <c r="Z231" s="33"/>
      <c r="AA231" s="33"/>
      <c r="AB231" s="33"/>
      <c r="AC231" s="33"/>
      <c r="AD231" s="33"/>
      <c r="AE231" s="33"/>
      <c r="AT231" s="18" t="s">
        <v>162</v>
      </c>
      <c r="AU231" s="18" t="s">
        <v>82</v>
      </c>
    </row>
    <row r="232" spans="1:65" s="2" customFormat="1" ht="44.25" customHeight="1">
      <c r="A232" s="33"/>
      <c r="B232" s="149"/>
      <c r="C232" s="150" t="s">
        <v>317</v>
      </c>
      <c r="D232" s="150" t="s">
        <v>155</v>
      </c>
      <c r="E232" s="151" t="s">
        <v>293</v>
      </c>
      <c r="F232" s="152" t="s">
        <v>294</v>
      </c>
      <c r="G232" s="153" t="s">
        <v>230</v>
      </c>
      <c r="H232" s="154">
        <v>262.157</v>
      </c>
      <c r="I232" s="155"/>
      <c r="J232" s="156">
        <f>ROUND(I232*H232,2)</f>
        <v>0</v>
      </c>
      <c r="K232" s="152" t="s">
        <v>1</v>
      </c>
      <c r="L232" s="34"/>
      <c r="M232" s="157" t="s">
        <v>1</v>
      </c>
      <c r="N232" s="158" t="s">
        <v>39</v>
      </c>
      <c r="O232" s="59"/>
      <c r="P232" s="159">
        <f>O232*H232</f>
        <v>0</v>
      </c>
      <c r="Q232" s="159">
        <v>0</v>
      </c>
      <c r="R232" s="159">
        <f>Q232*H232</f>
        <v>0</v>
      </c>
      <c r="S232" s="159">
        <v>0</v>
      </c>
      <c r="T232" s="160">
        <f>S232*H232</f>
        <v>0</v>
      </c>
      <c r="U232" s="33"/>
      <c r="V232" s="33"/>
      <c r="W232" s="33"/>
      <c r="X232" s="33"/>
      <c r="Y232" s="33"/>
      <c r="Z232" s="33"/>
      <c r="AA232" s="33"/>
      <c r="AB232" s="33"/>
      <c r="AC232" s="33"/>
      <c r="AD232" s="33"/>
      <c r="AE232" s="33"/>
      <c r="AR232" s="161" t="s">
        <v>160</v>
      </c>
      <c r="AT232" s="161" t="s">
        <v>155</v>
      </c>
      <c r="AU232" s="161" t="s">
        <v>82</v>
      </c>
      <c r="AY232" s="18" t="s">
        <v>152</v>
      </c>
      <c r="BE232" s="162">
        <f>IF(N232="základní",J232,0)</f>
        <v>0</v>
      </c>
      <c r="BF232" s="162">
        <f>IF(N232="snížená",J232,0)</f>
        <v>0</v>
      </c>
      <c r="BG232" s="162">
        <f>IF(N232="zákl. přenesená",J232,0)</f>
        <v>0</v>
      </c>
      <c r="BH232" s="162">
        <f>IF(N232="sníž. přenesená",J232,0)</f>
        <v>0</v>
      </c>
      <c r="BI232" s="162">
        <f>IF(N232="nulová",J232,0)</f>
        <v>0</v>
      </c>
      <c r="BJ232" s="18" t="s">
        <v>80</v>
      </c>
      <c r="BK232" s="162">
        <f>ROUND(I232*H232,2)</f>
        <v>0</v>
      </c>
      <c r="BL232" s="18" t="s">
        <v>160</v>
      </c>
      <c r="BM232" s="161" t="s">
        <v>1065</v>
      </c>
    </row>
    <row r="233" spans="1:47" s="2" customFormat="1" ht="39">
      <c r="A233" s="33"/>
      <c r="B233" s="34"/>
      <c r="C233" s="33"/>
      <c r="D233" s="163" t="s">
        <v>162</v>
      </c>
      <c r="E233" s="33"/>
      <c r="F233" s="164" t="s">
        <v>286</v>
      </c>
      <c r="G233" s="33"/>
      <c r="H233" s="33"/>
      <c r="I233" s="165"/>
      <c r="J233" s="33"/>
      <c r="K233" s="33"/>
      <c r="L233" s="34"/>
      <c r="M233" s="166"/>
      <c r="N233" s="167"/>
      <c r="O233" s="59"/>
      <c r="P233" s="59"/>
      <c r="Q233" s="59"/>
      <c r="R233" s="59"/>
      <c r="S233" s="59"/>
      <c r="T233" s="60"/>
      <c r="U233" s="33"/>
      <c r="V233" s="33"/>
      <c r="W233" s="33"/>
      <c r="X233" s="33"/>
      <c r="Y233" s="33"/>
      <c r="Z233" s="33"/>
      <c r="AA233" s="33"/>
      <c r="AB233" s="33"/>
      <c r="AC233" s="33"/>
      <c r="AD233" s="33"/>
      <c r="AE233" s="33"/>
      <c r="AT233" s="18" t="s">
        <v>162</v>
      </c>
      <c r="AU233" s="18" t="s">
        <v>82</v>
      </c>
    </row>
    <row r="234" spans="2:51" s="14" customFormat="1" ht="12">
      <c r="B234" s="177"/>
      <c r="D234" s="163" t="s">
        <v>166</v>
      </c>
      <c r="E234" s="178" t="s">
        <v>1</v>
      </c>
      <c r="F234" s="179" t="s">
        <v>296</v>
      </c>
      <c r="H234" s="178" t="s">
        <v>1</v>
      </c>
      <c r="I234" s="180"/>
      <c r="L234" s="177"/>
      <c r="M234" s="181"/>
      <c r="N234" s="182"/>
      <c r="O234" s="182"/>
      <c r="P234" s="182"/>
      <c r="Q234" s="182"/>
      <c r="R234" s="182"/>
      <c r="S234" s="182"/>
      <c r="T234" s="183"/>
      <c r="AT234" s="178" t="s">
        <v>166</v>
      </c>
      <c r="AU234" s="178" t="s">
        <v>82</v>
      </c>
      <c r="AV234" s="14" t="s">
        <v>80</v>
      </c>
      <c r="AW234" s="14" t="s">
        <v>31</v>
      </c>
      <c r="AX234" s="14" t="s">
        <v>74</v>
      </c>
      <c r="AY234" s="178" t="s">
        <v>152</v>
      </c>
    </row>
    <row r="235" spans="2:51" s="13" customFormat="1" ht="12">
      <c r="B235" s="169"/>
      <c r="D235" s="163" t="s">
        <v>166</v>
      </c>
      <c r="E235" s="170" t="s">
        <v>1</v>
      </c>
      <c r="F235" s="171" t="s">
        <v>1066</v>
      </c>
      <c r="H235" s="172">
        <v>245</v>
      </c>
      <c r="I235" s="173"/>
      <c r="L235" s="169"/>
      <c r="M235" s="174"/>
      <c r="N235" s="175"/>
      <c r="O235" s="175"/>
      <c r="P235" s="175"/>
      <c r="Q235" s="175"/>
      <c r="R235" s="175"/>
      <c r="S235" s="175"/>
      <c r="T235" s="176"/>
      <c r="AT235" s="170" t="s">
        <v>166</v>
      </c>
      <c r="AU235" s="170" t="s">
        <v>82</v>
      </c>
      <c r="AV235" s="13" t="s">
        <v>82</v>
      </c>
      <c r="AW235" s="13" t="s">
        <v>31</v>
      </c>
      <c r="AX235" s="13" t="s">
        <v>74</v>
      </c>
      <c r="AY235" s="170" t="s">
        <v>152</v>
      </c>
    </row>
    <row r="236" spans="2:51" s="14" customFormat="1" ht="12">
      <c r="B236" s="177"/>
      <c r="D236" s="163" t="s">
        <v>166</v>
      </c>
      <c r="E236" s="178" t="s">
        <v>1</v>
      </c>
      <c r="F236" s="179" t="s">
        <v>854</v>
      </c>
      <c r="H236" s="178" t="s">
        <v>1</v>
      </c>
      <c r="I236" s="180"/>
      <c r="L236" s="177"/>
      <c r="M236" s="181"/>
      <c r="N236" s="182"/>
      <c r="O236" s="182"/>
      <c r="P236" s="182"/>
      <c r="Q236" s="182"/>
      <c r="R236" s="182"/>
      <c r="S236" s="182"/>
      <c r="T236" s="183"/>
      <c r="AT236" s="178" t="s">
        <v>166</v>
      </c>
      <c r="AU236" s="178" t="s">
        <v>82</v>
      </c>
      <c r="AV236" s="14" t="s">
        <v>80</v>
      </c>
      <c r="AW236" s="14" t="s">
        <v>31</v>
      </c>
      <c r="AX236" s="14" t="s">
        <v>74</v>
      </c>
      <c r="AY236" s="178" t="s">
        <v>152</v>
      </c>
    </row>
    <row r="237" spans="2:51" s="13" customFormat="1" ht="12">
      <c r="B237" s="169"/>
      <c r="D237" s="163" t="s">
        <v>166</v>
      </c>
      <c r="E237" s="170" t="s">
        <v>1</v>
      </c>
      <c r="F237" s="171" t="s">
        <v>855</v>
      </c>
      <c r="H237" s="172">
        <v>9.527</v>
      </c>
      <c r="I237" s="173"/>
      <c r="L237" s="169"/>
      <c r="M237" s="174"/>
      <c r="N237" s="175"/>
      <c r="O237" s="175"/>
      <c r="P237" s="175"/>
      <c r="Q237" s="175"/>
      <c r="R237" s="175"/>
      <c r="S237" s="175"/>
      <c r="T237" s="176"/>
      <c r="AT237" s="170" t="s">
        <v>166</v>
      </c>
      <c r="AU237" s="170" t="s">
        <v>82</v>
      </c>
      <c r="AV237" s="13" t="s">
        <v>82</v>
      </c>
      <c r="AW237" s="13" t="s">
        <v>31</v>
      </c>
      <c r="AX237" s="13" t="s">
        <v>74</v>
      </c>
      <c r="AY237" s="170" t="s">
        <v>152</v>
      </c>
    </row>
    <row r="238" spans="2:51" s="13" customFormat="1" ht="12">
      <c r="B238" s="169"/>
      <c r="D238" s="163" t="s">
        <v>166</v>
      </c>
      <c r="E238" s="170" t="s">
        <v>1</v>
      </c>
      <c r="F238" s="171" t="s">
        <v>856</v>
      </c>
      <c r="H238" s="172">
        <v>0.094</v>
      </c>
      <c r="I238" s="173"/>
      <c r="L238" s="169"/>
      <c r="M238" s="174"/>
      <c r="N238" s="175"/>
      <c r="O238" s="175"/>
      <c r="P238" s="175"/>
      <c r="Q238" s="175"/>
      <c r="R238" s="175"/>
      <c r="S238" s="175"/>
      <c r="T238" s="176"/>
      <c r="AT238" s="170" t="s">
        <v>166</v>
      </c>
      <c r="AU238" s="170" t="s">
        <v>82</v>
      </c>
      <c r="AV238" s="13" t="s">
        <v>82</v>
      </c>
      <c r="AW238" s="13" t="s">
        <v>31</v>
      </c>
      <c r="AX238" s="13" t="s">
        <v>74</v>
      </c>
      <c r="AY238" s="170" t="s">
        <v>152</v>
      </c>
    </row>
    <row r="239" spans="2:51" s="13" customFormat="1" ht="12">
      <c r="B239" s="169"/>
      <c r="D239" s="163" t="s">
        <v>166</v>
      </c>
      <c r="E239" s="170" t="s">
        <v>1</v>
      </c>
      <c r="F239" s="171" t="s">
        <v>1067</v>
      </c>
      <c r="H239" s="172">
        <v>7.536</v>
      </c>
      <c r="I239" s="173"/>
      <c r="L239" s="169"/>
      <c r="M239" s="174"/>
      <c r="N239" s="175"/>
      <c r="O239" s="175"/>
      <c r="P239" s="175"/>
      <c r="Q239" s="175"/>
      <c r="R239" s="175"/>
      <c r="S239" s="175"/>
      <c r="T239" s="176"/>
      <c r="AT239" s="170" t="s">
        <v>166</v>
      </c>
      <c r="AU239" s="170" t="s">
        <v>82</v>
      </c>
      <c r="AV239" s="13" t="s">
        <v>82</v>
      </c>
      <c r="AW239" s="13" t="s">
        <v>31</v>
      </c>
      <c r="AX239" s="13" t="s">
        <v>74</v>
      </c>
      <c r="AY239" s="170" t="s">
        <v>152</v>
      </c>
    </row>
    <row r="240" spans="2:51" s="15" customFormat="1" ht="12">
      <c r="B240" s="184"/>
      <c r="D240" s="163" t="s">
        <v>166</v>
      </c>
      <c r="E240" s="185" t="s">
        <v>1</v>
      </c>
      <c r="F240" s="186" t="s">
        <v>300</v>
      </c>
      <c r="H240" s="187">
        <v>262.157</v>
      </c>
      <c r="I240" s="188"/>
      <c r="L240" s="184"/>
      <c r="M240" s="189"/>
      <c r="N240" s="190"/>
      <c r="O240" s="190"/>
      <c r="P240" s="190"/>
      <c r="Q240" s="190"/>
      <c r="R240" s="190"/>
      <c r="S240" s="190"/>
      <c r="T240" s="191"/>
      <c r="AT240" s="185" t="s">
        <v>166</v>
      </c>
      <c r="AU240" s="185" t="s">
        <v>82</v>
      </c>
      <c r="AV240" s="15" t="s">
        <v>160</v>
      </c>
      <c r="AW240" s="15" t="s">
        <v>31</v>
      </c>
      <c r="AX240" s="15" t="s">
        <v>80</v>
      </c>
      <c r="AY240" s="185" t="s">
        <v>152</v>
      </c>
    </row>
    <row r="241" spans="1:65" s="2" customFormat="1" ht="37.9" customHeight="1">
      <c r="A241" s="33"/>
      <c r="B241" s="149"/>
      <c r="C241" s="150" t="s">
        <v>323</v>
      </c>
      <c r="D241" s="150" t="s">
        <v>155</v>
      </c>
      <c r="E241" s="151" t="s">
        <v>507</v>
      </c>
      <c r="F241" s="152" t="s">
        <v>508</v>
      </c>
      <c r="G241" s="153" t="s">
        <v>230</v>
      </c>
      <c r="H241" s="154">
        <v>220</v>
      </c>
      <c r="I241" s="155"/>
      <c r="J241" s="156">
        <f>ROUND(I241*H241,2)</f>
        <v>0</v>
      </c>
      <c r="K241" s="152" t="s">
        <v>1</v>
      </c>
      <c r="L241" s="34"/>
      <c r="M241" s="157" t="s">
        <v>1</v>
      </c>
      <c r="N241" s="158" t="s">
        <v>39</v>
      </c>
      <c r="O241" s="59"/>
      <c r="P241" s="159">
        <f>O241*H241</f>
        <v>0</v>
      </c>
      <c r="Q241" s="159">
        <v>0</v>
      </c>
      <c r="R241" s="159">
        <f>Q241*H241</f>
        <v>0</v>
      </c>
      <c r="S241" s="159">
        <v>0</v>
      </c>
      <c r="T241" s="160">
        <f>S241*H241</f>
        <v>0</v>
      </c>
      <c r="U241" s="33"/>
      <c r="V241" s="33"/>
      <c r="W241" s="33"/>
      <c r="X241" s="33"/>
      <c r="Y241" s="33"/>
      <c r="Z241" s="33"/>
      <c r="AA241" s="33"/>
      <c r="AB241" s="33"/>
      <c r="AC241" s="33"/>
      <c r="AD241" s="33"/>
      <c r="AE241" s="33"/>
      <c r="AR241" s="161" t="s">
        <v>160</v>
      </c>
      <c r="AT241" s="161" t="s">
        <v>155</v>
      </c>
      <c r="AU241" s="161" t="s">
        <v>82</v>
      </c>
      <c r="AY241" s="18" t="s">
        <v>152</v>
      </c>
      <c r="BE241" s="162">
        <f>IF(N241="základní",J241,0)</f>
        <v>0</v>
      </c>
      <c r="BF241" s="162">
        <f>IF(N241="snížená",J241,0)</f>
        <v>0</v>
      </c>
      <c r="BG241" s="162">
        <f>IF(N241="zákl. přenesená",J241,0)</f>
        <v>0</v>
      </c>
      <c r="BH241" s="162">
        <f>IF(N241="sníž. přenesená",J241,0)</f>
        <v>0</v>
      </c>
      <c r="BI241" s="162">
        <f>IF(N241="nulová",J241,0)</f>
        <v>0</v>
      </c>
      <c r="BJ241" s="18" t="s">
        <v>80</v>
      </c>
      <c r="BK241" s="162">
        <f>ROUND(I241*H241,2)</f>
        <v>0</v>
      </c>
      <c r="BL241" s="18" t="s">
        <v>160</v>
      </c>
      <c r="BM241" s="161" t="s">
        <v>1068</v>
      </c>
    </row>
    <row r="242" spans="1:47" s="2" customFormat="1" ht="39">
      <c r="A242" s="33"/>
      <c r="B242" s="34"/>
      <c r="C242" s="33"/>
      <c r="D242" s="163" t="s">
        <v>162</v>
      </c>
      <c r="E242" s="33"/>
      <c r="F242" s="164" t="s">
        <v>286</v>
      </c>
      <c r="G242" s="33"/>
      <c r="H242" s="33"/>
      <c r="I242" s="165"/>
      <c r="J242" s="33"/>
      <c r="K242" s="33"/>
      <c r="L242" s="34"/>
      <c r="M242" s="166"/>
      <c r="N242" s="167"/>
      <c r="O242" s="59"/>
      <c r="P242" s="59"/>
      <c r="Q242" s="59"/>
      <c r="R242" s="59"/>
      <c r="S242" s="59"/>
      <c r="T242" s="60"/>
      <c r="U242" s="33"/>
      <c r="V242" s="33"/>
      <c r="W242" s="33"/>
      <c r="X242" s="33"/>
      <c r="Y242" s="33"/>
      <c r="Z242" s="33"/>
      <c r="AA242" s="33"/>
      <c r="AB242" s="33"/>
      <c r="AC242" s="33"/>
      <c r="AD242" s="33"/>
      <c r="AE242" s="33"/>
      <c r="AT242" s="18" t="s">
        <v>162</v>
      </c>
      <c r="AU242" s="18" t="s">
        <v>82</v>
      </c>
    </row>
    <row r="243" spans="1:65" s="2" customFormat="1" ht="44.25" customHeight="1">
      <c r="A243" s="33"/>
      <c r="B243" s="149"/>
      <c r="C243" s="150" t="s">
        <v>329</v>
      </c>
      <c r="D243" s="150" t="s">
        <v>155</v>
      </c>
      <c r="E243" s="151" t="s">
        <v>302</v>
      </c>
      <c r="F243" s="152" t="s">
        <v>303</v>
      </c>
      <c r="G243" s="153" t="s">
        <v>230</v>
      </c>
      <c r="H243" s="154">
        <v>900</v>
      </c>
      <c r="I243" s="155"/>
      <c r="J243" s="156">
        <f>ROUND(I243*H243,2)</f>
        <v>0</v>
      </c>
      <c r="K243" s="152" t="s">
        <v>159</v>
      </c>
      <c r="L243" s="34"/>
      <c r="M243" s="157" t="s">
        <v>1</v>
      </c>
      <c r="N243" s="158" t="s">
        <v>39</v>
      </c>
      <c r="O243" s="59"/>
      <c r="P243" s="159">
        <f>O243*H243</f>
        <v>0</v>
      </c>
      <c r="Q243" s="159">
        <v>0</v>
      </c>
      <c r="R243" s="159">
        <f>Q243*H243</f>
        <v>0</v>
      </c>
      <c r="S243" s="159">
        <v>0</v>
      </c>
      <c r="T243" s="160">
        <f>S243*H243</f>
        <v>0</v>
      </c>
      <c r="U243" s="33"/>
      <c r="V243" s="33"/>
      <c r="W243" s="33"/>
      <c r="X243" s="33"/>
      <c r="Y243" s="33"/>
      <c r="Z243" s="33"/>
      <c r="AA243" s="33"/>
      <c r="AB243" s="33"/>
      <c r="AC243" s="33"/>
      <c r="AD243" s="33"/>
      <c r="AE243" s="33"/>
      <c r="AR243" s="161" t="s">
        <v>160</v>
      </c>
      <c r="AT243" s="161" t="s">
        <v>155</v>
      </c>
      <c r="AU243" s="161" t="s">
        <v>82</v>
      </c>
      <c r="AY243" s="18" t="s">
        <v>152</v>
      </c>
      <c r="BE243" s="162">
        <f>IF(N243="základní",J243,0)</f>
        <v>0</v>
      </c>
      <c r="BF243" s="162">
        <f>IF(N243="snížená",J243,0)</f>
        <v>0</v>
      </c>
      <c r="BG243" s="162">
        <f>IF(N243="zákl. přenesená",J243,0)</f>
        <v>0</v>
      </c>
      <c r="BH243" s="162">
        <f>IF(N243="sníž. přenesená",J243,0)</f>
        <v>0</v>
      </c>
      <c r="BI243" s="162">
        <f>IF(N243="nulová",J243,0)</f>
        <v>0</v>
      </c>
      <c r="BJ243" s="18" t="s">
        <v>80</v>
      </c>
      <c r="BK243" s="162">
        <f>ROUND(I243*H243,2)</f>
        <v>0</v>
      </c>
      <c r="BL243" s="18" t="s">
        <v>160</v>
      </c>
      <c r="BM243" s="161" t="s">
        <v>1069</v>
      </c>
    </row>
    <row r="244" spans="1:47" s="2" customFormat="1" ht="48.75">
      <c r="A244" s="33"/>
      <c r="B244" s="34"/>
      <c r="C244" s="33"/>
      <c r="D244" s="163" t="s">
        <v>162</v>
      </c>
      <c r="E244" s="33"/>
      <c r="F244" s="164" t="s">
        <v>305</v>
      </c>
      <c r="G244" s="33"/>
      <c r="H244" s="33"/>
      <c r="I244" s="165"/>
      <c r="J244" s="33"/>
      <c r="K244" s="33"/>
      <c r="L244" s="34"/>
      <c r="M244" s="166"/>
      <c r="N244" s="167"/>
      <c r="O244" s="59"/>
      <c r="P244" s="59"/>
      <c r="Q244" s="59"/>
      <c r="R244" s="59"/>
      <c r="S244" s="59"/>
      <c r="T244" s="60"/>
      <c r="U244" s="33"/>
      <c r="V244" s="33"/>
      <c r="W244" s="33"/>
      <c r="X244" s="33"/>
      <c r="Y244" s="33"/>
      <c r="Z244" s="33"/>
      <c r="AA244" s="33"/>
      <c r="AB244" s="33"/>
      <c r="AC244" s="33"/>
      <c r="AD244" s="33"/>
      <c r="AE244" s="33"/>
      <c r="AT244" s="18" t="s">
        <v>162</v>
      </c>
      <c r="AU244" s="18" t="s">
        <v>82</v>
      </c>
    </row>
    <row r="245" spans="2:51" s="13" customFormat="1" ht="12">
      <c r="B245" s="169"/>
      <c r="D245" s="163" t="s">
        <v>166</v>
      </c>
      <c r="F245" s="171" t="s">
        <v>1070</v>
      </c>
      <c r="H245" s="172">
        <v>900</v>
      </c>
      <c r="I245" s="173"/>
      <c r="L245" s="169"/>
      <c r="M245" s="174"/>
      <c r="N245" s="175"/>
      <c r="O245" s="175"/>
      <c r="P245" s="175"/>
      <c r="Q245" s="175"/>
      <c r="R245" s="175"/>
      <c r="S245" s="175"/>
      <c r="T245" s="176"/>
      <c r="AT245" s="170" t="s">
        <v>166</v>
      </c>
      <c r="AU245" s="170" t="s">
        <v>82</v>
      </c>
      <c r="AV245" s="13" t="s">
        <v>82</v>
      </c>
      <c r="AW245" s="13" t="s">
        <v>3</v>
      </c>
      <c r="AX245" s="13" t="s">
        <v>80</v>
      </c>
      <c r="AY245" s="170" t="s">
        <v>152</v>
      </c>
    </row>
    <row r="246" spans="1:65" s="2" customFormat="1" ht="44.25" customHeight="1">
      <c r="A246" s="33"/>
      <c r="B246" s="149"/>
      <c r="C246" s="150" t="s">
        <v>336</v>
      </c>
      <c r="D246" s="150" t="s">
        <v>155</v>
      </c>
      <c r="E246" s="151" t="s">
        <v>308</v>
      </c>
      <c r="F246" s="152" t="s">
        <v>309</v>
      </c>
      <c r="G246" s="153" t="s">
        <v>230</v>
      </c>
      <c r="H246" s="154">
        <v>260</v>
      </c>
      <c r="I246" s="155"/>
      <c r="J246" s="156">
        <f>ROUND(I246*H246,2)</f>
        <v>0</v>
      </c>
      <c r="K246" s="152" t="s">
        <v>1</v>
      </c>
      <c r="L246" s="34"/>
      <c r="M246" s="157" t="s">
        <v>1</v>
      </c>
      <c r="N246" s="158" t="s">
        <v>39</v>
      </c>
      <c r="O246" s="59"/>
      <c r="P246" s="159">
        <f>O246*H246</f>
        <v>0</v>
      </c>
      <c r="Q246" s="159">
        <v>0</v>
      </c>
      <c r="R246" s="159">
        <f>Q246*H246</f>
        <v>0</v>
      </c>
      <c r="S246" s="159">
        <v>0</v>
      </c>
      <c r="T246" s="160">
        <f>S246*H246</f>
        <v>0</v>
      </c>
      <c r="U246" s="33"/>
      <c r="V246" s="33"/>
      <c r="W246" s="33"/>
      <c r="X246" s="33"/>
      <c r="Y246" s="33"/>
      <c r="Z246" s="33"/>
      <c r="AA246" s="33"/>
      <c r="AB246" s="33"/>
      <c r="AC246" s="33"/>
      <c r="AD246" s="33"/>
      <c r="AE246" s="33"/>
      <c r="AR246" s="161" t="s">
        <v>160</v>
      </c>
      <c r="AT246" s="161" t="s">
        <v>155</v>
      </c>
      <c r="AU246" s="161" t="s">
        <v>82</v>
      </c>
      <c r="AY246" s="18" t="s">
        <v>152</v>
      </c>
      <c r="BE246" s="162">
        <f>IF(N246="základní",J246,0)</f>
        <v>0</v>
      </c>
      <c r="BF246" s="162">
        <f>IF(N246="snížená",J246,0)</f>
        <v>0</v>
      </c>
      <c r="BG246" s="162">
        <f>IF(N246="zákl. přenesená",J246,0)</f>
        <v>0</v>
      </c>
      <c r="BH246" s="162">
        <f>IF(N246="sníž. přenesená",J246,0)</f>
        <v>0</v>
      </c>
      <c r="BI246" s="162">
        <f>IF(N246="nulová",J246,0)</f>
        <v>0</v>
      </c>
      <c r="BJ246" s="18" t="s">
        <v>80</v>
      </c>
      <c r="BK246" s="162">
        <f>ROUND(I246*H246,2)</f>
        <v>0</v>
      </c>
      <c r="BL246" s="18" t="s">
        <v>160</v>
      </c>
      <c r="BM246" s="161" t="s">
        <v>1071</v>
      </c>
    </row>
    <row r="247" spans="1:47" s="2" customFormat="1" ht="48.75">
      <c r="A247" s="33"/>
      <c r="B247" s="34"/>
      <c r="C247" s="33"/>
      <c r="D247" s="163" t="s">
        <v>162</v>
      </c>
      <c r="E247" s="33"/>
      <c r="F247" s="164" t="s">
        <v>305</v>
      </c>
      <c r="G247" s="33"/>
      <c r="H247" s="33"/>
      <c r="I247" s="165"/>
      <c r="J247" s="33"/>
      <c r="K247" s="33"/>
      <c r="L247" s="34"/>
      <c r="M247" s="166"/>
      <c r="N247" s="167"/>
      <c r="O247" s="59"/>
      <c r="P247" s="59"/>
      <c r="Q247" s="59"/>
      <c r="R247" s="59"/>
      <c r="S247" s="59"/>
      <c r="T247" s="60"/>
      <c r="U247" s="33"/>
      <c r="V247" s="33"/>
      <c r="W247" s="33"/>
      <c r="X247" s="33"/>
      <c r="Y247" s="33"/>
      <c r="Z247" s="33"/>
      <c r="AA247" s="33"/>
      <c r="AB247" s="33"/>
      <c r="AC247" s="33"/>
      <c r="AD247" s="33"/>
      <c r="AE247" s="33"/>
      <c r="AT247" s="18" t="s">
        <v>162</v>
      </c>
      <c r="AU247" s="18" t="s">
        <v>82</v>
      </c>
    </row>
    <row r="248" spans="2:51" s="13" customFormat="1" ht="12">
      <c r="B248" s="169"/>
      <c r="D248" s="163" t="s">
        <v>166</v>
      </c>
      <c r="F248" s="171" t="s">
        <v>1072</v>
      </c>
      <c r="H248" s="172">
        <v>260</v>
      </c>
      <c r="I248" s="173"/>
      <c r="L248" s="169"/>
      <c r="M248" s="174"/>
      <c r="N248" s="175"/>
      <c r="O248" s="175"/>
      <c r="P248" s="175"/>
      <c r="Q248" s="175"/>
      <c r="R248" s="175"/>
      <c r="S248" s="175"/>
      <c r="T248" s="176"/>
      <c r="AT248" s="170" t="s">
        <v>166</v>
      </c>
      <c r="AU248" s="170" t="s">
        <v>82</v>
      </c>
      <c r="AV248" s="13" t="s">
        <v>82</v>
      </c>
      <c r="AW248" s="13" t="s">
        <v>3</v>
      </c>
      <c r="AX248" s="13" t="s">
        <v>80</v>
      </c>
      <c r="AY248" s="170" t="s">
        <v>152</v>
      </c>
    </row>
    <row r="249" spans="1:65" s="2" customFormat="1" ht="44.25" customHeight="1">
      <c r="A249" s="33"/>
      <c r="B249" s="149"/>
      <c r="C249" s="150" t="s">
        <v>344</v>
      </c>
      <c r="D249" s="150" t="s">
        <v>155</v>
      </c>
      <c r="E249" s="151" t="s">
        <v>313</v>
      </c>
      <c r="F249" s="152" t="s">
        <v>314</v>
      </c>
      <c r="G249" s="153" t="s">
        <v>230</v>
      </c>
      <c r="H249" s="154">
        <v>2621.57</v>
      </c>
      <c r="I249" s="155"/>
      <c r="J249" s="156">
        <f>ROUND(I249*H249,2)</f>
        <v>0</v>
      </c>
      <c r="K249" s="152" t="s">
        <v>1</v>
      </c>
      <c r="L249" s="34"/>
      <c r="M249" s="157" t="s">
        <v>1</v>
      </c>
      <c r="N249" s="158" t="s">
        <v>39</v>
      </c>
      <c r="O249" s="59"/>
      <c r="P249" s="159">
        <f>O249*H249</f>
        <v>0</v>
      </c>
      <c r="Q249" s="159">
        <v>0</v>
      </c>
      <c r="R249" s="159">
        <f>Q249*H249</f>
        <v>0</v>
      </c>
      <c r="S249" s="159">
        <v>0</v>
      </c>
      <c r="T249" s="160">
        <f>S249*H249</f>
        <v>0</v>
      </c>
      <c r="U249" s="33"/>
      <c r="V249" s="33"/>
      <c r="W249" s="33"/>
      <c r="X249" s="33"/>
      <c r="Y249" s="33"/>
      <c r="Z249" s="33"/>
      <c r="AA249" s="33"/>
      <c r="AB249" s="33"/>
      <c r="AC249" s="33"/>
      <c r="AD249" s="33"/>
      <c r="AE249" s="33"/>
      <c r="AR249" s="161" t="s">
        <v>160</v>
      </c>
      <c r="AT249" s="161" t="s">
        <v>155</v>
      </c>
      <c r="AU249" s="161" t="s">
        <v>82</v>
      </c>
      <c r="AY249" s="18" t="s">
        <v>152</v>
      </c>
      <c r="BE249" s="162">
        <f>IF(N249="základní",J249,0)</f>
        <v>0</v>
      </c>
      <c r="BF249" s="162">
        <f>IF(N249="snížená",J249,0)</f>
        <v>0</v>
      </c>
      <c r="BG249" s="162">
        <f>IF(N249="zákl. přenesená",J249,0)</f>
        <v>0</v>
      </c>
      <c r="BH249" s="162">
        <f>IF(N249="sníž. přenesená",J249,0)</f>
        <v>0</v>
      </c>
      <c r="BI249" s="162">
        <f>IF(N249="nulová",J249,0)</f>
        <v>0</v>
      </c>
      <c r="BJ249" s="18" t="s">
        <v>80</v>
      </c>
      <c r="BK249" s="162">
        <f>ROUND(I249*H249,2)</f>
        <v>0</v>
      </c>
      <c r="BL249" s="18" t="s">
        <v>160</v>
      </c>
      <c r="BM249" s="161" t="s">
        <v>1073</v>
      </c>
    </row>
    <row r="250" spans="1:47" s="2" customFormat="1" ht="48.75">
      <c r="A250" s="33"/>
      <c r="B250" s="34"/>
      <c r="C250" s="33"/>
      <c r="D250" s="163" t="s">
        <v>162</v>
      </c>
      <c r="E250" s="33"/>
      <c r="F250" s="164" t="s">
        <v>305</v>
      </c>
      <c r="G250" s="33"/>
      <c r="H250" s="33"/>
      <c r="I250" s="165"/>
      <c r="J250" s="33"/>
      <c r="K250" s="33"/>
      <c r="L250" s="34"/>
      <c r="M250" s="166"/>
      <c r="N250" s="167"/>
      <c r="O250" s="59"/>
      <c r="P250" s="59"/>
      <c r="Q250" s="59"/>
      <c r="R250" s="59"/>
      <c r="S250" s="59"/>
      <c r="T250" s="60"/>
      <c r="U250" s="33"/>
      <c r="V250" s="33"/>
      <c r="W250" s="33"/>
      <c r="X250" s="33"/>
      <c r="Y250" s="33"/>
      <c r="Z250" s="33"/>
      <c r="AA250" s="33"/>
      <c r="AB250" s="33"/>
      <c r="AC250" s="33"/>
      <c r="AD250" s="33"/>
      <c r="AE250" s="33"/>
      <c r="AT250" s="18" t="s">
        <v>162</v>
      </c>
      <c r="AU250" s="18" t="s">
        <v>82</v>
      </c>
    </row>
    <row r="251" spans="2:51" s="13" customFormat="1" ht="12">
      <c r="B251" s="169"/>
      <c r="D251" s="163" t="s">
        <v>166</v>
      </c>
      <c r="F251" s="171" t="s">
        <v>1074</v>
      </c>
      <c r="H251" s="172">
        <v>2621.57</v>
      </c>
      <c r="I251" s="173"/>
      <c r="L251" s="169"/>
      <c r="M251" s="174"/>
      <c r="N251" s="175"/>
      <c r="O251" s="175"/>
      <c r="P251" s="175"/>
      <c r="Q251" s="175"/>
      <c r="R251" s="175"/>
      <c r="S251" s="175"/>
      <c r="T251" s="176"/>
      <c r="AT251" s="170" t="s">
        <v>166</v>
      </c>
      <c r="AU251" s="170" t="s">
        <v>82</v>
      </c>
      <c r="AV251" s="13" t="s">
        <v>82</v>
      </c>
      <c r="AW251" s="13" t="s">
        <v>3</v>
      </c>
      <c r="AX251" s="13" t="s">
        <v>80</v>
      </c>
      <c r="AY251" s="170" t="s">
        <v>152</v>
      </c>
    </row>
    <row r="252" spans="1:65" s="2" customFormat="1" ht="44.25" customHeight="1">
      <c r="A252" s="33"/>
      <c r="B252" s="149"/>
      <c r="C252" s="150" t="s">
        <v>350</v>
      </c>
      <c r="D252" s="150" t="s">
        <v>155</v>
      </c>
      <c r="E252" s="151" t="s">
        <v>516</v>
      </c>
      <c r="F252" s="152" t="s">
        <v>517</v>
      </c>
      <c r="G252" s="153" t="s">
        <v>230</v>
      </c>
      <c r="H252" s="154">
        <v>2200</v>
      </c>
      <c r="I252" s="155"/>
      <c r="J252" s="156">
        <f>ROUND(I252*H252,2)</f>
        <v>0</v>
      </c>
      <c r="K252" s="152" t="s">
        <v>1</v>
      </c>
      <c r="L252" s="34"/>
      <c r="M252" s="157" t="s">
        <v>1</v>
      </c>
      <c r="N252" s="158" t="s">
        <v>39</v>
      </c>
      <c r="O252" s="59"/>
      <c r="P252" s="159">
        <f>O252*H252</f>
        <v>0</v>
      </c>
      <c r="Q252" s="159">
        <v>0</v>
      </c>
      <c r="R252" s="159">
        <f>Q252*H252</f>
        <v>0</v>
      </c>
      <c r="S252" s="159">
        <v>0</v>
      </c>
      <c r="T252" s="160">
        <f>S252*H252</f>
        <v>0</v>
      </c>
      <c r="U252" s="33"/>
      <c r="V252" s="33"/>
      <c r="W252" s="33"/>
      <c r="X252" s="33"/>
      <c r="Y252" s="33"/>
      <c r="Z252" s="33"/>
      <c r="AA252" s="33"/>
      <c r="AB252" s="33"/>
      <c r="AC252" s="33"/>
      <c r="AD252" s="33"/>
      <c r="AE252" s="33"/>
      <c r="AR252" s="161" t="s">
        <v>160</v>
      </c>
      <c r="AT252" s="161" t="s">
        <v>155</v>
      </c>
      <c r="AU252" s="161" t="s">
        <v>82</v>
      </c>
      <c r="AY252" s="18" t="s">
        <v>152</v>
      </c>
      <c r="BE252" s="162">
        <f>IF(N252="základní",J252,0)</f>
        <v>0</v>
      </c>
      <c r="BF252" s="162">
        <f>IF(N252="snížená",J252,0)</f>
        <v>0</v>
      </c>
      <c r="BG252" s="162">
        <f>IF(N252="zákl. přenesená",J252,0)</f>
        <v>0</v>
      </c>
      <c r="BH252" s="162">
        <f>IF(N252="sníž. přenesená",J252,0)</f>
        <v>0</v>
      </c>
      <c r="BI252" s="162">
        <f>IF(N252="nulová",J252,0)</f>
        <v>0</v>
      </c>
      <c r="BJ252" s="18" t="s">
        <v>80</v>
      </c>
      <c r="BK252" s="162">
        <f>ROUND(I252*H252,2)</f>
        <v>0</v>
      </c>
      <c r="BL252" s="18" t="s">
        <v>160</v>
      </c>
      <c r="BM252" s="161" t="s">
        <v>1075</v>
      </c>
    </row>
    <row r="253" spans="1:47" s="2" customFormat="1" ht="48.75">
      <c r="A253" s="33"/>
      <c r="B253" s="34"/>
      <c r="C253" s="33"/>
      <c r="D253" s="163" t="s">
        <v>162</v>
      </c>
      <c r="E253" s="33"/>
      <c r="F253" s="164" t="s">
        <v>305</v>
      </c>
      <c r="G253" s="33"/>
      <c r="H253" s="33"/>
      <c r="I253" s="165"/>
      <c r="J253" s="33"/>
      <c r="K253" s="33"/>
      <c r="L253" s="34"/>
      <c r="M253" s="166"/>
      <c r="N253" s="167"/>
      <c r="O253" s="59"/>
      <c r="P253" s="59"/>
      <c r="Q253" s="59"/>
      <c r="R253" s="59"/>
      <c r="S253" s="59"/>
      <c r="T253" s="60"/>
      <c r="U253" s="33"/>
      <c r="V253" s="33"/>
      <c r="W253" s="33"/>
      <c r="X253" s="33"/>
      <c r="Y253" s="33"/>
      <c r="Z253" s="33"/>
      <c r="AA253" s="33"/>
      <c r="AB253" s="33"/>
      <c r="AC253" s="33"/>
      <c r="AD253" s="33"/>
      <c r="AE253" s="33"/>
      <c r="AT253" s="18" t="s">
        <v>162</v>
      </c>
      <c r="AU253" s="18" t="s">
        <v>82</v>
      </c>
    </row>
    <row r="254" spans="2:51" s="13" customFormat="1" ht="12">
      <c r="B254" s="169"/>
      <c r="D254" s="163" t="s">
        <v>166</v>
      </c>
      <c r="F254" s="171" t="s">
        <v>1076</v>
      </c>
      <c r="H254" s="172">
        <v>2200</v>
      </c>
      <c r="I254" s="173"/>
      <c r="L254" s="169"/>
      <c r="M254" s="174"/>
      <c r="N254" s="175"/>
      <c r="O254" s="175"/>
      <c r="P254" s="175"/>
      <c r="Q254" s="175"/>
      <c r="R254" s="175"/>
      <c r="S254" s="175"/>
      <c r="T254" s="176"/>
      <c r="AT254" s="170" t="s">
        <v>166</v>
      </c>
      <c r="AU254" s="170" t="s">
        <v>82</v>
      </c>
      <c r="AV254" s="13" t="s">
        <v>82</v>
      </c>
      <c r="AW254" s="13" t="s">
        <v>3</v>
      </c>
      <c r="AX254" s="13" t="s">
        <v>80</v>
      </c>
      <c r="AY254" s="170" t="s">
        <v>152</v>
      </c>
    </row>
    <row r="255" spans="1:65" s="2" customFormat="1" ht="33" customHeight="1">
      <c r="A255" s="33"/>
      <c r="B255" s="149"/>
      <c r="C255" s="150" t="s">
        <v>357</v>
      </c>
      <c r="D255" s="150" t="s">
        <v>155</v>
      </c>
      <c r="E255" s="151" t="s">
        <v>318</v>
      </c>
      <c r="F255" s="152" t="s">
        <v>319</v>
      </c>
      <c r="G255" s="153" t="s">
        <v>230</v>
      </c>
      <c r="H255" s="154">
        <v>26</v>
      </c>
      <c r="I255" s="155"/>
      <c r="J255" s="156">
        <f>ROUND(I255*H255,2)</f>
        <v>0</v>
      </c>
      <c r="K255" s="152" t="s">
        <v>159</v>
      </c>
      <c r="L255" s="34"/>
      <c r="M255" s="157" t="s">
        <v>1</v>
      </c>
      <c r="N255" s="158" t="s">
        <v>39</v>
      </c>
      <c r="O255" s="59"/>
      <c r="P255" s="159">
        <f>O255*H255</f>
        <v>0</v>
      </c>
      <c r="Q255" s="159">
        <v>0</v>
      </c>
      <c r="R255" s="159">
        <f>Q255*H255</f>
        <v>0</v>
      </c>
      <c r="S255" s="159">
        <v>0</v>
      </c>
      <c r="T255" s="160">
        <f>S255*H255</f>
        <v>0</v>
      </c>
      <c r="U255" s="33"/>
      <c r="V255" s="33"/>
      <c r="W255" s="33"/>
      <c r="X255" s="33"/>
      <c r="Y255" s="33"/>
      <c r="Z255" s="33"/>
      <c r="AA255" s="33"/>
      <c r="AB255" s="33"/>
      <c r="AC255" s="33"/>
      <c r="AD255" s="33"/>
      <c r="AE255" s="33"/>
      <c r="AR255" s="161" t="s">
        <v>160</v>
      </c>
      <c r="AT255" s="161" t="s">
        <v>155</v>
      </c>
      <c r="AU255" s="161" t="s">
        <v>82</v>
      </c>
      <c r="AY255" s="18" t="s">
        <v>152</v>
      </c>
      <c r="BE255" s="162">
        <f>IF(N255="základní",J255,0)</f>
        <v>0</v>
      </c>
      <c r="BF255" s="162">
        <f>IF(N255="snížená",J255,0)</f>
        <v>0</v>
      </c>
      <c r="BG255" s="162">
        <f>IF(N255="zákl. přenesená",J255,0)</f>
        <v>0</v>
      </c>
      <c r="BH255" s="162">
        <f>IF(N255="sníž. přenesená",J255,0)</f>
        <v>0</v>
      </c>
      <c r="BI255" s="162">
        <f>IF(N255="nulová",J255,0)</f>
        <v>0</v>
      </c>
      <c r="BJ255" s="18" t="s">
        <v>80</v>
      </c>
      <c r="BK255" s="162">
        <f>ROUND(I255*H255,2)</f>
        <v>0</v>
      </c>
      <c r="BL255" s="18" t="s">
        <v>160</v>
      </c>
      <c r="BM255" s="161" t="s">
        <v>1077</v>
      </c>
    </row>
    <row r="256" spans="1:47" s="2" customFormat="1" ht="29.25">
      <c r="A256" s="33"/>
      <c r="B256" s="34"/>
      <c r="C256" s="33"/>
      <c r="D256" s="163" t="s">
        <v>162</v>
      </c>
      <c r="E256" s="33"/>
      <c r="F256" s="164" t="s">
        <v>321</v>
      </c>
      <c r="G256" s="33"/>
      <c r="H256" s="33"/>
      <c r="I256" s="165"/>
      <c r="J256" s="33"/>
      <c r="K256" s="33"/>
      <c r="L256" s="34"/>
      <c r="M256" s="166"/>
      <c r="N256" s="167"/>
      <c r="O256" s="59"/>
      <c r="P256" s="59"/>
      <c r="Q256" s="59"/>
      <c r="R256" s="59"/>
      <c r="S256" s="59"/>
      <c r="T256" s="60"/>
      <c r="U256" s="33"/>
      <c r="V256" s="33"/>
      <c r="W256" s="33"/>
      <c r="X256" s="33"/>
      <c r="Y256" s="33"/>
      <c r="Z256" s="33"/>
      <c r="AA256" s="33"/>
      <c r="AB256" s="33"/>
      <c r="AC256" s="33"/>
      <c r="AD256" s="33"/>
      <c r="AE256" s="33"/>
      <c r="AT256" s="18" t="s">
        <v>162</v>
      </c>
      <c r="AU256" s="18" t="s">
        <v>82</v>
      </c>
    </row>
    <row r="257" spans="1:47" s="2" customFormat="1" ht="19.5">
      <c r="A257" s="33"/>
      <c r="B257" s="34"/>
      <c r="C257" s="33"/>
      <c r="D257" s="163" t="s">
        <v>164</v>
      </c>
      <c r="E257" s="33"/>
      <c r="F257" s="168" t="s">
        <v>827</v>
      </c>
      <c r="G257" s="33"/>
      <c r="H257" s="33"/>
      <c r="I257" s="165"/>
      <c r="J257" s="33"/>
      <c r="K257" s="33"/>
      <c r="L257" s="34"/>
      <c r="M257" s="166"/>
      <c r="N257" s="167"/>
      <c r="O257" s="59"/>
      <c r="P257" s="59"/>
      <c r="Q257" s="59"/>
      <c r="R257" s="59"/>
      <c r="S257" s="59"/>
      <c r="T257" s="60"/>
      <c r="U257" s="33"/>
      <c r="V257" s="33"/>
      <c r="W257" s="33"/>
      <c r="X257" s="33"/>
      <c r="Y257" s="33"/>
      <c r="Z257" s="33"/>
      <c r="AA257" s="33"/>
      <c r="AB257" s="33"/>
      <c r="AC257" s="33"/>
      <c r="AD257" s="33"/>
      <c r="AE257" s="33"/>
      <c r="AT257" s="18" t="s">
        <v>164</v>
      </c>
      <c r="AU257" s="18" t="s">
        <v>82</v>
      </c>
    </row>
    <row r="258" spans="2:51" s="14" customFormat="1" ht="12">
      <c r="B258" s="177"/>
      <c r="D258" s="163" t="s">
        <v>166</v>
      </c>
      <c r="E258" s="178" t="s">
        <v>1</v>
      </c>
      <c r="F258" s="179" t="s">
        <v>276</v>
      </c>
      <c r="H258" s="178" t="s">
        <v>1</v>
      </c>
      <c r="I258" s="180"/>
      <c r="L258" s="177"/>
      <c r="M258" s="181"/>
      <c r="N258" s="182"/>
      <c r="O258" s="182"/>
      <c r="P258" s="182"/>
      <c r="Q258" s="182"/>
      <c r="R258" s="182"/>
      <c r="S258" s="182"/>
      <c r="T258" s="183"/>
      <c r="AT258" s="178" t="s">
        <v>166</v>
      </c>
      <c r="AU258" s="178" t="s">
        <v>82</v>
      </c>
      <c r="AV258" s="14" t="s">
        <v>80</v>
      </c>
      <c r="AW258" s="14" t="s">
        <v>31</v>
      </c>
      <c r="AX258" s="14" t="s">
        <v>74</v>
      </c>
      <c r="AY258" s="178" t="s">
        <v>152</v>
      </c>
    </row>
    <row r="259" spans="2:51" s="13" customFormat="1" ht="12">
      <c r="B259" s="169"/>
      <c r="D259" s="163" t="s">
        <v>166</v>
      </c>
      <c r="E259" s="170" t="s">
        <v>1</v>
      </c>
      <c r="F259" s="171" t="s">
        <v>307</v>
      </c>
      <c r="H259" s="172">
        <v>26</v>
      </c>
      <c r="I259" s="173"/>
      <c r="L259" s="169"/>
      <c r="M259" s="174"/>
      <c r="N259" s="175"/>
      <c r="O259" s="175"/>
      <c r="P259" s="175"/>
      <c r="Q259" s="175"/>
      <c r="R259" s="175"/>
      <c r="S259" s="175"/>
      <c r="T259" s="176"/>
      <c r="AT259" s="170" t="s">
        <v>166</v>
      </c>
      <c r="AU259" s="170" t="s">
        <v>82</v>
      </c>
      <c r="AV259" s="13" t="s">
        <v>82</v>
      </c>
      <c r="AW259" s="13" t="s">
        <v>31</v>
      </c>
      <c r="AX259" s="13" t="s">
        <v>80</v>
      </c>
      <c r="AY259" s="170" t="s">
        <v>152</v>
      </c>
    </row>
    <row r="260" spans="1:65" s="2" customFormat="1" ht="33" customHeight="1">
      <c r="A260" s="33"/>
      <c r="B260" s="149"/>
      <c r="C260" s="150" t="s">
        <v>167</v>
      </c>
      <c r="D260" s="150" t="s">
        <v>155</v>
      </c>
      <c r="E260" s="151" t="s">
        <v>523</v>
      </c>
      <c r="F260" s="152" t="s">
        <v>524</v>
      </c>
      <c r="G260" s="153" t="s">
        <v>230</v>
      </c>
      <c r="H260" s="154">
        <v>220</v>
      </c>
      <c r="I260" s="155"/>
      <c r="J260" s="156">
        <f>ROUND(I260*H260,2)</f>
        <v>0</v>
      </c>
      <c r="K260" s="152" t="s">
        <v>1</v>
      </c>
      <c r="L260" s="34"/>
      <c r="M260" s="157" t="s">
        <v>1</v>
      </c>
      <c r="N260" s="158" t="s">
        <v>39</v>
      </c>
      <c r="O260" s="59"/>
      <c r="P260" s="159">
        <f>O260*H260</f>
        <v>0</v>
      </c>
      <c r="Q260" s="159">
        <v>0</v>
      </c>
      <c r="R260" s="159">
        <f>Q260*H260</f>
        <v>0</v>
      </c>
      <c r="S260" s="159">
        <v>0</v>
      </c>
      <c r="T260" s="160">
        <f>S260*H260</f>
        <v>0</v>
      </c>
      <c r="U260" s="33"/>
      <c r="V260" s="33"/>
      <c r="W260" s="33"/>
      <c r="X260" s="33"/>
      <c r="Y260" s="33"/>
      <c r="Z260" s="33"/>
      <c r="AA260" s="33"/>
      <c r="AB260" s="33"/>
      <c r="AC260" s="33"/>
      <c r="AD260" s="33"/>
      <c r="AE260" s="33"/>
      <c r="AR260" s="161" t="s">
        <v>160</v>
      </c>
      <c r="AT260" s="161" t="s">
        <v>155</v>
      </c>
      <c r="AU260" s="161" t="s">
        <v>82</v>
      </c>
      <c r="AY260" s="18" t="s">
        <v>152</v>
      </c>
      <c r="BE260" s="162">
        <f>IF(N260="základní",J260,0)</f>
        <v>0</v>
      </c>
      <c r="BF260" s="162">
        <f>IF(N260="snížená",J260,0)</f>
        <v>0</v>
      </c>
      <c r="BG260" s="162">
        <f>IF(N260="zákl. přenesená",J260,0)</f>
        <v>0</v>
      </c>
      <c r="BH260" s="162">
        <f>IF(N260="sníž. přenesená",J260,0)</f>
        <v>0</v>
      </c>
      <c r="BI260" s="162">
        <f>IF(N260="nulová",J260,0)</f>
        <v>0</v>
      </c>
      <c r="BJ260" s="18" t="s">
        <v>80</v>
      </c>
      <c r="BK260" s="162">
        <f>ROUND(I260*H260,2)</f>
        <v>0</v>
      </c>
      <c r="BL260" s="18" t="s">
        <v>160</v>
      </c>
      <c r="BM260" s="161" t="s">
        <v>1078</v>
      </c>
    </row>
    <row r="261" spans="1:47" s="2" customFormat="1" ht="29.25">
      <c r="A261" s="33"/>
      <c r="B261" s="34"/>
      <c r="C261" s="33"/>
      <c r="D261" s="163" t="s">
        <v>162</v>
      </c>
      <c r="E261" s="33"/>
      <c r="F261" s="164" t="s">
        <v>321</v>
      </c>
      <c r="G261" s="33"/>
      <c r="H261" s="33"/>
      <c r="I261" s="165"/>
      <c r="J261" s="33"/>
      <c r="K261" s="33"/>
      <c r="L261" s="34"/>
      <c r="M261" s="166"/>
      <c r="N261" s="167"/>
      <c r="O261" s="59"/>
      <c r="P261" s="59"/>
      <c r="Q261" s="59"/>
      <c r="R261" s="59"/>
      <c r="S261" s="59"/>
      <c r="T261" s="60"/>
      <c r="U261" s="33"/>
      <c r="V261" s="33"/>
      <c r="W261" s="33"/>
      <c r="X261" s="33"/>
      <c r="Y261" s="33"/>
      <c r="Z261" s="33"/>
      <c r="AA261" s="33"/>
      <c r="AB261" s="33"/>
      <c r="AC261" s="33"/>
      <c r="AD261" s="33"/>
      <c r="AE261" s="33"/>
      <c r="AT261" s="18" t="s">
        <v>162</v>
      </c>
      <c r="AU261" s="18" t="s">
        <v>82</v>
      </c>
    </row>
    <row r="262" spans="1:47" s="2" customFormat="1" ht="19.5">
      <c r="A262" s="33"/>
      <c r="B262" s="34"/>
      <c r="C262" s="33"/>
      <c r="D262" s="163" t="s">
        <v>164</v>
      </c>
      <c r="E262" s="33"/>
      <c r="F262" s="168" t="s">
        <v>827</v>
      </c>
      <c r="G262" s="33"/>
      <c r="H262" s="33"/>
      <c r="I262" s="165"/>
      <c r="J262" s="33"/>
      <c r="K262" s="33"/>
      <c r="L262" s="34"/>
      <c r="M262" s="166"/>
      <c r="N262" s="167"/>
      <c r="O262" s="59"/>
      <c r="P262" s="59"/>
      <c r="Q262" s="59"/>
      <c r="R262" s="59"/>
      <c r="S262" s="59"/>
      <c r="T262" s="60"/>
      <c r="U262" s="33"/>
      <c r="V262" s="33"/>
      <c r="W262" s="33"/>
      <c r="X262" s="33"/>
      <c r="Y262" s="33"/>
      <c r="Z262" s="33"/>
      <c r="AA262" s="33"/>
      <c r="AB262" s="33"/>
      <c r="AC262" s="33"/>
      <c r="AD262" s="33"/>
      <c r="AE262" s="33"/>
      <c r="AT262" s="18" t="s">
        <v>164</v>
      </c>
      <c r="AU262" s="18" t="s">
        <v>82</v>
      </c>
    </row>
    <row r="263" spans="2:51" s="14" customFormat="1" ht="12">
      <c r="B263" s="177"/>
      <c r="D263" s="163" t="s">
        <v>166</v>
      </c>
      <c r="E263" s="178" t="s">
        <v>1</v>
      </c>
      <c r="F263" s="179" t="s">
        <v>526</v>
      </c>
      <c r="H263" s="178" t="s">
        <v>1</v>
      </c>
      <c r="I263" s="180"/>
      <c r="L263" s="177"/>
      <c r="M263" s="181"/>
      <c r="N263" s="182"/>
      <c r="O263" s="182"/>
      <c r="P263" s="182"/>
      <c r="Q263" s="182"/>
      <c r="R263" s="182"/>
      <c r="S263" s="182"/>
      <c r="T263" s="183"/>
      <c r="AT263" s="178" t="s">
        <v>166</v>
      </c>
      <c r="AU263" s="178" t="s">
        <v>82</v>
      </c>
      <c r="AV263" s="14" t="s">
        <v>80</v>
      </c>
      <c r="AW263" s="14" t="s">
        <v>31</v>
      </c>
      <c r="AX263" s="14" t="s">
        <v>74</v>
      </c>
      <c r="AY263" s="178" t="s">
        <v>152</v>
      </c>
    </row>
    <row r="264" spans="2:51" s="13" customFormat="1" ht="12">
      <c r="B264" s="169"/>
      <c r="D264" s="163" t="s">
        <v>166</v>
      </c>
      <c r="E264" s="170" t="s">
        <v>1</v>
      </c>
      <c r="F264" s="171" t="s">
        <v>1079</v>
      </c>
      <c r="H264" s="172">
        <v>220</v>
      </c>
      <c r="I264" s="173"/>
      <c r="L264" s="169"/>
      <c r="M264" s="174"/>
      <c r="N264" s="175"/>
      <c r="O264" s="175"/>
      <c r="P264" s="175"/>
      <c r="Q264" s="175"/>
      <c r="R264" s="175"/>
      <c r="S264" s="175"/>
      <c r="T264" s="176"/>
      <c r="AT264" s="170" t="s">
        <v>166</v>
      </c>
      <c r="AU264" s="170" t="s">
        <v>82</v>
      </c>
      <c r="AV264" s="13" t="s">
        <v>82</v>
      </c>
      <c r="AW264" s="13" t="s">
        <v>31</v>
      </c>
      <c r="AX264" s="13" t="s">
        <v>80</v>
      </c>
      <c r="AY264" s="170" t="s">
        <v>152</v>
      </c>
    </row>
    <row r="265" spans="1:65" s="2" customFormat="1" ht="33" customHeight="1">
      <c r="A265" s="33"/>
      <c r="B265" s="149"/>
      <c r="C265" s="150" t="s">
        <v>371</v>
      </c>
      <c r="D265" s="150" t="s">
        <v>155</v>
      </c>
      <c r="E265" s="151" t="s">
        <v>337</v>
      </c>
      <c r="F265" s="152" t="s">
        <v>338</v>
      </c>
      <c r="G265" s="153" t="s">
        <v>332</v>
      </c>
      <c r="H265" s="154">
        <v>471.883</v>
      </c>
      <c r="I265" s="155"/>
      <c r="J265" s="156">
        <f>ROUND(I265*H265,2)</f>
        <v>0</v>
      </c>
      <c r="K265" s="152" t="s">
        <v>159</v>
      </c>
      <c r="L265" s="34"/>
      <c r="M265" s="157" t="s">
        <v>1</v>
      </c>
      <c r="N265" s="158" t="s">
        <v>39</v>
      </c>
      <c r="O265" s="59"/>
      <c r="P265" s="159">
        <f>O265*H265</f>
        <v>0</v>
      </c>
      <c r="Q265" s="159">
        <v>0</v>
      </c>
      <c r="R265" s="159">
        <f>Q265*H265</f>
        <v>0</v>
      </c>
      <c r="S265" s="159">
        <v>0</v>
      </c>
      <c r="T265" s="160">
        <f>S265*H265</f>
        <v>0</v>
      </c>
      <c r="U265" s="33"/>
      <c r="V265" s="33"/>
      <c r="W265" s="33"/>
      <c r="X265" s="33"/>
      <c r="Y265" s="33"/>
      <c r="Z265" s="33"/>
      <c r="AA265" s="33"/>
      <c r="AB265" s="33"/>
      <c r="AC265" s="33"/>
      <c r="AD265" s="33"/>
      <c r="AE265" s="33"/>
      <c r="AR265" s="161" t="s">
        <v>160</v>
      </c>
      <c r="AT265" s="161" t="s">
        <v>155</v>
      </c>
      <c r="AU265" s="161" t="s">
        <v>82</v>
      </c>
      <c r="AY265" s="18" t="s">
        <v>152</v>
      </c>
      <c r="BE265" s="162">
        <f>IF(N265="základní",J265,0)</f>
        <v>0</v>
      </c>
      <c r="BF265" s="162">
        <f>IF(N265="snížená",J265,0)</f>
        <v>0</v>
      </c>
      <c r="BG265" s="162">
        <f>IF(N265="zákl. přenesená",J265,0)</f>
        <v>0</v>
      </c>
      <c r="BH265" s="162">
        <f>IF(N265="sníž. přenesená",J265,0)</f>
        <v>0</v>
      </c>
      <c r="BI265" s="162">
        <f>IF(N265="nulová",J265,0)</f>
        <v>0</v>
      </c>
      <c r="BJ265" s="18" t="s">
        <v>80</v>
      </c>
      <c r="BK265" s="162">
        <f>ROUND(I265*H265,2)</f>
        <v>0</v>
      </c>
      <c r="BL265" s="18" t="s">
        <v>160</v>
      </c>
      <c r="BM265" s="161" t="s">
        <v>1080</v>
      </c>
    </row>
    <row r="266" spans="1:47" s="2" customFormat="1" ht="29.25">
      <c r="A266" s="33"/>
      <c r="B266" s="34"/>
      <c r="C266" s="33"/>
      <c r="D266" s="163" t="s">
        <v>162</v>
      </c>
      <c r="E266" s="33"/>
      <c r="F266" s="164" t="s">
        <v>340</v>
      </c>
      <c r="G266" s="33"/>
      <c r="H266" s="33"/>
      <c r="I266" s="165"/>
      <c r="J266" s="33"/>
      <c r="K266" s="33"/>
      <c r="L266" s="34"/>
      <c r="M266" s="166"/>
      <c r="N266" s="167"/>
      <c r="O266" s="59"/>
      <c r="P266" s="59"/>
      <c r="Q266" s="59"/>
      <c r="R266" s="59"/>
      <c r="S266" s="59"/>
      <c r="T266" s="60"/>
      <c r="U266" s="33"/>
      <c r="V266" s="33"/>
      <c r="W266" s="33"/>
      <c r="X266" s="33"/>
      <c r="Y266" s="33"/>
      <c r="Z266" s="33"/>
      <c r="AA266" s="33"/>
      <c r="AB266" s="33"/>
      <c r="AC266" s="33"/>
      <c r="AD266" s="33"/>
      <c r="AE266" s="33"/>
      <c r="AT266" s="18" t="s">
        <v>162</v>
      </c>
      <c r="AU266" s="18" t="s">
        <v>82</v>
      </c>
    </row>
    <row r="267" spans="2:51" s="14" customFormat="1" ht="12">
      <c r="B267" s="177"/>
      <c r="D267" s="163" t="s">
        <v>166</v>
      </c>
      <c r="E267" s="178" t="s">
        <v>1</v>
      </c>
      <c r="F267" s="179" t="s">
        <v>532</v>
      </c>
      <c r="H267" s="178" t="s">
        <v>1</v>
      </c>
      <c r="I267" s="180"/>
      <c r="L267" s="177"/>
      <c r="M267" s="181"/>
      <c r="N267" s="182"/>
      <c r="O267" s="182"/>
      <c r="P267" s="182"/>
      <c r="Q267" s="182"/>
      <c r="R267" s="182"/>
      <c r="S267" s="182"/>
      <c r="T267" s="183"/>
      <c r="AT267" s="178" t="s">
        <v>166</v>
      </c>
      <c r="AU267" s="178" t="s">
        <v>82</v>
      </c>
      <c r="AV267" s="14" t="s">
        <v>80</v>
      </c>
      <c r="AW267" s="14" t="s">
        <v>31</v>
      </c>
      <c r="AX267" s="14" t="s">
        <v>74</v>
      </c>
      <c r="AY267" s="178" t="s">
        <v>152</v>
      </c>
    </row>
    <row r="268" spans="2:51" s="13" customFormat="1" ht="12">
      <c r="B268" s="169"/>
      <c r="D268" s="163" t="s">
        <v>166</v>
      </c>
      <c r="E268" s="170" t="s">
        <v>1</v>
      </c>
      <c r="F268" s="171" t="s">
        <v>1066</v>
      </c>
      <c r="H268" s="172">
        <v>245</v>
      </c>
      <c r="I268" s="173"/>
      <c r="L268" s="169"/>
      <c r="M268" s="174"/>
      <c r="N268" s="175"/>
      <c r="O268" s="175"/>
      <c r="P268" s="175"/>
      <c r="Q268" s="175"/>
      <c r="R268" s="175"/>
      <c r="S268" s="175"/>
      <c r="T268" s="176"/>
      <c r="AT268" s="170" t="s">
        <v>166</v>
      </c>
      <c r="AU268" s="170" t="s">
        <v>82</v>
      </c>
      <c r="AV268" s="13" t="s">
        <v>82</v>
      </c>
      <c r="AW268" s="13" t="s">
        <v>31</v>
      </c>
      <c r="AX268" s="13" t="s">
        <v>74</v>
      </c>
      <c r="AY268" s="170" t="s">
        <v>152</v>
      </c>
    </row>
    <row r="269" spans="2:51" s="14" customFormat="1" ht="12">
      <c r="B269" s="177"/>
      <c r="D269" s="163" t="s">
        <v>166</v>
      </c>
      <c r="E269" s="178" t="s">
        <v>1</v>
      </c>
      <c r="F269" s="179" t="s">
        <v>854</v>
      </c>
      <c r="H269" s="178" t="s">
        <v>1</v>
      </c>
      <c r="I269" s="180"/>
      <c r="L269" s="177"/>
      <c r="M269" s="181"/>
      <c r="N269" s="182"/>
      <c r="O269" s="182"/>
      <c r="P269" s="182"/>
      <c r="Q269" s="182"/>
      <c r="R269" s="182"/>
      <c r="S269" s="182"/>
      <c r="T269" s="183"/>
      <c r="AT269" s="178" t="s">
        <v>166</v>
      </c>
      <c r="AU269" s="178" t="s">
        <v>82</v>
      </c>
      <c r="AV269" s="14" t="s">
        <v>80</v>
      </c>
      <c r="AW269" s="14" t="s">
        <v>31</v>
      </c>
      <c r="AX269" s="14" t="s">
        <v>74</v>
      </c>
      <c r="AY269" s="178" t="s">
        <v>152</v>
      </c>
    </row>
    <row r="270" spans="2:51" s="13" customFormat="1" ht="12">
      <c r="B270" s="169"/>
      <c r="D270" s="163" t="s">
        <v>166</v>
      </c>
      <c r="E270" s="170" t="s">
        <v>1</v>
      </c>
      <c r="F270" s="171" t="s">
        <v>855</v>
      </c>
      <c r="H270" s="172">
        <v>9.527</v>
      </c>
      <c r="I270" s="173"/>
      <c r="L270" s="169"/>
      <c r="M270" s="174"/>
      <c r="N270" s="175"/>
      <c r="O270" s="175"/>
      <c r="P270" s="175"/>
      <c r="Q270" s="175"/>
      <c r="R270" s="175"/>
      <c r="S270" s="175"/>
      <c r="T270" s="176"/>
      <c r="AT270" s="170" t="s">
        <v>166</v>
      </c>
      <c r="AU270" s="170" t="s">
        <v>82</v>
      </c>
      <c r="AV270" s="13" t="s">
        <v>82</v>
      </c>
      <c r="AW270" s="13" t="s">
        <v>31</v>
      </c>
      <c r="AX270" s="13" t="s">
        <v>74</v>
      </c>
      <c r="AY270" s="170" t="s">
        <v>152</v>
      </c>
    </row>
    <row r="271" spans="2:51" s="13" customFormat="1" ht="12">
      <c r="B271" s="169"/>
      <c r="D271" s="163" t="s">
        <v>166</v>
      </c>
      <c r="E271" s="170" t="s">
        <v>1</v>
      </c>
      <c r="F271" s="171" t="s">
        <v>856</v>
      </c>
      <c r="H271" s="172">
        <v>0.094</v>
      </c>
      <c r="I271" s="173"/>
      <c r="L271" s="169"/>
      <c r="M271" s="174"/>
      <c r="N271" s="175"/>
      <c r="O271" s="175"/>
      <c r="P271" s="175"/>
      <c r="Q271" s="175"/>
      <c r="R271" s="175"/>
      <c r="S271" s="175"/>
      <c r="T271" s="176"/>
      <c r="AT271" s="170" t="s">
        <v>166</v>
      </c>
      <c r="AU271" s="170" t="s">
        <v>82</v>
      </c>
      <c r="AV271" s="13" t="s">
        <v>82</v>
      </c>
      <c r="AW271" s="13" t="s">
        <v>31</v>
      </c>
      <c r="AX271" s="13" t="s">
        <v>74</v>
      </c>
      <c r="AY271" s="170" t="s">
        <v>152</v>
      </c>
    </row>
    <row r="272" spans="2:51" s="13" customFormat="1" ht="12">
      <c r="B272" s="169"/>
      <c r="D272" s="163" t="s">
        <v>166</v>
      </c>
      <c r="E272" s="170" t="s">
        <v>1</v>
      </c>
      <c r="F272" s="171" t="s">
        <v>1067</v>
      </c>
      <c r="H272" s="172">
        <v>7.536</v>
      </c>
      <c r="I272" s="173"/>
      <c r="L272" s="169"/>
      <c r="M272" s="174"/>
      <c r="N272" s="175"/>
      <c r="O272" s="175"/>
      <c r="P272" s="175"/>
      <c r="Q272" s="175"/>
      <c r="R272" s="175"/>
      <c r="S272" s="175"/>
      <c r="T272" s="176"/>
      <c r="AT272" s="170" t="s">
        <v>166</v>
      </c>
      <c r="AU272" s="170" t="s">
        <v>82</v>
      </c>
      <c r="AV272" s="13" t="s">
        <v>82</v>
      </c>
      <c r="AW272" s="13" t="s">
        <v>31</v>
      </c>
      <c r="AX272" s="13" t="s">
        <v>74</v>
      </c>
      <c r="AY272" s="170" t="s">
        <v>152</v>
      </c>
    </row>
    <row r="273" spans="2:51" s="15" customFormat="1" ht="12">
      <c r="B273" s="184"/>
      <c r="D273" s="163" t="s">
        <v>166</v>
      </c>
      <c r="E273" s="185" t="s">
        <v>1</v>
      </c>
      <c r="F273" s="186" t="s">
        <v>300</v>
      </c>
      <c r="H273" s="187">
        <v>262.157</v>
      </c>
      <c r="I273" s="188"/>
      <c r="L273" s="184"/>
      <c r="M273" s="189"/>
      <c r="N273" s="190"/>
      <c r="O273" s="190"/>
      <c r="P273" s="190"/>
      <c r="Q273" s="190"/>
      <c r="R273" s="190"/>
      <c r="S273" s="190"/>
      <c r="T273" s="191"/>
      <c r="AT273" s="185" t="s">
        <v>166</v>
      </c>
      <c r="AU273" s="185" t="s">
        <v>82</v>
      </c>
      <c r="AV273" s="15" t="s">
        <v>160</v>
      </c>
      <c r="AW273" s="15" t="s">
        <v>31</v>
      </c>
      <c r="AX273" s="15" t="s">
        <v>80</v>
      </c>
      <c r="AY273" s="185" t="s">
        <v>152</v>
      </c>
    </row>
    <row r="274" spans="2:51" s="13" customFormat="1" ht="12">
      <c r="B274" s="169"/>
      <c r="D274" s="163" t="s">
        <v>166</v>
      </c>
      <c r="F274" s="171" t="s">
        <v>1081</v>
      </c>
      <c r="H274" s="172">
        <v>471.883</v>
      </c>
      <c r="I274" s="173"/>
      <c r="L274" s="169"/>
      <c r="M274" s="174"/>
      <c r="N274" s="175"/>
      <c r="O274" s="175"/>
      <c r="P274" s="175"/>
      <c r="Q274" s="175"/>
      <c r="R274" s="175"/>
      <c r="S274" s="175"/>
      <c r="T274" s="176"/>
      <c r="AT274" s="170" t="s">
        <v>166</v>
      </c>
      <c r="AU274" s="170" t="s">
        <v>82</v>
      </c>
      <c r="AV274" s="13" t="s">
        <v>82</v>
      </c>
      <c r="AW274" s="13" t="s">
        <v>3</v>
      </c>
      <c r="AX274" s="13" t="s">
        <v>80</v>
      </c>
      <c r="AY274" s="170" t="s">
        <v>152</v>
      </c>
    </row>
    <row r="275" spans="1:65" s="2" customFormat="1" ht="24.2" customHeight="1">
      <c r="A275" s="33"/>
      <c r="B275" s="149"/>
      <c r="C275" s="150" t="s">
        <v>378</v>
      </c>
      <c r="D275" s="150" t="s">
        <v>155</v>
      </c>
      <c r="E275" s="151" t="s">
        <v>537</v>
      </c>
      <c r="F275" s="152" t="s">
        <v>538</v>
      </c>
      <c r="G275" s="153" t="s">
        <v>230</v>
      </c>
      <c r="H275" s="154">
        <v>220</v>
      </c>
      <c r="I275" s="155"/>
      <c r="J275" s="156">
        <f>ROUND(I275*H275,2)</f>
        <v>0</v>
      </c>
      <c r="K275" s="152" t="s">
        <v>159</v>
      </c>
      <c r="L275" s="34"/>
      <c r="M275" s="157" t="s">
        <v>1</v>
      </c>
      <c r="N275" s="158" t="s">
        <v>39</v>
      </c>
      <c r="O275" s="59"/>
      <c r="P275" s="159">
        <f>O275*H275</f>
        <v>0</v>
      </c>
      <c r="Q275" s="159">
        <v>0</v>
      </c>
      <c r="R275" s="159">
        <f>Q275*H275</f>
        <v>0</v>
      </c>
      <c r="S275" s="159">
        <v>0</v>
      </c>
      <c r="T275" s="160">
        <f>S275*H275</f>
        <v>0</v>
      </c>
      <c r="U275" s="33"/>
      <c r="V275" s="33"/>
      <c r="W275" s="33"/>
      <c r="X275" s="33"/>
      <c r="Y275" s="33"/>
      <c r="Z275" s="33"/>
      <c r="AA275" s="33"/>
      <c r="AB275" s="33"/>
      <c r="AC275" s="33"/>
      <c r="AD275" s="33"/>
      <c r="AE275" s="33"/>
      <c r="AR275" s="161" t="s">
        <v>160</v>
      </c>
      <c r="AT275" s="161" t="s">
        <v>155</v>
      </c>
      <c r="AU275" s="161" t="s">
        <v>82</v>
      </c>
      <c r="AY275" s="18" t="s">
        <v>152</v>
      </c>
      <c r="BE275" s="162">
        <f>IF(N275="základní",J275,0)</f>
        <v>0</v>
      </c>
      <c r="BF275" s="162">
        <f>IF(N275="snížená",J275,0)</f>
        <v>0</v>
      </c>
      <c r="BG275" s="162">
        <f>IF(N275="zákl. přenesená",J275,0)</f>
        <v>0</v>
      </c>
      <c r="BH275" s="162">
        <f>IF(N275="sníž. přenesená",J275,0)</f>
        <v>0</v>
      </c>
      <c r="BI275" s="162">
        <f>IF(N275="nulová",J275,0)</f>
        <v>0</v>
      </c>
      <c r="BJ275" s="18" t="s">
        <v>80</v>
      </c>
      <c r="BK275" s="162">
        <f>ROUND(I275*H275,2)</f>
        <v>0</v>
      </c>
      <c r="BL275" s="18" t="s">
        <v>160</v>
      </c>
      <c r="BM275" s="161" t="s">
        <v>1082</v>
      </c>
    </row>
    <row r="276" spans="1:47" s="2" customFormat="1" ht="29.25">
      <c r="A276" s="33"/>
      <c r="B276" s="34"/>
      <c r="C276" s="33"/>
      <c r="D276" s="163" t="s">
        <v>162</v>
      </c>
      <c r="E276" s="33"/>
      <c r="F276" s="164" t="s">
        <v>540</v>
      </c>
      <c r="G276" s="33"/>
      <c r="H276" s="33"/>
      <c r="I276" s="165"/>
      <c r="J276" s="33"/>
      <c r="K276" s="33"/>
      <c r="L276" s="34"/>
      <c r="M276" s="166"/>
      <c r="N276" s="167"/>
      <c r="O276" s="59"/>
      <c r="P276" s="59"/>
      <c r="Q276" s="59"/>
      <c r="R276" s="59"/>
      <c r="S276" s="59"/>
      <c r="T276" s="60"/>
      <c r="U276" s="33"/>
      <c r="V276" s="33"/>
      <c r="W276" s="33"/>
      <c r="X276" s="33"/>
      <c r="Y276" s="33"/>
      <c r="Z276" s="33"/>
      <c r="AA276" s="33"/>
      <c r="AB276" s="33"/>
      <c r="AC276" s="33"/>
      <c r="AD276" s="33"/>
      <c r="AE276" s="33"/>
      <c r="AT276" s="18" t="s">
        <v>162</v>
      </c>
      <c r="AU276" s="18" t="s">
        <v>82</v>
      </c>
    </row>
    <row r="277" spans="1:47" s="2" customFormat="1" ht="19.5">
      <c r="A277" s="33"/>
      <c r="B277" s="34"/>
      <c r="C277" s="33"/>
      <c r="D277" s="163" t="s">
        <v>164</v>
      </c>
      <c r="E277" s="33"/>
      <c r="F277" s="168" t="s">
        <v>827</v>
      </c>
      <c r="G277" s="33"/>
      <c r="H277" s="33"/>
      <c r="I277" s="165"/>
      <c r="J277" s="33"/>
      <c r="K277" s="33"/>
      <c r="L277" s="34"/>
      <c r="M277" s="166"/>
      <c r="N277" s="167"/>
      <c r="O277" s="59"/>
      <c r="P277" s="59"/>
      <c r="Q277" s="59"/>
      <c r="R277" s="59"/>
      <c r="S277" s="59"/>
      <c r="T277" s="60"/>
      <c r="U277" s="33"/>
      <c r="V277" s="33"/>
      <c r="W277" s="33"/>
      <c r="X277" s="33"/>
      <c r="Y277" s="33"/>
      <c r="Z277" s="33"/>
      <c r="AA277" s="33"/>
      <c r="AB277" s="33"/>
      <c r="AC277" s="33"/>
      <c r="AD277" s="33"/>
      <c r="AE277" s="33"/>
      <c r="AT277" s="18" t="s">
        <v>164</v>
      </c>
      <c r="AU277" s="18" t="s">
        <v>82</v>
      </c>
    </row>
    <row r="278" spans="2:51" s="14" customFormat="1" ht="12">
      <c r="B278" s="177"/>
      <c r="D278" s="163" t="s">
        <v>166</v>
      </c>
      <c r="E278" s="178" t="s">
        <v>1</v>
      </c>
      <c r="F278" s="179" t="s">
        <v>276</v>
      </c>
      <c r="H278" s="178" t="s">
        <v>1</v>
      </c>
      <c r="I278" s="180"/>
      <c r="L278" s="177"/>
      <c r="M278" s="181"/>
      <c r="N278" s="182"/>
      <c r="O278" s="182"/>
      <c r="P278" s="182"/>
      <c r="Q278" s="182"/>
      <c r="R278" s="182"/>
      <c r="S278" s="182"/>
      <c r="T278" s="183"/>
      <c r="AT278" s="178" t="s">
        <v>166</v>
      </c>
      <c r="AU278" s="178" t="s">
        <v>82</v>
      </c>
      <c r="AV278" s="14" t="s">
        <v>80</v>
      </c>
      <c r="AW278" s="14" t="s">
        <v>31</v>
      </c>
      <c r="AX278" s="14" t="s">
        <v>74</v>
      </c>
      <c r="AY278" s="178" t="s">
        <v>152</v>
      </c>
    </row>
    <row r="279" spans="2:51" s="13" customFormat="1" ht="12">
      <c r="B279" s="169"/>
      <c r="D279" s="163" t="s">
        <v>166</v>
      </c>
      <c r="E279" s="170" t="s">
        <v>1</v>
      </c>
      <c r="F279" s="171" t="s">
        <v>1079</v>
      </c>
      <c r="H279" s="172">
        <v>220</v>
      </c>
      <c r="I279" s="173"/>
      <c r="L279" s="169"/>
      <c r="M279" s="174"/>
      <c r="N279" s="175"/>
      <c r="O279" s="175"/>
      <c r="P279" s="175"/>
      <c r="Q279" s="175"/>
      <c r="R279" s="175"/>
      <c r="S279" s="175"/>
      <c r="T279" s="176"/>
      <c r="AT279" s="170" t="s">
        <v>166</v>
      </c>
      <c r="AU279" s="170" t="s">
        <v>82</v>
      </c>
      <c r="AV279" s="13" t="s">
        <v>82</v>
      </c>
      <c r="AW279" s="13" t="s">
        <v>31</v>
      </c>
      <c r="AX279" s="13" t="s">
        <v>80</v>
      </c>
      <c r="AY279" s="170" t="s">
        <v>152</v>
      </c>
    </row>
    <row r="280" spans="1:65" s="2" customFormat="1" ht="24.2" customHeight="1">
      <c r="A280" s="33"/>
      <c r="B280" s="149"/>
      <c r="C280" s="150" t="s">
        <v>385</v>
      </c>
      <c r="D280" s="150" t="s">
        <v>155</v>
      </c>
      <c r="E280" s="151" t="s">
        <v>557</v>
      </c>
      <c r="F280" s="152" t="s">
        <v>558</v>
      </c>
      <c r="G280" s="153" t="s">
        <v>158</v>
      </c>
      <c r="H280" s="154">
        <v>231.25</v>
      </c>
      <c r="I280" s="155"/>
      <c r="J280" s="156">
        <f>ROUND(I280*H280,2)</f>
        <v>0</v>
      </c>
      <c r="K280" s="152" t="s">
        <v>159</v>
      </c>
      <c r="L280" s="34"/>
      <c r="M280" s="157" t="s">
        <v>1</v>
      </c>
      <c r="N280" s="158" t="s">
        <v>39</v>
      </c>
      <c r="O280" s="59"/>
      <c r="P280" s="159">
        <f>O280*H280</f>
        <v>0</v>
      </c>
      <c r="Q280" s="159">
        <v>0</v>
      </c>
      <c r="R280" s="159">
        <f>Q280*H280</f>
        <v>0</v>
      </c>
      <c r="S280" s="159">
        <v>0</v>
      </c>
      <c r="T280" s="160">
        <f>S280*H280</f>
        <v>0</v>
      </c>
      <c r="U280" s="33"/>
      <c r="V280" s="33"/>
      <c r="W280" s="33"/>
      <c r="X280" s="33"/>
      <c r="Y280" s="33"/>
      <c r="Z280" s="33"/>
      <c r="AA280" s="33"/>
      <c r="AB280" s="33"/>
      <c r="AC280" s="33"/>
      <c r="AD280" s="33"/>
      <c r="AE280" s="33"/>
      <c r="AR280" s="161" t="s">
        <v>160</v>
      </c>
      <c r="AT280" s="161" t="s">
        <v>155</v>
      </c>
      <c r="AU280" s="161" t="s">
        <v>82</v>
      </c>
      <c r="AY280" s="18" t="s">
        <v>152</v>
      </c>
      <c r="BE280" s="162">
        <f>IF(N280="základní",J280,0)</f>
        <v>0</v>
      </c>
      <c r="BF280" s="162">
        <f>IF(N280="snížená",J280,0)</f>
        <v>0</v>
      </c>
      <c r="BG280" s="162">
        <f>IF(N280="zákl. přenesená",J280,0)</f>
        <v>0</v>
      </c>
      <c r="BH280" s="162">
        <f>IF(N280="sníž. přenesená",J280,0)</f>
        <v>0</v>
      </c>
      <c r="BI280" s="162">
        <f>IF(N280="nulová",J280,0)</f>
        <v>0</v>
      </c>
      <c r="BJ280" s="18" t="s">
        <v>80</v>
      </c>
      <c r="BK280" s="162">
        <f>ROUND(I280*H280,2)</f>
        <v>0</v>
      </c>
      <c r="BL280" s="18" t="s">
        <v>160</v>
      </c>
      <c r="BM280" s="161" t="s">
        <v>1083</v>
      </c>
    </row>
    <row r="281" spans="1:47" s="2" customFormat="1" ht="29.25">
      <c r="A281" s="33"/>
      <c r="B281" s="34"/>
      <c r="C281" s="33"/>
      <c r="D281" s="163" t="s">
        <v>162</v>
      </c>
      <c r="E281" s="33"/>
      <c r="F281" s="164" t="s">
        <v>560</v>
      </c>
      <c r="G281" s="33"/>
      <c r="H281" s="33"/>
      <c r="I281" s="165"/>
      <c r="J281" s="33"/>
      <c r="K281" s="33"/>
      <c r="L281" s="34"/>
      <c r="M281" s="166"/>
      <c r="N281" s="167"/>
      <c r="O281" s="59"/>
      <c r="P281" s="59"/>
      <c r="Q281" s="59"/>
      <c r="R281" s="59"/>
      <c r="S281" s="59"/>
      <c r="T281" s="60"/>
      <c r="U281" s="33"/>
      <c r="V281" s="33"/>
      <c r="W281" s="33"/>
      <c r="X281" s="33"/>
      <c r="Y281" s="33"/>
      <c r="Z281" s="33"/>
      <c r="AA281" s="33"/>
      <c r="AB281" s="33"/>
      <c r="AC281" s="33"/>
      <c r="AD281" s="33"/>
      <c r="AE281" s="33"/>
      <c r="AT281" s="18" t="s">
        <v>162</v>
      </c>
      <c r="AU281" s="18" t="s">
        <v>82</v>
      </c>
    </row>
    <row r="282" spans="1:47" s="2" customFormat="1" ht="19.5">
      <c r="A282" s="33"/>
      <c r="B282" s="34"/>
      <c r="C282" s="33"/>
      <c r="D282" s="163" t="s">
        <v>164</v>
      </c>
      <c r="E282" s="33"/>
      <c r="F282" s="168" t="s">
        <v>827</v>
      </c>
      <c r="G282" s="33"/>
      <c r="H282" s="33"/>
      <c r="I282" s="165"/>
      <c r="J282" s="33"/>
      <c r="K282" s="33"/>
      <c r="L282" s="34"/>
      <c r="M282" s="166"/>
      <c r="N282" s="167"/>
      <c r="O282" s="59"/>
      <c r="P282" s="59"/>
      <c r="Q282" s="59"/>
      <c r="R282" s="59"/>
      <c r="S282" s="59"/>
      <c r="T282" s="60"/>
      <c r="U282" s="33"/>
      <c r="V282" s="33"/>
      <c r="W282" s="33"/>
      <c r="X282" s="33"/>
      <c r="Y282" s="33"/>
      <c r="Z282" s="33"/>
      <c r="AA282" s="33"/>
      <c r="AB282" s="33"/>
      <c r="AC282" s="33"/>
      <c r="AD282" s="33"/>
      <c r="AE282" s="33"/>
      <c r="AT282" s="18" t="s">
        <v>164</v>
      </c>
      <c r="AU282" s="18" t="s">
        <v>82</v>
      </c>
    </row>
    <row r="283" spans="2:51" s="14" customFormat="1" ht="12">
      <c r="B283" s="177"/>
      <c r="D283" s="163" t="s">
        <v>166</v>
      </c>
      <c r="E283" s="178" t="s">
        <v>1</v>
      </c>
      <c r="F283" s="179" t="s">
        <v>873</v>
      </c>
      <c r="H283" s="178" t="s">
        <v>1</v>
      </c>
      <c r="I283" s="180"/>
      <c r="L283" s="177"/>
      <c r="M283" s="181"/>
      <c r="N283" s="182"/>
      <c r="O283" s="182"/>
      <c r="P283" s="182"/>
      <c r="Q283" s="182"/>
      <c r="R283" s="182"/>
      <c r="S283" s="182"/>
      <c r="T283" s="183"/>
      <c r="AT283" s="178" t="s">
        <v>166</v>
      </c>
      <c r="AU283" s="178" t="s">
        <v>82</v>
      </c>
      <c r="AV283" s="14" t="s">
        <v>80</v>
      </c>
      <c r="AW283" s="14" t="s">
        <v>31</v>
      </c>
      <c r="AX283" s="14" t="s">
        <v>74</v>
      </c>
      <c r="AY283" s="178" t="s">
        <v>152</v>
      </c>
    </row>
    <row r="284" spans="2:51" s="13" customFormat="1" ht="12">
      <c r="B284" s="169"/>
      <c r="D284" s="163" t="s">
        <v>166</v>
      </c>
      <c r="E284" s="170" t="s">
        <v>1</v>
      </c>
      <c r="F284" s="171" t="s">
        <v>1084</v>
      </c>
      <c r="H284" s="172">
        <v>231.25</v>
      </c>
      <c r="I284" s="173"/>
      <c r="L284" s="169"/>
      <c r="M284" s="174"/>
      <c r="N284" s="175"/>
      <c r="O284" s="175"/>
      <c r="P284" s="175"/>
      <c r="Q284" s="175"/>
      <c r="R284" s="175"/>
      <c r="S284" s="175"/>
      <c r="T284" s="176"/>
      <c r="AT284" s="170" t="s">
        <v>166</v>
      </c>
      <c r="AU284" s="170" t="s">
        <v>82</v>
      </c>
      <c r="AV284" s="13" t="s">
        <v>82</v>
      </c>
      <c r="AW284" s="13" t="s">
        <v>31</v>
      </c>
      <c r="AX284" s="13" t="s">
        <v>80</v>
      </c>
      <c r="AY284" s="170" t="s">
        <v>152</v>
      </c>
    </row>
    <row r="285" spans="1:65" s="2" customFormat="1" ht="24.2" customHeight="1">
      <c r="A285" s="33"/>
      <c r="B285" s="149"/>
      <c r="C285" s="150" t="s">
        <v>391</v>
      </c>
      <c r="D285" s="150" t="s">
        <v>155</v>
      </c>
      <c r="E285" s="151" t="s">
        <v>568</v>
      </c>
      <c r="F285" s="152" t="s">
        <v>569</v>
      </c>
      <c r="G285" s="153" t="s">
        <v>158</v>
      </c>
      <c r="H285" s="154">
        <v>231.25</v>
      </c>
      <c r="I285" s="155"/>
      <c r="J285" s="156">
        <f>ROUND(I285*H285,2)</f>
        <v>0</v>
      </c>
      <c r="K285" s="152" t="s">
        <v>1</v>
      </c>
      <c r="L285" s="34"/>
      <c r="M285" s="157" t="s">
        <v>1</v>
      </c>
      <c r="N285" s="158" t="s">
        <v>39</v>
      </c>
      <c r="O285" s="59"/>
      <c r="P285" s="159">
        <f>O285*H285</f>
        <v>0</v>
      </c>
      <c r="Q285" s="159">
        <v>0</v>
      </c>
      <c r="R285" s="159">
        <f>Q285*H285</f>
        <v>0</v>
      </c>
      <c r="S285" s="159">
        <v>0</v>
      </c>
      <c r="T285" s="160">
        <f>S285*H285</f>
        <v>0</v>
      </c>
      <c r="U285" s="33"/>
      <c r="V285" s="33"/>
      <c r="W285" s="33"/>
      <c r="X285" s="33"/>
      <c r="Y285" s="33"/>
      <c r="Z285" s="33"/>
      <c r="AA285" s="33"/>
      <c r="AB285" s="33"/>
      <c r="AC285" s="33"/>
      <c r="AD285" s="33"/>
      <c r="AE285" s="33"/>
      <c r="AR285" s="161" t="s">
        <v>160</v>
      </c>
      <c r="AT285" s="161" t="s">
        <v>155</v>
      </c>
      <c r="AU285" s="161" t="s">
        <v>82</v>
      </c>
      <c r="AY285" s="18" t="s">
        <v>152</v>
      </c>
      <c r="BE285" s="162">
        <f>IF(N285="základní",J285,0)</f>
        <v>0</v>
      </c>
      <c r="BF285" s="162">
        <f>IF(N285="snížená",J285,0)</f>
        <v>0</v>
      </c>
      <c r="BG285" s="162">
        <f>IF(N285="zákl. přenesená",J285,0)</f>
        <v>0</v>
      </c>
      <c r="BH285" s="162">
        <f>IF(N285="sníž. přenesená",J285,0)</f>
        <v>0</v>
      </c>
      <c r="BI285" s="162">
        <f>IF(N285="nulová",J285,0)</f>
        <v>0</v>
      </c>
      <c r="BJ285" s="18" t="s">
        <v>80</v>
      </c>
      <c r="BK285" s="162">
        <f>ROUND(I285*H285,2)</f>
        <v>0</v>
      </c>
      <c r="BL285" s="18" t="s">
        <v>160</v>
      </c>
      <c r="BM285" s="161" t="s">
        <v>1085</v>
      </c>
    </row>
    <row r="286" spans="1:47" s="2" customFormat="1" ht="19.5">
      <c r="A286" s="33"/>
      <c r="B286" s="34"/>
      <c r="C286" s="33"/>
      <c r="D286" s="163" t="s">
        <v>162</v>
      </c>
      <c r="E286" s="33"/>
      <c r="F286" s="164" t="s">
        <v>569</v>
      </c>
      <c r="G286" s="33"/>
      <c r="H286" s="33"/>
      <c r="I286" s="165"/>
      <c r="J286" s="33"/>
      <c r="K286" s="33"/>
      <c r="L286" s="34"/>
      <c r="M286" s="166"/>
      <c r="N286" s="167"/>
      <c r="O286" s="59"/>
      <c r="P286" s="59"/>
      <c r="Q286" s="59"/>
      <c r="R286" s="59"/>
      <c r="S286" s="59"/>
      <c r="T286" s="60"/>
      <c r="U286" s="33"/>
      <c r="V286" s="33"/>
      <c r="W286" s="33"/>
      <c r="X286" s="33"/>
      <c r="Y286" s="33"/>
      <c r="Z286" s="33"/>
      <c r="AA286" s="33"/>
      <c r="AB286" s="33"/>
      <c r="AC286" s="33"/>
      <c r="AD286" s="33"/>
      <c r="AE286" s="33"/>
      <c r="AT286" s="18" t="s">
        <v>162</v>
      </c>
      <c r="AU286" s="18" t="s">
        <v>82</v>
      </c>
    </row>
    <row r="287" spans="2:63" s="12" customFormat="1" ht="22.9" customHeight="1">
      <c r="B287" s="136"/>
      <c r="D287" s="137" t="s">
        <v>73</v>
      </c>
      <c r="E287" s="147" t="s">
        <v>82</v>
      </c>
      <c r="F287" s="147" t="s">
        <v>364</v>
      </c>
      <c r="I287" s="139"/>
      <c r="J287" s="148">
        <f>BK287</f>
        <v>0</v>
      </c>
      <c r="L287" s="136"/>
      <c r="M287" s="141"/>
      <c r="N287" s="142"/>
      <c r="O287" s="142"/>
      <c r="P287" s="143">
        <f>SUM(P288:P327)</f>
        <v>0</v>
      </c>
      <c r="Q287" s="142"/>
      <c r="R287" s="143">
        <f>SUM(R288:R327)</f>
        <v>47.237082459999996</v>
      </c>
      <c r="S287" s="142"/>
      <c r="T287" s="144">
        <f>SUM(T288:T327)</f>
        <v>0</v>
      </c>
      <c r="AR287" s="137" t="s">
        <v>80</v>
      </c>
      <c r="AT287" s="145" t="s">
        <v>73</v>
      </c>
      <c r="AU287" s="145" t="s">
        <v>80</v>
      </c>
      <c r="AY287" s="137" t="s">
        <v>152</v>
      </c>
      <c r="BK287" s="146">
        <f>SUM(BK288:BK327)</f>
        <v>0</v>
      </c>
    </row>
    <row r="288" spans="1:65" s="2" customFormat="1" ht="24.2" customHeight="1">
      <c r="A288" s="33"/>
      <c r="B288" s="149"/>
      <c r="C288" s="150" t="s">
        <v>396</v>
      </c>
      <c r="D288" s="150" t="s">
        <v>155</v>
      </c>
      <c r="E288" s="151" t="s">
        <v>778</v>
      </c>
      <c r="F288" s="152" t="s">
        <v>779</v>
      </c>
      <c r="G288" s="153" t="s">
        <v>158</v>
      </c>
      <c r="H288" s="154">
        <v>117.18</v>
      </c>
      <c r="I288" s="155"/>
      <c r="J288" s="156">
        <f>ROUND(I288*H288,2)</f>
        <v>0</v>
      </c>
      <c r="K288" s="152" t="s">
        <v>159</v>
      </c>
      <c r="L288" s="34"/>
      <c r="M288" s="157" t="s">
        <v>1</v>
      </c>
      <c r="N288" s="158" t="s">
        <v>39</v>
      </c>
      <c r="O288" s="59"/>
      <c r="P288" s="159">
        <f>O288*H288</f>
        <v>0</v>
      </c>
      <c r="Q288" s="159">
        <v>0</v>
      </c>
      <c r="R288" s="159">
        <f>Q288*H288</f>
        <v>0</v>
      </c>
      <c r="S288" s="159">
        <v>0</v>
      </c>
      <c r="T288" s="160">
        <f>S288*H288</f>
        <v>0</v>
      </c>
      <c r="U288" s="33"/>
      <c r="V288" s="33"/>
      <c r="W288" s="33"/>
      <c r="X288" s="33"/>
      <c r="Y288" s="33"/>
      <c r="Z288" s="33"/>
      <c r="AA288" s="33"/>
      <c r="AB288" s="33"/>
      <c r="AC288" s="33"/>
      <c r="AD288" s="33"/>
      <c r="AE288" s="33"/>
      <c r="AR288" s="161" t="s">
        <v>160</v>
      </c>
      <c r="AT288" s="161" t="s">
        <v>155</v>
      </c>
      <c r="AU288" s="161" t="s">
        <v>82</v>
      </c>
      <c r="AY288" s="18" t="s">
        <v>152</v>
      </c>
      <c r="BE288" s="162">
        <f>IF(N288="základní",J288,0)</f>
        <v>0</v>
      </c>
      <c r="BF288" s="162">
        <f>IF(N288="snížená",J288,0)</f>
        <v>0</v>
      </c>
      <c r="BG288" s="162">
        <f>IF(N288="zákl. přenesená",J288,0)</f>
        <v>0</v>
      </c>
      <c r="BH288" s="162">
        <f>IF(N288="sníž. přenesená",J288,0)</f>
        <v>0</v>
      </c>
      <c r="BI288" s="162">
        <f>IF(N288="nulová",J288,0)</f>
        <v>0</v>
      </c>
      <c r="BJ288" s="18" t="s">
        <v>80</v>
      </c>
      <c r="BK288" s="162">
        <f>ROUND(I288*H288,2)</f>
        <v>0</v>
      </c>
      <c r="BL288" s="18" t="s">
        <v>160</v>
      </c>
      <c r="BM288" s="161" t="s">
        <v>1086</v>
      </c>
    </row>
    <row r="289" spans="1:47" s="2" customFormat="1" ht="29.25">
      <c r="A289" s="33"/>
      <c r="B289" s="34"/>
      <c r="C289" s="33"/>
      <c r="D289" s="163" t="s">
        <v>162</v>
      </c>
      <c r="E289" s="33"/>
      <c r="F289" s="164" t="s">
        <v>781</v>
      </c>
      <c r="G289" s="33"/>
      <c r="H289" s="33"/>
      <c r="I289" s="165"/>
      <c r="J289" s="33"/>
      <c r="K289" s="33"/>
      <c r="L289" s="34"/>
      <c r="M289" s="166"/>
      <c r="N289" s="167"/>
      <c r="O289" s="59"/>
      <c r="P289" s="59"/>
      <c r="Q289" s="59"/>
      <c r="R289" s="59"/>
      <c r="S289" s="59"/>
      <c r="T289" s="60"/>
      <c r="U289" s="33"/>
      <c r="V289" s="33"/>
      <c r="W289" s="33"/>
      <c r="X289" s="33"/>
      <c r="Y289" s="33"/>
      <c r="Z289" s="33"/>
      <c r="AA289" s="33"/>
      <c r="AB289" s="33"/>
      <c r="AC289" s="33"/>
      <c r="AD289" s="33"/>
      <c r="AE289" s="33"/>
      <c r="AT289" s="18" t="s">
        <v>162</v>
      </c>
      <c r="AU289" s="18" t="s">
        <v>82</v>
      </c>
    </row>
    <row r="290" spans="1:47" s="2" customFormat="1" ht="19.5">
      <c r="A290" s="33"/>
      <c r="B290" s="34"/>
      <c r="C290" s="33"/>
      <c r="D290" s="163" t="s">
        <v>164</v>
      </c>
      <c r="E290" s="33"/>
      <c r="F290" s="168" t="s">
        <v>827</v>
      </c>
      <c r="G290" s="33"/>
      <c r="H290" s="33"/>
      <c r="I290" s="165"/>
      <c r="J290" s="33"/>
      <c r="K290" s="33"/>
      <c r="L290" s="34"/>
      <c r="M290" s="166"/>
      <c r="N290" s="167"/>
      <c r="O290" s="59"/>
      <c r="P290" s="59"/>
      <c r="Q290" s="59"/>
      <c r="R290" s="59"/>
      <c r="S290" s="59"/>
      <c r="T290" s="60"/>
      <c r="U290" s="33"/>
      <c r="V290" s="33"/>
      <c r="W290" s="33"/>
      <c r="X290" s="33"/>
      <c r="Y290" s="33"/>
      <c r="Z290" s="33"/>
      <c r="AA290" s="33"/>
      <c r="AB290" s="33"/>
      <c r="AC290" s="33"/>
      <c r="AD290" s="33"/>
      <c r="AE290" s="33"/>
      <c r="AT290" s="18" t="s">
        <v>164</v>
      </c>
      <c r="AU290" s="18" t="s">
        <v>82</v>
      </c>
    </row>
    <row r="291" spans="2:51" s="13" customFormat="1" ht="12">
      <c r="B291" s="169"/>
      <c r="D291" s="163" t="s">
        <v>166</v>
      </c>
      <c r="E291" s="170" t="s">
        <v>1</v>
      </c>
      <c r="F291" s="171" t="s">
        <v>1087</v>
      </c>
      <c r="H291" s="172">
        <v>117.18</v>
      </c>
      <c r="I291" s="173"/>
      <c r="L291" s="169"/>
      <c r="M291" s="174"/>
      <c r="N291" s="175"/>
      <c r="O291" s="175"/>
      <c r="P291" s="175"/>
      <c r="Q291" s="175"/>
      <c r="R291" s="175"/>
      <c r="S291" s="175"/>
      <c r="T291" s="176"/>
      <c r="AT291" s="170" t="s">
        <v>166</v>
      </c>
      <c r="AU291" s="170" t="s">
        <v>82</v>
      </c>
      <c r="AV291" s="13" t="s">
        <v>82</v>
      </c>
      <c r="AW291" s="13" t="s">
        <v>31</v>
      </c>
      <c r="AX291" s="13" t="s">
        <v>80</v>
      </c>
      <c r="AY291" s="170" t="s">
        <v>152</v>
      </c>
    </row>
    <row r="292" spans="1:65" s="2" customFormat="1" ht="24.2" customHeight="1">
      <c r="A292" s="33"/>
      <c r="B292" s="149"/>
      <c r="C292" s="150" t="s">
        <v>400</v>
      </c>
      <c r="D292" s="150" t="s">
        <v>155</v>
      </c>
      <c r="E292" s="151" t="s">
        <v>1088</v>
      </c>
      <c r="F292" s="152" t="s">
        <v>1089</v>
      </c>
      <c r="G292" s="153" t="s">
        <v>434</v>
      </c>
      <c r="H292" s="154">
        <v>60</v>
      </c>
      <c r="I292" s="155"/>
      <c r="J292" s="156">
        <f>ROUND(I292*H292,2)</f>
        <v>0</v>
      </c>
      <c r="K292" s="152" t="s">
        <v>1</v>
      </c>
      <c r="L292" s="34"/>
      <c r="M292" s="157" t="s">
        <v>1</v>
      </c>
      <c r="N292" s="158" t="s">
        <v>39</v>
      </c>
      <c r="O292" s="59"/>
      <c r="P292" s="159">
        <f>O292*H292</f>
        <v>0</v>
      </c>
      <c r="Q292" s="159">
        <v>0.0001</v>
      </c>
      <c r="R292" s="159">
        <f>Q292*H292</f>
        <v>0.006</v>
      </c>
      <c r="S292" s="159">
        <v>0</v>
      </c>
      <c r="T292" s="160">
        <f>S292*H292</f>
        <v>0</v>
      </c>
      <c r="U292" s="33"/>
      <c r="V292" s="33"/>
      <c r="W292" s="33"/>
      <c r="X292" s="33"/>
      <c r="Y292" s="33"/>
      <c r="Z292" s="33"/>
      <c r="AA292" s="33"/>
      <c r="AB292" s="33"/>
      <c r="AC292" s="33"/>
      <c r="AD292" s="33"/>
      <c r="AE292" s="33"/>
      <c r="AR292" s="161" t="s">
        <v>160</v>
      </c>
      <c r="AT292" s="161" t="s">
        <v>155</v>
      </c>
      <c r="AU292" s="161" t="s">
        <v>82</v>
      </c>
      <c r="AY292" s="18" t="s">
        <v>152</v>
      </c>
      <c r="BE292" s="162">
        <f>IF(N292="základní",J292,0)</f>
        <v>0</v>
      </c>
      <c r="BF292" s="162">
        <f>IF(N292="snížená",J292,0)</f>
        <v>0</v>
      </c>
      <c r="BG292" s="162">
        <f>IF(N292="zákl. přenesená",J292,0)</f>
        <v>0</v>
      </c>
      <c r="BH292" s="162">
        <f>IF(N292="sníž. přenesená",J292,0)</f>
        <v>0</v>
      </c>
      <c r="BI292" s="162">
        <f>IF(N292="nulová",J292,0)</f>
        <v>0</v>
      </c>
      <c r="BJ292" s="18" t="s">
        <v>80</v>
      </c>
      <c r="BK292" s="162">
        <f>ROUND(I292*H292,2)</f>
        <v>0</v>
      </c>
      <c r="BL292" s="18" t="s">
        <v>160</v>
      </c>
      <c r="BM292" s="161" t="s">
        <v>1090</v>
      </c>
    </row>
    <row r="293" spans="1:47" s="2" customFormat="1" ht="29.25">
      <c r="A293" s="33"/>
      <c r="B293" s="34"/>
      <c r="C293" s="33"/>
      <c r="D293" s="163" t="s">
        <v>162</v>
      </c>
      <c r="E293" s="33"/>
      <c r="F293" s="164" t="s">
        <v>1091</v>
      </c>
      <c r="G293" s="33"/>
      <c r="H293" s="33"/>
      <c r="I293" s="165"/>
      <c r="J293" s="33"/>
      <c r="K293" s="33"/>
      <c r="L293" s="34"/>
      <c r="M293" s="166"/>
      <c r="N293" s="167"/>
      <c r="O293" s="59"/>
      <c r="P293" s="59"/>
      <c r="Q293" s="59"/>
      <c r="R293" s="59"/>
      <c r="S293" s="59"/>
      <c r="T293" s="60"/>
      <c r="U293" s="33"/>
      <c r="V293" s="33"/>
      <c r="W293" s="33"/>
      <c r="X293" s="33"/>
      <c r="Y293" s="33"/>
      <c r="Z293" s="33"/>
      <c r="AA293" s="33"/>
      <c r="AB293" s="33"/>
      <c r="AC293" s="33"/>
      <c r="AD293" s="33"/>
      <c r="AE293" s="33"/>
      <c r="AT293" s="18" t="s">
        <v>162</v>
      </c>
      <c r="AU293" s="18" t="s">
        <v>82</v>
      </c>
    </row>
    <row r="294" spans="1:47" s="2" customFormat="1" ht="29.25">
      <c r="A294" s="33"/>
      <c r="B294" s="34"/>
      <c r="C294" s="33"/>
      <c r="D294" s="163" t="s">
        <v>164</v>
      </c>
      <c r="E294" s="33"/>
      <c r="F294" s="168" t="s">
        <v>1039</v>
      </c>
      <c r="G294" s="33"/>
      <c r="H294" s="33"/>
      <c r="I294" s="165"/>
      <c r="J294" s="33"/>
      <c r="K294" s="33"/>
      <c r="L294" s="34"/>
      <c r="M294" s="166"/>
      <c r="N294" s="167"/>
      <c r="O294" s="59"/>
      <c r="P294" s="59"/>
      <c r="Q294" s="59"/>
      <c r="R294" s="59"/>
      <c r="S294" s="59"/>
      <c r="T294" s="60"/>
      <c r="U294" s="33"/>
      <c r="V294" s="33"/>
      <c r="W294" s="33"/>
      <c r="X294" s="33"/>
      <c r="Y294" s="33"/>
      <c r="Z294" s="33"/>
      <c r="AA294" s="33"/>
      <c r="AB294" s="33"/>
      <c r="AC294" s="33"/>
      <c r="AD294" s="33"/>
      <c r="AE294" s="33"/>
      <c r="AT294" s="18" t="s">
        <v>164</v>
      </c>
      <c r="AU294" s="18" t="s">
        <v>82</v>
      </c>
    </row>
    <row r="295" spans="2:51" s="14" customFormat="1" ht="12">
      <c r="B295" s="177"/>
      <c r="D295" s="163" t="s">
        <v>166</v>
      </c>
      <c r="E295" s="178" t="s">
        <v>1</v>
      </c>
      <c r="F295" s="179" t="s">
        <v>1092</v>
      </c>
      <c r="H295" s="178" t="s">
        <v>1</v>
      </c>
      <c r="I295" s="180"/>
      <c r="L295" s="177"/>
      <c r="M295" s="181"/>
      <c r="N295" s="182"/>
      <c r="O295" s="182"/>
      <c r="P295" s="182"/>
      <c r="Q295" s="182"/>
      <c r="R295" s="182"/>
      <c r="S295" s="182"/>
      <c r="T295" s="183"/>
      <c r="AT295" s="178" t="s">
        <v>166</v>
      </c>
      <c r="AU295" s="178" t="s">
        <v>82</v>
      </c>
      <c r="AV295" s="14" t="s">
        <v>80</v>
      </c>
      <c r="AW295" s="14" t="s">
        <v>31</v>
      </c>
      <c r="AX295" s="14" t="s">
        <v>74</v>
      </c>
      <c r="AY295" s="178" t="s">
        <v>152</v>
      </c>
    </row>
    <row r="296" spans="2:51" s="13" customFormat="1" ht="12">
      <c r="B296" s="169"/>
      <c r="D296" s="163" t="s">
        <v>166</v>
      </c>
      <c r="E296" s="170" t="s">
        <v>1</v>
      </c>
      <c r="F296" s="171" t="s">
        <v>1041</v>
      </c>
      <c r="H296" s="172">
        <v>60</v>
      </c>
      <c r="I296" s="173"/>
      <c r="L296" s="169"/>
      <c r="M296" s="174"/>
      <c r="N296" s="175"/>
      <c r="O296" s="175"/>
      <c r="P296" s="175"/>
      <c r="Q296" s="175"/>
      <c r="R296" s="175"/>
      <c r="S296" s="175"/>
      <c r="T296" s="176"/>
      <c r="AT296" s="170" t="s">
        <v>166</v>
      </c>
      <c r="AU296" s="170" t="s">
        <v>82</v>
      </c>
      <c r="AV296" s="13" t="s">
        <v>82</v>
      </c>
      <c r="AW296" s="13" t="s">
        <v>31</v>
      </c>
      <c r="AX296" s="13" t="s">
        <v>80</v>
      </c>
      <c r="AY296" s="170" t="s">
        <v>152</v>
      </c>
    </row>
    <row r="297" spans="1:65" s="2" customFormat="1" ht="21.75" customHeight="1">
      <c r="A297" s="33"/>
      <c r="B297" s="149"/>
      <c r="C297" s="150" t="s">
        <v>406</v>
      </c>
      <c r="D297" s="150" t="s">
        <v>155</v>
      </c>
      <c r="E297" s="151" t="s">
        <v>1093</v>
      </c>
      <c r="F297" s="152" t="s">
        <v>1094</v>
      </c>
      <c r="G297" s="153" t="s">
        <v>434</v>
      </c>
      <c r="H297" s="154">
        <v>60</v>
      </c>
      <c r="I297" s="155"/>
      <c r="J297" s="156">
        <f>ROUND(I297*H297,2)</f>
        <v>0</v>
      </c>
      <c r="K297" s="152" t="s">
        <v>1</v>
      </c>
      <c r="L297" s="34"/>
      <c r="M297" s="157" t="s">
        <v>1</v>
      </c>
      <c r="N297" s="158" t="s">
        <v>39</v>
      </c>
      <c r="O297" s="59"/>
      <c r="P297" s="159">
        <f>O297*H297</f>
        <v>0</v>
      </c>
      <c r="Q297" s="159">
        <v>0</v>
      </c>
      <c r="R297" s="159">
        <f>Q297*H297</f>
        <v>0</v>
      </c>
      <c r="S297" s="159">
        <v>0</v>
      </c>
      <c r="T297" s="160">
        <f>S297*H297</f>
        <v>0</v>
      </c>
      <c r="U297" s="33"/>
      <c r="V297" s="33"/>
      <c r="W297" s="33"/>
      <c r="X297" s="33"/>
      <c r="Y297" s="33"/>
      <c r="Z297" s="33"/>
      <c r="AA297" s="33"/>
      <c r="AB297" s="33"/>
      <c r="AC297" s="33"/>
      <c r="AD297" s="33"/>
      <c r="AE297" s="33"/>
      <c r="AR297" s="161" t="s">
        <v>160</v>
      </c>
      <c r="AT297" s="161" t="s">
        <v>155</v>
      </c>
      <c r="AU297" s="161" t="s">
        <v>82</v>
      </c>
      <c r="AY297" s="18" t="s">
        <v>152</v>
      </c>
      <c r="BE297" s="162">
        <f>IF(N297="základní",J297,0)</f>
        <v>0</v>
      </c>
      <c r="BF297" s="162">
        <f>IF(N297="snížená",J297,0)</f>
        <v>0</v>
      </c>
      <c r="BG297" s="162">
        <f>IF(N297="zákl. přenesená",J297,0)</f>
        <v>0</v>
      </c>
      <c r="BH297" s="162">
        <f>IF(N297="sníž. přenesená",J297,0)</f>
        <v>0</v>
      </c>
      <c r="BI297" s="162">
        <f>IF(N297="nulová",J297,0)</f>
        <v>0</v>
      </c>
      <c r="BJ297" s="18" t="s">
        <v>80</v>
      </c>
      <c r="BK297" s="162">
        <f>ROUND(I297*H297,2)</f>
        <v>0</v>
      </c>
      <c r="BL297" s="18" t="s">
        <v>160</v>
      </c>
      <c r="BM297" s="161" t="s">
        <v>1095</v>
      </c>
    </row>
    <row r="298" spans="1:47" s="2" customFormat="1" ht="12">
      <c r="A298" s="33"/>
      <c r="B298" s="34"/>
      <c r="C298" s="33"/>
      <c r="D298" s="163" t="s">
        <v>162</v>
      </c>
      <c r="E298" s="33"/>
      <c r="F298" s="164" t="s">
        <v>1096</v>
      </c>
      <c r="G298" s="33"/>
      <c r="H298" s="33"/>
      <c r="I298" s="165"/>
      <c r="J298" s="33"/>
      <c r="K298" s="33"/>
      <c r="L298" s="34"/>
      <c r="M298" s="166"/>
      <c r="N298" s="167"/>
      <c r="O298" s="59"/>
      <c r="P298" s="59"/>
      <c r="Q298" s="59"/>
      <c r="R298" s="59"/>
      <c r="S298" s="59"/>
      <c r="T298" s="60"/>
      <c r="U298" s="33"/>
      <c r="V298" s="33"/>
      <c r="W298" s="33"/>
      <c r="X298" s="33"/>
      <c r="Y298" s="33"/>
      <c r="Z298" s="33"/>
      <c r="AA298" s="33"/>
      <c r="AB298" s="33"/>
      <c r="AC298" s="33"/>
      <c r="AD298" s="33"/>
      <c r="AE298" s="33"/>
      <c r="AT298" s="18" t="s">
        <v>162</v>
      </c>
      <c r="AU298" s="18" t="s">
        <v>82</v>
      </c>
    </row>
    <row r="299" spans="1:65" s="2" customFormat="1" ht="16.5" customHeight="1">
      <c r="A299" s="33"/>
      <c r="B299" s="149"/>
      <c r="C299" s="150" t="s">
        <v>411</v>
      </c>
      <c r="D299" s="150" t="s">
        <v>155</v>
      </c>
      <c r="E299" s="151" t="s">
        <v>1097</v>
      </c>
      <c r="F299" s="152" t="s">
        <v>879</v>
      </c>
      <c r="G299" s="153" t="s">
        <v>230</v>
      </c>
      <c r="H299" s="154">
        <v>5.859</v>
      </c>
      <c r="I299" s="155"/>
      <c r="J299" s="156">
        <f>ROUND(I299*H299,2)</f>
        <v>0</v>
      </c>
      <c r="K299" s="152" t="s">
        <v>159</v>
      </c>
      <c r="L299" s="34"/>
      <c r="M299" s="157" t="s">
        <v>1</v>
      </c>
      <c r="N299" s="158" t="s">
        <v>39</v>
      </c>
      <c r="O299" s="59"/>
      <c r="P299" s="159">
        <f>O299*H299</f>
        <v>0</v>
      </c>
      <c r="Q299" s="159">
        <v>2.25634</v>
      </c>
      <c r="R299" s="159">
        <f>Q299*H299</f>
        <v>13.219896059999998</v>
      </c>
      <c r="S299" s="159">
        <v>0</v>
      </c>
      <c r="T299" s="160">
        <f>S299*H299</f>
        <v>0</v>
      </c>
      <c r="U299" s="33"/>
      <c r="V299" s="33"/>
      <c r="W299" s="33"/>
      <c r="X299" s="33"/>
      <c r="Y299" s="33"/>
      <c r="Z299" s="33"/>
      <c r="AA299" s="33"/>
      <c r="AB299" s="33"/>
      <c r="AC299" s="33"/>
      <c r="AD299" s="33"/>
      <c r="AE299" s="33"/>
      <c r="AR299" s="161" t="s">
        <v>160</v>
      </c>
      <c r="AT299" s="161" t="s">
        <v>155</v>
      </c>
      <c r="AU299" s="161" t="s">
        <v>82</v>
      </c>
      <c r="AY299" s="18" t="s">
        <v>152</v>
      </c>
      <c r="BE299" s="162">
        <f>IF(N299="základní",J299,0)</f>
        <v>0</v>
      </c>
      <c r="BF299" s="162">
        <f>IF(N299="snížená",J299,0)</f>
        <v>0</v>
      </c>
      <c r="BG299" s="162">
        <f>IF(N299="zákl. přenesená",J299,0)</f>
        <v>0</v>
      </c>
      <c r="BH299" s="162">
        <f>IF(N299="sníž. přenesená",J299,0)</f>
        <v>0</v>
      </c>
      <c r="BI299" s="162">
        <f>IF(N299="nulová",J299,0)</f>
        <v>0</v>
      </c>
      <c r="BJ299" s="18" t="s">
        <v>80</v>
      </c>
      <c r="BK299" s="162">
        <f>ROUND(I299*H299,2)</f>
        <v>0</v>
      </c>
      <c r="BL299" s="18" t="s">
        <v>160</v>
      </c>
      <c r="BM299" s="161" t="s">
        <v>1098</v>
      </c>
    </row>
    <row r="300" spans="1:47" s="2" customFormat="1" ht="19.5">
      <c r="A300" s="33"/>
      <c r="B300" s="34"/>
      <c r="C300" s="33"/>
      <c r="D300" s="163" t="s">
        <v>162</v>
      </c>
      <c r="E300" s="33"/>
      <c r="F300" s="164" t="s">
        <v>881</v>
      </c>
      <c r="G300" s="33"/>
      <c r="H300" s="33"/>
      <c r="I300" s="165"/>
      <c r="J300" s="33"/>
      <c r="K300" s="33"/>
      <c r="L300" s="34"/>
      <c r="M300" s="166"/>
      <c r="N300" s="167"/>
      <c r="O300" s="59"/>
      <c r="P300" s="59"/>
      <c r="Q300" s="59"/>
      <c r="R300" s="59"/>
      <c r="S300" s="59"/>
      <c r="T300" s="60"/>
      <c r="U300" s="33"/>
      <c r="V300" s="33"/>
      <c r="W300" s="33"/>
      <c r="X300" s="33"/>
      <c r="Y300" s="33"/>
      <c r="Z300" s="33"/>
      <c r="AA300" s="33"/>
      <c r="AB300" s="33"/>
      <c r="AC300" s="33"/>
      <c r="AD300" s="33"/>
      <c r="AE300" s="33"/>
      <c r="AT300" s="18" t="s">
        <v>162</v>
      </c>
      <c r="AU300" s="18" t="s">
        <v>82</v>
      </c>
    </row>
    <row r="301" spans="1:47" s="2" customFormat="1" ht="19.5">
      <c r="A301" s="33"/>
      <c r="B301" s="34"/>
      <c r="C301" s="33"/>
      <c r="D301" s="163" t="s">
        <v>164</v>
      </c>
      <c r="E301" s="33"/>
      <c r="F301" s="168" t="s">
        <v>827</v>
      </c>
      <c r="G301" s="33"/>
      <c r="H301" s="33"/>
      <c r="I301" s="165"/>
      <c r="J301" s="33"/>
      <c r="K301" s="33"/>
      <c r="L301" s="34"/>
      <c r="M301" s="166"/>
      <c r="N301" s="167"/>
      <c r="O301" s="59"/>
      <c r="P301" s="59"/>
      <c r="Q301" s="59"/>
      <c r="R301" s="59"/>
      <c r="S301" s="59"/>
      <c r="T301" s="60"/>
      <c r="U301" s="33"/>
      <c r="V301" s="33"/>
      <c r="W301" s="33"/>
      <c r="X301" s="33"/>
      <c r="Y301" s="33"/>
      <c r="Z301" s="33"/>
      <c r="AA301" s="33"/>
      <c r="AB301" s="33"/>
      <c r="AC301" s="33"/>
      <c r="AD301" s="33"/>
      <c r="AE301" s="33"/>
      <c r="AT301" s="18" t="s">
        <v>164</v>
      </c>
      <c r="AU301" s="18" t="s">
        <v>82</v>
      </c>
    </row>
    <row r="302" spans="2:51" s="13" customFormat="1" ht="12">
      <c r="B302" s="169"/>
      <c r="D302" s="163" t="s">
        <v>166</v>
      </c>
      <c r="E302" s="170" t="s">
        <v>1</v>
      </c>
      <c r="F302" s="171" t="s">
        <v>1099</v>
      </c>
      <c r="H302" s="172">
        <v>5.859</v>
      </c>
      <c r="I302" s="173"/>
      <c r="L302" s="169"/>
      <c r="M302" s="174"/>
      <c r="N302" s="175"/>
      <c r="O302" s="175"/>
      <c r="P302" s="175"/>
      <c r="Q302" s="175"/>
      <c r="R302" s="175"/>
      <c r="S302" s="175"/>
      <c r="T302" s="176"/>
      <c r="AT302" s="170" t="s">
        <v>166</v>
      </c>
      <c r="AU302" s="170" t="s">
        <v>82</v>
      </c>
      <c r="AV302" s="13" t="s">
        <v>82</v>
      </c>
      <c r="AW302" s="13" t="s">
        <v>31</v>
      </c>
      <c r="AX302" s="13" t="s">
        <v>80</v>
      </c>
      <c r="AY302" s="170" t="s">
        <v>152</v>
      </c>
    </row>
    <row r="303" spans="1:65" s="2" customFormat="1" ht="24.2" customHeight="1">
      <c r="A303" s="33"/>
      <c r="B303" s="149"/>
      <c r="C303" s="150" t="s">
        <v>416</v>
      </c>
      <c r="D303" s="150" t="s">
        <v>155</v>
      </c>
      <c r="E303" s="151" t="s">
        <v>883</v>
      </c>
      <c r="F303" s="152" t="s">
        <v>884</v>
      </c>
      <c r="G303" s="153" t="s">
        <v>434</v>
      </c>
      <c r="H303" s="154">
        <v>306.4</v>
      </c>
      <c r="I303" s="155"/>
      <c r="J303" s="156">
        <f>ROUND(I303*H303,2)</f>
        <v>0</v>
      </c>
      <c r="K303" s="152" t="s">
        <v>159</v>
      </c>
      <c r="L303" s="34"/>
      <c r="M303" s="157" t="s">
        <v>1</v>
      </c>
      <c r="N303" s="158" t="s">
        <v>39</v>
      </c>
      <c r="O303" s="59"/>
      <c r="P303" s="159">
        <f>O303*H303</f>
        <v>0</v>
      </c>
      <c r="Q303" s="159">
        <v>0.0004</v>
      </c>
      <c r="R303" s="159">
        <f>Q303*H303</f>
        <v>0.12256</v>
      </c>
      <c r="S303" s="159">
        <v>0</v>
      </c>
      <c r="T303" s="160">
        <f>S303*H303</f>
        <v>0</v>
      </c>
      <c r="U303" s="33"/>
      <c r="V303" s="33"/>
      <c r="W303" s="33"/>
      <c r="X303" s="33"/>
      <c r="Y303" s="33"/>
      <c r="Z303" s="33"/>
      <c r="AA303" s="33"/>
      <c r="AB303" s="33"/>
      <c r="AC303" s="33"/>
      <c r="AD303" s="33"/>
      <c r="AE303" s="33"/>
      <c r="AR303" s="161" t="s">
        <v>160</v>
      </c>
      <c r="AT303" s="161" t="s">
        <v>155</v>
      </c>
      <c r="AU303" s="161" t="s">
        <v>82</v>
      </c>
      <c r="AY303" s="18" t="s">
        <v>152</v>
      </c>
      <c r="BE303" s="162">
        <f>IF(N303="základní",J303,0)</f>
        <v>0</v>
      </c>
      <c r="BF303" s="162">
        <f>IF(N303="snížená",J303,0)</f>
        <v>0</v>
      </c>
      <c r="BG303" s="162">
        <f>IF(N303="zákl. přenesená",J303,0)</f>
        <v>0</v>
      </c>
      <c r="BH303" s="162">
        <f>IF(N303="sníž. přenesená",J303,0)</f>
        <v>0</v>
      </c>
      <c r="BI303" s="162">
        <f>IF(N303="nulová",J303,0)</f>
        <v>0</v>
      </c>
      <c r="BJ303" s="18" t="s">
        <v>80</v>
      </c>
      <c r="BK303" s="162">
        <f>ROUND(I303*H303,2)</f>
        <v>0</v>
      </c>
      <c r="BL303" s="18" t="s">
        <v>160</v>
      </c>
      <c r="BM303" s="161" t="s">
        <v>1100</v>
      </c>
    </row>
    <row r="304" spans="1:47" s="2" customFormat="1" ht="19.5">
      <c r="A304" s="33"/>
      <c r="B304" s="34"/>
      <c r="C304" s="33"/>
      <c r="D304" s="163" t="s">
        <v>162</v>
      </c>
      <c r="E304" s="33"/>
      <c r="F304" s="164" t="s">
        <v>886</v>
      </c>
      <c r="G304" s="33"/>
      <c r="H304" s="33"/>
      <c r="I304" s="165"/>
      <c r="J304" s="33"/>
      <c r="K304" s="33"/>
      <c r="L304" s="34"/>
      <c r="M304" s="166"/>
      <c r="N304" s="167"/>
      <c r="O304" s="59"/>
      <c r="P304" s="59"/>
      <c r="Q304" s="59"/>
      <c r="R304" s="59"/>
      <c r="S304" s="59"/>
      <c r="T304" s="60"/>
      <c r="U304" s="33"/>
      <c r="V304" s="33"/>
      <c r="W304" s="33"/>
      <c r="X304" s="33"/>
      <c r="Y304" s="33"/>
      <c r="Z304" s="33"/>
      <c r="AA304" s="33"/>
      <c r="AB304" s="33"/>
      <c r="AC304" s="33"/>
      <c r="AD304" s="33"/>
      <c r="AE304" s="33"/>
      <c r="AT304" s="18" t="s">
        <v>162</v>
      </c>
      <c r="AU304" s="18" t="s">
        <v>82</v>
      </c>
    </row>
    <row r="305" spans="1:47" s="2" customFormat="1" ht="29.25">
      <c r="A305" s="33"/>
      <c r="B305" s="34"/>
      <c r="C305" s="33"/>
      <c r="D305" s="163" t="s">
        <v>164</v>
      </c>
      <c r="E305" s="33"/>
      <c r="F305" s="168" t="s">
        <v>887</v>
      </c>
      <c r="G305" s="33"/>
      <c r="H305" s="33"/>
      <c r="I305" s="165"/>
      <c r="J305" s="33"/>
      <c r="K305" s="33"/>
      <c r="L305" s="34"/>
      <c r="M305" s="166"/>
      <c r="N305" s="167"/>
      <c r="O305" s="59"/>
      <c r="P305" s="59"/>
      <c r="Q305" s="59"/>
      <c r="R305" s="59"/>
      <c r="S305" s="59"/>
      <c r="T305" s="60"/>
      <c r="U305" s="33"/>
      <c r="V305" s="33"/>
      <c r="W305" s="33"/>
      <c r="X305" s="33"/>
      <c r="Y305" s="33"/>
      <c r="Z305" s="33"/>
      <c r="AA305" s="33"/>
      <c r="AB305" s="33"/>
      <c r="AC305" s="33"/>
      <c r="AD305" s="33"/>
      <c r="AE305" s="33"/>
      <c r="AT305" s="18" t="s">
        <v>164</v>
      </c>
      <c r="AU305" s="18" t="s">
        <v>82</v>
      </c>
    </row>
    <row r="306" spans="2:51" s="13" customFormat="1" ht="12">
      <c r="B306" s="169"/>
      <c r="D306" s="163" t="s">
        <v>166</v>
      </c>
      <c r="E306" s="170" t="s">
        <v>1</v>
      </c>
      <c r="F306" s="171" t="s">
        <v>888</v>
      </c>
      <c r="H306" s="172">
        <v>303.4</v>
      </c>
      <c r="I306" s="173"/>
      <c r="L306" s="169"/>
      <c r="M306" s="174"/>
      <c r="N306" s="175"/>
      <c r="O306" s="175"/>
      <c r="P306" s="175"/>
      <c r="Q306" s="175"/>
      <c r="R306" s="175"/>
      <c r="S306" s="175"/>
      <c r="T306" s="176"/>
      <c r="AT306" s="170" t="s">
        <v>166</v>
      </c>
      <c r="AU306" s="170" t="s">
        <v>82</v>
      </c>
      <c r="AV306" s="13" t="s">
        <v>82</v>
      </c>
      <c r="AW306" s="13" t="s">
        <v>31</v>
      </c>
      <c r="AX306" s="13" t="s">
        <v>74</v>
      </c>
      <c r="AY306" s="170" t="s">
        <v>152</v>
      </c>
    </row>
    <row r="307" spans="2:51" s="13" customFormat="1" ht="12">
      <c r="B307" s="169"/>
      <c r="D307" s="163" t="s">
        <v>166</v>
      </c>
      <c r="E307" s="170" t="s">
        <v>1</v>
      </c>
      <c r="F307" s="171" t="s">
        <v>889</v>
      </c>
      <c r="H307" s="172">
        <v>3</v>
      </c>
      <c r="I307" s="173"/>
      <c r="L307" s="169"/>
      <c r="M307" s="174"/>
      <c r="N307" s="175"/>
      <c r="O307" s="175"/>
      <c r="P307" s="175"/>
      <c r="Q307" s="175"/>
      <c r="R307" s="175"/>
      <c r="S307" s="175"/>
      <c r="T307" s="176"/>
      <c r="AT307" s="170" t="s">
        <v>166</v>
      </c>
      <c r="AU307" s="170" t="s">
        <v>82</v>
      </c>
      <c r="AV307" s="13" t="s">
        <v>82</v>
      </c>
      <c r="AW307" s="13" t="s">
        <v>31</v>
      </c>
      <c r="AX307" s="13" t="s">
        <v>74</v>
      </c>
      <c r="AY307" s="170" t="s">
        <v>152</v>
      </c>
    </row>
    <row r="308" spans="2:51" s="15" customFormat="1" ht="12">
      <c r="B308" s="184"/>
      <c r="D308" s="163" t="s">
        <v>166</v>
      </c>
      <c r="E308" s="185" t="s">
        <v>1</v>
      </c>
      <c r="F308" s="186" t="s">
        <v>300</v>
      </c>
      <c r="H308" s="187">
        <v>306.4</v>
      </c>
      <c r="I308" s="188"/>
      <c r="L308" s="184"/>
      <c r="M308" s="189"/>
      <c r="N308" s="190"/>
      <c r="O308" s="190"/>
      <c r="P308" s="190"/>
      <c r="Q308" s="190"/>
      <c r="R308" s="190"/>
      <c r="S308" s="190"/>
      <c r="T308" s="191"/>
      <c r="AT308" s="185" t="s">
        <v>166</v>
      </c>
      <c r="AU308" s="185" t="s">
        <v>82</v>
      </c>
      <c r="AV308" s="15" t="s">
        <v>160</v>
      </c>
      <c r="AW308" s="15" t="s">
        <v>31</v>
      </c>
      <c r="AX308" s="15" t="s">
        <v>80</v>
      </c>
      <c r="AY308" s="185" t="s">
        <v>152</v>
      </c>
    </row>
    <row r="309" spans="1:65" s="2" customFormat="1" ht="33" customHeight="1">
      <c r="A309" s="33"/>
      <c r="B309" s="149"/>
      <c r="C309" s="150" t="s">
        <v>424</v>
      </c>
      <c r="D309" s="150" t="s">
        <v>155</v>
      </c>
      <c r="E309" s="151" t="s">
        <v>890</v>
      </c>
      <c r="F309" s="152" t="s">
        <v>891</v>
      </c>
      <c r="G309" s="153" t="s">
        <v>892</v>
      </c>
      <c r="H309" s="154">
        <v>84</v>
      </c>
      <c r="I309" s="155"/>
      <c r="J309" s="156">
        <f>ROUND(I309*H309,2)</f>
        <v>0</v>
      </c>
      <c r="K309" s="152" t="s">
        <v>159</v>
      </c>
      <c r="L309" s="34"/>
      <c r="M309" s="157" t="s">
        <v>1</v>
      </c>
      <c r="N309" s="158" t="s">
        <v>39</v>
      </c>
      <c r="O309" s="59"/>
      <c r="P309" s="159">
        <f>O309*H309</f>
        <v>0</v>
      </c>
      <c r="Q309" s="159">
        <v>0.00014</v>
      </c>
      <c r="R309" s="159">
        <f>Q309*H309</f>
        <v>0.01176</v>
      </c>
      <c r="S309" s="159">
        <v>0</v>
      </c>
      <c r="T309" s="160">
        <f>S309*H309</f>
        <v>0</v>
      </c>
      <c r="U309" s="33"/>
      <c r="V309" s="33"/>
      <c r="W309" s="33"/>
      <c r="X309" s="33"/>
      <c r="Y309" s="33"/>
      <c r="Z309" s="33"/>
      <c r="AA309" s="33"/>
      <c r="AB309" s="33"/>
      <c r="AC309" s="33"/>
      <c r="AD309" s="33"/>
      <c r="AE309" s="33"/>
      <c r="AR309" s="161" t="s">
        <v>160</v>
      </c>
      <c r="AT309" s="161" t="s">
        <v>155</v>
      </c>
      <c r="AU309" s="161" t="s">
        <v>82</v>
      </c>
      <c r="AY309" s="18" t="s">
        <v>152</v>
      </c>
      <c r="BE309" s="162">
        <f>IF(N309="základní",J309,0)</f>
        <v>0</v>
      </c>
      <c r="BF309" s="162">
        <f>IF(N309="snížená",J309,0)</f>
        <v>0</v>
      </c>
      <c r="BG309" s="162">
        <f>IF(N309="zákl. přenesená",J309,0)</f>
        <v>0</v>
      </c>
      <c r="BH309" s="162">
        <f>IF(N309="sníž. přenesená",J309,0)</f>
        <v>0</v>
      </c>
      <c r="BI309" s="162">
        <f>IF(N309="nulová",J309,0)</f>
        <v>0</v>
      </c>
      <c r="BJ309" s="18" t="s">
        <v>80</v>
      </c>
      <c r="BK309" s="162">
        <f>ROUND(I309*H309,2)</f>
        <v>0</v>
      </c>
      <c r="BL309" s="18" t="s">
        <v>160</v>
      </c>
      <c r="BM309" s="161" t="s">
        <v>1101</v>
      </c>
    </row>
    <row r="310" spans="1:47" s="2" customFormat="1" ht="19.5">
      <c r="A310" s="33"/>
      <c r="B310" s="34"/>
      <c r="C310" s="33"/>
      <c r="D310" s="163" t="s">
        <v>162</v>
      </c>
      <c r="E310" s="33"/>
      <c r="F310" s="164" t="s">
        <v>894</v>
      </c>
      <c r="G310" s="33"/>
      <c r="H310" s="33"/>
      <c r="I310" s="165"/>
      <c r="J310" s="33"/>
      <c r="K310" s="33"/>
      <c r="L310" s="34"/>
      <c r="M310" s="166"/>
      <c r="N310" s="167"/>
      <c r="O310" s="59"/>
      <c r="P310" s="59"/>
      <c r="Q310" s="59"/>
      <c r="R310" s="59"/>
      <c r="S310" s="59"/>
      <c r="T310" s="60"/>
      <c r="U310" s="33"/>
      <c r="V310" s="33"/>
      <c r="W310" s="33"/>
      <c r="X310" s="33"/>
      <c r="Y310" s="33"/>
      <c r="Z310" s="33"/>
      <c r="AA310" s="33"/>
      <c r="AB310" s="33"/>
      <c r="AC310" s="33"/>
      <c r="AD310" s="33"/>
      <c r="AE310" s="33"/>
      <c r="AT310" s="18" t="s">
        <v>162</v>
      </c>
      <c r="AU310" s="18" t="s">
        <v>82</v>
      </c>
    </row>
    <row r="311" spans="1:47" s="2" customFormat="1" ht="29.25">
      <c r="A311" s="33"/>
      <c r="B311" s="34"/>
      <c r="C311" s="33"/>
      <c r="D311" s="163" t="s">
        <v>164</v>
      </c>
      <c r="E311" s="33"/>
      <c r="F311" s="168" t="s">
        <v>887</v>
      </c>
      <c r="G311" s="33"/>
      <c r="H311" s="33"/>
      <c r="I311" s="165"/>
      <c r="J311" s="33"/>
      <c r="K311" s="33"/>
      <c r="L311" s="34"/>
      <c r="M311" s="166"/>
      <c r="N311" s="167"/>
      <c r="O311" s="59"/>
      <c r="P311" s="59"/>
      <c r="Q311" s="59"/>
      <c r="R311" s="59"/>
      <c r="S311" s="59"/>
      <c r="T311" s="60"/>
      <c r="U311" s="33"/>
      <c r="V311" s="33"/>
      <c r="W311" s="33"/>
      <c r="X311" s="33"/>
      <c r="Y311" s="33"/>
      <c r="Z311" s="33"/>
      <c r="AA311" s="33"/>
      <c r="AB311" s="33"/>
      <c r="AC311" s="33"/>
      <c r="AD311" s="33"/>
      <c r="AE311" s="33"/>
      <c r="AT311" s="18" t="s">
        <v>164</v>
      </c>
      <c r="AU311" s="18" t="s">
        <v>82</v>
      </c>
    </row>
    <row r="312" spans="2:51" s="14" customFormat="1" ht="12">
      <c r="B312" s="177"/>
      <c r="D312" s="163" t="s">
        <v>166</v>
      </c>
      <c r="E312" s="178" t="s">
        <v>1</v>
      </c>
      <c r="F312" s="179" t="s">
        <v>895</v>
      </c>
      <c r="H312" s="178" t="s">
        <v>1</v>
      </c>
      <c r="I312" s="180"/>
      <c r="L312" s="177"/>
      <c r="M312" s="181"/>
      <c r="N312" s="182"/>
      <c r="O312" s="182"/>
      <c r="P312" s="182"/>
      <c r="Q312" s="182"/>
      <c r="R312" s="182"/>
      <c r="S312" s="182"/>
      <c r="T312" s="183"/>
      <c r="AT312" s="178" t="s">
        <v>166</v>
      </c>
      <c r="AU312" s="178" t="s">
        <v>82</v>
      </c>
      <c r="AV312" s="14" t="s">
        <v>80</v>
      </c>
      <c r="AW312" s="14" t="s">
        <v>31</v>
      </c>
      <c r="AX312" s="14" t="s">
        <v>74</v>
      </c>
      <c r="AY312" s="178" t="s">
        <v>152</v>
      </c>
    </row>
    <row r="313" spans="2:51" s="13" customFormat="1" ht="12">
      <c r="B313" s="169"/>
      <c r="D313" s="163" t="s">
        <v>166</v>
      </c>
      <c r="E313" s="170" t="s">
        <v>1</v>
      </c>
      <c r="F313" s="171" t="s">
        <v>896</v>
      </c>
      <c r="H313" s="172">
        <v>84</v>
      </c>
      <c r="I313" s="173"/>
      <c r="L313" s="169"/>
      <c r="M313" s="174"/>
      <c r="N313" s="175"/>
      <c r="O313" s="175"/>
      <c r="P313" s="175"/>
      <c r="Q313" s="175"/>
      <c r="R313" s="175"/>
      <c r="S313" s="175"/>
      <c r="T313" s="176"/>
      <c r="AT313" s="170" t="s">
        <v>166</v>
      </c>
      <c r="AU313" s="170" t="s">
        <v>82</v>
      </c>
      <c r="AV313" s="13" t="s">
        <v>82</v>
      </c>
      <c r="AW313" s="13" t="s">
        <v>31</v>
      </c>
      <c r="AX313" s="13" t="s">
        <v>80</v>
      </c>
      <c r="AY313" s="170" t="s">
        <v>152</v>
      </c>
    </row>
    <row r="314" spans="1:65" s="2" customFormat="1" ht="21.75" customHeight="1">
      <c r="A314" s="33"/>
      <c r="B314" s="149"/>
      <c r="C314" s="192" t="s">
        <v>431</v>
      </c>
      <c r="D314" s="192" t="s">
        <v>330</v>
      </c>
      <c r="E314" s="193" t="s">
        <v>897</v>
      </c>
      <c r="F314" s="194" t="s">
        <v>898</v>
      </c>
      <c r="G314" s="195" t="s">
        <v>230</v>
      </c>
      <c r="H314" s="196">
        <v>12.507</v>
      </c>
      <c r="I314" s="197"/>
      <c r="J314" s="198">
        <f>ROUND(I314*H314,2)</f>
        <v>0</v>
      </c>
      <c r="K314" s="194" t="s">
        <v>1</v>
      </c>
      <c r="L314" s="199"/>
      <c r="M314" s="200" t="s">
        <v>1</v>
      </c>
      <c r="N314" s="201" t="s">
        <v>39</v>
      </c>
      <c r="O314" s="59"/>
      <c r="P314" s="159">
        <f>O314*H314</f>
        <v>0</v>
      </c>
      <c r="Q314" s="159">
        <v>2.429</v>
      </c>
      <c r="R314" s="159">
        <f>Q314*H314</f>
        <v>30.379502999999996</v>
      </c>
      <c r="S314" s="159">
        <v>0</v>
      </c>
      <c r="T314" s="160">
        <f>S314*H314</f>
        <v>0</v>
      </c>
      <c r="U314" s="33"/>
      <c r="V314" s="33"/>
      <c r="W314" s="33"/>
      <c r="X314" s="33"/>
      <c r="Y314" s="33"/>
      <c r="Z314" s="33"/>
      <c r="AA314" s="33"/>
      <c r="AB314" s="33"/>
      <c r="AC314" s="33"/>
      <c r="AD314" s="33"/>
      <c r="AE314" s="33"/>
      <c r="AR314" s="161" t="s">
        <v>198</v>
      </c>
      <c r="AT314" s="161" t="s">
        <v>330</v>
      </c>
      <c r="AU314" s="161" t="s">
        <v>82</v>
      </c>
      <c r="AY314" s="18" t="s">
        <v>152</v>
      </c>
      <c r="BE314" s="162">
        <f>IF(N314="základní",J314,0)</f>
        <v>0</v>
      </c>
      <c r="BF314" s="162">
        <f>IF(N314="snížená",J314,0)</f>
        <v>0</v>
      </c>
      <c r="BG314" s="162">
        <f>IF(N314="zákl. přenesená",J314,0)</f>
        <v>0</v>
      </c>
      <c r="BH314" s="162">
        <f>IF(N314="sníž. přenesená",J314,0)</f>
        <v>0</v>
      </c>
      <c r="BI314" s="162">
        <f>IF(N314="nulová",J314,0)</f>
        <v>0</v>
      </c>
      <c r="BJ314" s="18" t="s">
        <v>80</v>
      </c>
      <c r="BK314" s="162">
        <f>ROUND(I314*H314,2)</f>
        <v>0</v>
      </c>
      <c r="BL314" s="18" t="s">
        <v>160</v>
      </c>
      <c r="BM314" s="161" t="s">
        <v>1102</v>
      </c>
    </row>
    <row r="315" spans="1:47" s="2" customFormat="1" ht="12">
      <c r="A315" s="33"/>
      <c r="B315" s="34"/>
      <c r="C315" s="33"/>
      <c r="D315" s="163" t="s">
        <v>162</v>
      </c>
      <c r="E315" s="33"/>
      <c r="F315" s="164" t="s">
        <v>898</v>
      </c>
      <c r="G315" s="33"/>
      <c r="H315" s="33"/>
      <c r="I315" s="165"/>
      <c r="J315" s="33"/>
      <c r="K315" s="33"/>
      <c r="L315" s="34"/>
      <c r="M315" s="166"/>
      <c r="N315" s="167"/>
      <c r="O315" s="59"/>
      <c r="P315" s="59"/>
      <c r="Q315" s="59"/>
      <c r="R315" s="59"/>
      <c r="S315" s="59"/>
      <c r="T315" s="60"/>
      <c r="U315" s="33"/>
      <c r="V315" s="33"/>
      <c r="W315" s="33"/>
      <c r="X315" s="33"/>
      <c r="Y315" s="33"/>
      <c r="Z315" s="33"/>
      <c r="AA315" s="33"/>
      <c r="AB315" s="33"/>
      <c r="AC315" s="33"/>
      <c r="AD315" s="33"/>
      <c r="AE315" s="33"/>
      <c r="AT315" s="18" t="s">
        <v>162</v>
      </c>
      <c r="AU315" s="18" t="s">
        <v>82</v>
      </c>
    </row>
    <row r="316" spans="2:51" s="13" customFormat="1" ht="12">
      <c r="B316" s="169"/>
      <c r="D316" s="163" t="s">
        <v>166</v>
      </c>
      <c r="E316" s="170" t="s">
        <v>1</v>
      </c>
      <c r="F316" s="171" t="s">
        <v>900</v>
      </c>
      <c r="H316" s="172">
        <v>9.527</v>
      </c>
      <c r="I316" s="173"/>
      <c r="L316" s="169"/>
      <c r="M316" s="174"/>
      <c r="N316" s="175"/>
      <c r="O316" s="175"/>
      <c r="P316" s="175"/>
      <c r="Q316" s="175"/>
      <c r="R316" s="175"/>
      <c r="S316" s="175"/>
      <c r="T316" s="176"/>
      <c r="AT316" s="170" t="s">
        <v>166</v>
      </c>
      <c r="AU316" s="170" t="s">
        <v>82</v>
      </c>
      <c r="AV316" s="13" t="s">
        <v>82</v>
      </c>
      <c r="AW316" s="13" t="s">
        <v>31</v>
      </c>
      <c r="AX316" s="13" t="s">
        <v>74</v>
      </c>
      <c r="AY316" s="170" t="s">
        <v>152</v>
      </c>
    </row>
    <row r="317" spans="2:51" s="13" customFormat="1" ht="22.5">
      <c r="B317" s="169"/>
      <c r="D317" s="163" t="s">
        <v>166</v>
      </c>
      <c r="E317" s="170" t="s">
        <v>1</v>
      </c>
      <c r="F317" s="171" t="s">
        <v>901</v>
      </c>
      <c r="H317" s="172">
        <v>0.094</v>
      </c>
      <c r="I317" s="173"/>
      <c r="L317" s="169"/>
      <c r="M317" s="174"/>
      <c r="N317" s="175"/>
      <c r="O317" s="175"/>
      <c r="P317" s="175"/>
      <c r="Q317" s="175"/>
      <c r="R317" s="175"/>
      <c r="S317" s="175"/>
      <c r="T317" s="176"/>
      <c r="AT317" s="170" t="s">
        <v>166</v>
      </c>
      <c r="AU317" s="170" t="s">
        <v>82</v>
      </c>
      <c r="AV317" s="13" t="s">
        <v>82</v>
      </c>
      <c r="AW317" s="13" t="s">
        <v>31</v>
      </c>
      <c r="AX317" s="13" t="s">
        <v>74</v>
      </c>
      <c r="AY317" s="170" t="s">
        <v>152</v>
      </c>
    </row>
    <row r="318" spans="2:51" s="15" customFormat="1" ht="12">
      <c r="B318" s="184"/>
      <c r="D318" s="163" t="s">
        <v>166</v>
      </c>
      <c r="E318" s="185" t="s">
        <v>1</v>
      </c>
      <c r="F318" s="186" t="s">
        <v>300</v>
      </c>
      <c r="H318" s="187">
        <v>9.621</v>
      </c>
      <c r="I318" s="188"/>
      <c r="L318" s="184"/>
      <c r="M318" s="189"/>
      <c r="N318" s="190"/>
      <c r="O318" s="190"/>
      <c r="P318" s="190"/>
      <c r="Q318" s="190"/>
      <c r="R318" s="190"/>
      <c r="S318" s="190"/>
      <c r="T318" s="191"/>
      <c r="AT318" s="185" t="s">
        <v>166</v>
      </c>
      <c r="AU318" s="185" t="s">
        <v>82</v>
      </c>
      <c r="AV318" s="15" t="s">
        <v>160</v>
      </c>
      <c r="AW318" s="15" t="s">
        <v>31</v>
      </c>
      <c r="AX318" s="15" t="s">
        <v>80</v>
      </c>
      <c r="AY318" s="185" t="s">
        <v>152</v>
      </c>
    </row>
    <row r="319" spans="2:51" s="13" customFormat="1" ht="12">
      <c r="B319" s="169"/>
      <c r="D319" s="163" t="s">
        <v>166</v>
      </c>
      <c r="F319" s="171" t="s">
        <v>902</v>
      </c>
      <c r="H319" s="172">
        <v>12.507</v>
      </c>
      <c r="I319" s="173"/>
      <c r="L319" s="169"/>
      <c r="M319" s="174"/>
      <c r="N319" s="175"/>
      <c r="O319" s="175"/>
      <c r="P319" s="175"/>
      <c r="Q319" s="175"/>
      <c r="R319" s="175"/>
      <c r="S319" s="175"/>
      <c r="T319" s="176"/>
      <c r="AT319" s="170" t="s">
        <v>166</v>
      </c>
      <c r="AU319" s="170" t="s">
        <v>82</v>
      </c>
      <c r="AV319" s="13" t="s">
        <v>82</v>
      </c>
      <c r="AW319" s="13" t="s">
        <v>3</v>
      </c>
      <c r="AX319" s="13" t="s">
        <v>80</v>
      </c>
      <c r="AY319" s="170" t="s">
        <v>152</v>
      </c>
    </row>
    <row r="320" spans="1:65" s="2" customFormat="1" ht="24.2" customHeight="1">
      <c r="A320" s="33"/>
      <c r="B320" s="149"/>
      <c r="C320" s="150" t="s">
        <v>437</v>
      </c>
      <c r="D320" s="150" t="s">
        <v>155</v>
      </c>
      <c r="E320" s="151" t="s">
        <v>903</v>
      </c>
      <c r="F320" s="152" t="s">
        <v>904</v>
      </c>
      <c r="G320" s="153" t="s">
        <v>332</v>
      </c>
      <c r="H320" s="154">
        <v>3.14</v>
      </c>
      <c r="I320" s="155"/>
      <c r="J320" s="156">
        <f>ROUND(I320*H320,2)</f>
        <v>0</v>
      </c>
      <c r="K320" s="152" t="s">
        <v>159</v>
      </c>
      <c r="L320" s="34"/>
      <c r="M320" s="157" t="s">
        <v>1</v>
      </c>
      <c r="N320" s="158" t="s">
        <v>39</v>
      </c>
      <c r="O320" s="59"/>
      <c r="P320" s="159">
        <f>O320*H320</f>
        <v>0</v>
      </c>
      <c r="Q320" s="159">
        <v>1.11381</v>
      </c>
      <c r="R320" s="159">
        <f>Q320*H320</f>
        <v>3.4973634000000002</v>
      </c>
      <c r="S320" s="159">
        <v>0</v>
      </c>
      <c r="T320" s="160">
        <f>S320*H320</f>
        <v>0</v>
      </c>
      <c r="U320" s="33"/>
      <c r="V320" s="33"/>
      <c r="W320" s="33"/>
      <c r="X320" s="33"/>
      <c r="Y320" s="33"/>
      <c r="Z320" s="33"/>
      <c r="AA320" s="33"/>
      <c r="AB320" s="33"/>
      <c r="AC320" s="33"/>
      <c r="AD320" s="33"/>
      <c r="AE320" s="33"/>
      <c r="AR320" s="161" t="s">
        <v>160</v>
      </c>
      <c r="AT320" s="161" t="s">
        <v>155</v>
      </c>
      <c r="AU320" s="161" t="s">
        <v>82</v>
      </c>
      <c r="AY320" s="18" t="s">
        <v>152</v>
      </c>
      <c r="BE320" s="162">
        <f>IF(N320="základní",J320,0)</f>
        <v>0</v>
      </c>
      <c r="BF320" s="162">
        <f>IF(N320="snížená",J320,0)</f>
        <v>0</v>
      </c>
      <c r="BG320" s="162">
        <f>IF(N320="zákl. přenesená",J320,0)</f>
        <v>0</v>
      </c>
      <c r="BH320" s="162">
        <f>IF(N320="sníž. přenesená",J320,0)</f>
        <v>0</v>
      </c>
      <c r="BI320" s="162">
        <f>IF(N320="nulová",J320,0)</f>
        <v>0</v>
      </c>
      <c r="BJ320" s="18" t="s">
        <v>80</v>
      </c>
      <c r="BK320" s="162">
        <f>ROUND(I320*H320,2)</f>
        <v>0</v>
      </c>
      <c r="BL320" s="18" t="s">
        <v>160</v>
      </c>
      <c r="BM320" s="161" t="s">
        <v>1103</v>
      </c>
    </row>
    <row r="321" spans="1:47" s="2" customFormat="1" ht="12">
      <c r="A321" s="33"/>
      <c r="B321" s="34"/>
      <c r="C321" s="33"/>
      <c r="D321" s="163" t="s">
        <v>162</v>
      </c>
      <c r="E321" s="33"/>
      <c r="F321" s="164" t="s">
        <v>906</v>
      </c>
      <c r="G321" s="33"/>
      <c r="H321" s="33"/>
      <c r="I321" s="165"/>
      <c r="J321" s="33"/>
      <c r="K321" s="33"/>
      <c r="L321" s="34"/>
      <c r="M321" s="166"/>
      <c r="N321" s="167"/>
      <c r="O321" s="59"/>
      <c r="P321" s="59"/>
      <c r="Q321" s="59"/>
      <c r="R321" s="59"/>
      <c r="S321" s="59"/>
      <c r="T321" s="60"/>
      <c r="U321" s="33"/>
      <c r="V321" s="33"/>
      <c r="W321" s="33"/>
      <c r="X321" s="33"/>
      <c r="Y321" s="33"/>
      <c r="Z321" s="33"/>
      <c r="AA321" s="33"/>
      <c r="AB321" s="33"/>
      <c r="AC321" s="33"/>
      <c r="AD321" s="33"/>
      <c r="AE321" s="33"/>
      <c r="AT321" s="18" t="s">
        <v>162</v>
      </c>
      <c r="AU321" s="18" t="s">
        <v>82</v>
      </c>
    </row>
    <row r="322" spans="1:47" s="2" customFormat="1" ht="29.25">
      <c r="A322" s="33"/>
      <c r="B322" s="34"/>
      <c r="C322" s="33"/>
      <c r="D322" s="163" t="s">
        <v>164</v>
      </c>
      <c r="E322" s="33"/>
      <c r="F322" s="168" t="s">
        <v>887</v>
      </c>
      <c r="G322" s="33"/>
      <c r="H322" s="33"/>
      <c r="I322" s="165"/>
      <c r="J322" s="33"/>
      <c r="K322" s="33"/>
      <c r="L322" s="34"/>
      <c r="M322" s="166"/>
      <c r="N322" s="167"/>
      <c r="O322" s="59"/>
      <c r="P322" s="59"/>
      <c r="Q322" s="59"/>
      <c r="R322" s="59"/>
      <c r="S322" s="59"/>
      <c r="T322" s="60"/>
      <c r="U322" s="33"/>
      <c r="V322" s="33"/>
      <c r="W322" s="33"/>
      <c r="X322" s="33"/>
      <c r="Y322" s="33"/>
      <c r="Z322" s="33"/>
      <c r="AA322" s="33"/>
      <c r="AB322" s="33"/>
      <c r="AC322" s="33"/>
      <c r="AD322" s="33"/>
      <c r="AE322" s="33"/>
      <c r="AT322" s="18" t="s">
        <v>164</v>
      </c>
      <c r="AU322" s="18" t="s">
        <v>82</v>
      </c>
    </row>
    <row r="323" spans="2:51" s="14" customFormat="1" ht="12">
      <c r="B323" s="177"/>
      <c r="D323" s="163" t="s">
        <v>166</v>
      </c>
      <c r="E323" s="178" t="s">
        <v>1</v>
      </c>
      <c r="F323" s="179" t="s">
        <v>907</v>
      </c>
      <c r="H323" s="178" t="s">
        <v>1</v>
      </c>
      <c r="I323" s="180"/>
      <c r="L323" s="177"/>
      <c r="M323" s="181"/>
      <c r="N323" s="182"/>
      <c r="O323" s="182"/>
      <c r="P323" s="182"/>
      <c r="Q323" s="182"/>
      <c r="R323" s="182"/>
      <c r="S323" s="182"/>
      <c r="T323" s="183"/>
      <c r="AT323" s="178" t="s">
        <v>166</v>
      </c>
      <c r="AU323" s="178" t="s">
        <v>82</v>
      </c>
      <c r="AV323" s="14" t="s">
        <v>80</v>
      </c>
      <c r="AW323" s="14" t="s">
        <v>31</v>
      </c>
      <c r="AX323" s="14" t="s">
        <v>74</v>
      </c>
      <c r="AY323" s="178" t="s">
        <v>152</v>
      </c>
    </row>
    <row r="324" spans="2:51" s="14" customFormat="1" ht="12">
      <c r="B324" s="177"/>
      <c r="D324" s="163" t="s">
        <v>166</v>
      </c>
      <c r="E324" s="178" t="s">
        <v>1</v>
      </c>
      <c r="F324" s="179" t="s">
        <v>1104</v>
      </c>
      <c r="H324" s="178" t="s">
        <v>1</v>
      </c>
      <c r="I324" s="180"/>
      <c r="L324" s="177"/>
      <c r="M324" s="181"/>
      <c r="N324" s="182"/>
      <c r="O324" s="182"/>
      <c r="P324" s="182"/>
      <c r="Q324" s="182"/>
      <c r="R324" s="182"/>
      <c r="S324" s="182"/>
      <c r="T324" s="183"/>
      <c r="AT324" s="178" t="s">
        <v>166</v>
      </c>
      <c r="AU324" s="178" t="s">
        <v>82</v>
      </c>
      <c r="AV324" s="14" t="s">
        <v>80</v>
      </c>
      <c r="AW324" s="14" t="s">
        <v>31</v>
      </c>
      <c r="AX324" s="14" t="s">
        <v>74</v>
      </c>
      <c r="AY324" s="178" t="s">
        <v>152</v>
      </c>
    </row>
    <row r="325" spans="2:51" s="13" customFormat="1" ht="12">
      <c r="B325" s="169"/>
      <c r="D325" s="163" t="s">
        <v>166</v>
      </c>
      <c r="E325" s="170" t="s">
        <v>1</v>
      </c>
      <c r="F325" s="171" t="s">
        <v>1105</v>
      </c>
      <c r="H325" s="172">
        <v>3.14</v>
      </c>
      <c r="I325" s="173"/>
      <c r="L325" s="169"/>
      <c r="M325" s="174"/>
      <c r="N325" s="175"/>
      <c r="O325" s="175"/>
      <c r="P325" s="175"/>
      <c r="Q325" s="175"/>
      <c r="R325" s="175"/>
      <c r="S325" s="175"/>
      <c r="T325" s="176"/>
      <c r="AT325" s="170" t="s">
        <v>166</v>
      </c>
      <c r="AU325" s="170" t="s">
        <v>82</v>
      </c>
      <c r="AV325" s="13" t="s">
        <v>82</v>
      </c>
      <c r="AW325" s="13" t="s">
        <v>31</v>
      </c>
      <c r="AX325" s="13" t="s">
        <v>80</v>
      </c>
      <c r="AY325" s="170" t="s">
        <v>152</v>
      </c>
    </row>
    <row r="326" spans="1:65" s="2" customFormat="1" ht="21.75" customHeight="1">
      <c r="A326" s="33"/>
      <c r="B326" s="149"/>
      <c r="C326" s="150" t="s">
        <v>445</v>
      </c>
      <c r="D326" s="150" t="s">
        <v>155</v>
      </c>
      <c r="E326" s="151" t="s">
        <v>1106</v>
      </c>
      <c r="F326" s="152" t="s">
        <v>1107</v>
      </c>
      <c r="G326" s="153" t="s">
        <v>434</v>
      </c>
      <c r="H326" s="154">
        <v>306.4</v>
      </c>
      <c r="I326" s="155"/>
      <c r="J326" s="156">
        <f>ROUND(I326*H326,2)</f>
        <v>0</v>
      </c>
      <c r="K326" s="152" t="s">
        <v>159</v>
      </c>
      <c r="L326" s="34"/>
      <c r="M326" s="157" t="s">
        <v>1</v>
      </c>
      <c r="N326" s="158" t="s">
        <v>39</v>
      </c>
      <c r="O326" s="59"/>
      <c r="P326" s="159">
        <f>O326*H326</f>
        <v>0</v>
      </c>
      <c r="Q326" s="159">
        <v>0</v>
      </c>
      <c r="R326" s="159">
        <f>Q326*H326</f>
        <v>0</v>
      </c>
      <c r="S326" s="159">
        <v>0</v>
      </c>
      <c r="T326" s="160">
        <f>S326*H326</f>
        <v>0</v>
      </c>
      <c r="U326" s="33"/>
      <c r="V326" s="33"/>
      <c r="W326" s="33"/>
      <c r="X326" s="33"/>
      <c r="Y326" s="33"/>
      <c r="Z326" s="33"/>
      <c r="AA326" s="33"/>
      <c r="AB326" s="33"/>
      <c r="AC326" s="33"/>
      <c r="AD326" s="33"/>
      <c r="AE326" s="33"/>
      <c r="AR326" s="161" t="s">
        <v>160</v>
      </c>
      <c r="AT326" s="161" t="s">
        <v>155</v>
      </c>
      <c r="AU326" s="161" t="s">
        <v>82</v>
      </c>
      <c r="AY326" s="18" t="s">
        <v>152</v>
      </c>
      <c r="BE326" s="162">
        <f>IF(N326="základní",J326,0)</f>
        <v>0</v>
      </c>
      <c r="BF326" s="162">
        <f>IF(N326="snížená",J326,0)</f>
        <v>0</v>
      </c>
      <c r="BG326" s="162">
        <f>IF(N326="zákl. přenesená",J326,0)</f>
        <v>0</v>
      </c>
      <c r="BH326" s="162">
        <f>IF(N326="sníž. přenesená",J326,0)</f>
        <v>0</v>
      </c>
      <c r="BI326" s="162">
        <f>IF(N326="nulová",J326,0)</f>
        <v>0</v>
      </c>
      <c r="BJ326" s="18" t="s">
        <v>80</v>
      </c>
      <c r="BK326" s="162">
        <f>ROUND(I326*H326,2)</f>
        <v>0</v>
      </c>
      <c r="BL326" s="18" t="s">
        <v>160</v>
      </c>
      <c r="BM326" s="161" t="s">
        <v>1108</v>
      </c>
    </row>
    <row r="327" spans="1:47" s="2" customFormat="1" ht="12">
      <c r="A327" s="33"/>
      <c r="B327" s="34"/>
      <c r="C327" s="33"/>
      <c r="D327" s="163" t="s">
        <v>162</v>
      </c>
      <c r="E327" s="33"/>
      <c r="F327" s="164" t="s">
        <v>1109</v>
      </c>
      <c r="G327" s="33"/>
      <c r="H327" s="33"/>
      <c r="I327" s="165"/>
      <c r="J327" s="33"/>
      <c r="K327" s="33"/>
      <c r="L327" s="34"/>
      <c r="M327" s="166"/>
      <c r="N327" s="167"/>
      <c r="O327" s="59"/>
      <c r="P327" s="59"/>
      <c r="Q327" s="59"/>
      <c r="R327" s="59"/>
      <c r="S327" s="59"/>
      <c r="T327" s="60"/>
      <c r="U327" s="33"/>
      <c r="V327" s="33"/>
      <c r="W327" s="33"/>
      <c r="X327" s="33"/>
      <c r="Y327" s="33"/>
      <c r="Z327" s="33"/>
      <c r="AA327" s="33"/>
      <c r="AB327" s="33"/>
      <c r="AC327" s="33"/>
      <c r="AD327" s="33"/>
      <c r="AE327" s="33"/>
      <c r="AT327" s="18" t="s">
        <v>162</v>
      </c>
      <c r="AU327" s="18" t="s">
        <v>82</v>
      </c>
    </row>
    <row r="328" spans="2:63" s="12" customFormat="1" ht="22.9" customHeight="1">
      <c r="B328" s="136"/>
      <c r="D328" s="137" t="s">
        <v>73</v>
      </c>
      <c r="E328" s="147" t="s">
        <v>102</v>
      </c>
      <c r="F328" s="147" t="s">
        <v>390</v>
      </c>
      <c r="I328" s="139"/>
      <c r="J328" s="148">
        <f>BK328</f>
        <v>0</v>
      </c>
      <c r="L328" s="136"/>
      <c r="M328" s="141"/>
      <c r="N328" s="142"/>
      <c r="O328" s="142"/>
      <c r="P328" s="143">
        <f>SUM(P329:P350)</f>
        <v>0</v>
      </c>
      <c r="Q328" s="142"/>
      <c r="R328" s="143">
        <f>SUM(R329:R350)</f>
        <v>19.318371400000004</v>
      </c>
      <c r="S328" s="142"/>
      <c r="T328" s="144">
        <f>SUM(T329:T350)</f>
        <v>0</v>
      </c>
      <c r="AR328" s="137" t="s">
        <v>80</v>
      </c>
      <c r="AT328" s="145" t="s">
        <v>73</v>
      </c>
      <c r="AU328" s="145" t="s">
        <v>80</v>
      </c>
      <c r="AY328" s="137" t="s">
        <v>152</v>
      </c>
      <c r="BK328" s="146">
        <f>SUM(BK329:BK350)</f>
        <v>0</v>
      </c>
    </row>
    <row r="329" spans="1:65" s="2" customFormat="1" ht="24.2" customHeight="1">
      <c r="A329" s="33"/>
      <c r="B329" s="149"/>
      <c r="C329" s="150" t="s">
        <v>450</v>
      </c>
      <c r="D329" s="150" t="s">
        <v>155</v>
      </c>
      <c r="E329" s="151" t="s">
        <v>589</v>
      </c>
      <c r="F329" s="152" t="s">
        <v>914</v>
      </c>
      <c r="G329" s="153" t="s">
        <v>230</v>
      </c>
      <c r="H329" s="154">
        <v>100.44</v>
      </c>
      <c r="I329" s="155"/>
      <c r="J329" s="156">
        <f>ROUND(I329*H329,2)</f>
        <v>0</v>
      </c>
      <c r="K329" s="152" t="s">
        <v>159</v>
      </c>
      <c r="L329" s="34"/>
      <c r="M329" s="157" t="s">
        <v>1</v>
      </c>
      <c r="N329" s="158" t="s">
        <v>39</v>
      </c>
      <c r="O329" s="59"/>
      <c r="P329" s="159">
        <f>O329*H329</f>
        <v>0</v>
      </c>
      <c r="Q329" s="159">
        <v>0</v>
      </c>
      <c r="R329" s="159">
        <f>Q329*H329</f>
        <v>0</v>
      </c>
      <c r="S329" s="159">
        <v>0</v>
      </c>
      <c r="T329" s="160">
        <f>S329*H329</f>
        <v>0</v>
      </c>
      <c r="U329" s="33"/>
      <c r="V329" s="33"/>
      <c r="W329" s="33"/>
      <c r="X329" s="33"/>
      <c r="Y329" s="33"/>
      <c r="Z329" s="33"/>
      <c r="AA329" s="33"/>
      <c r="AB329" s="33"/>
      <c r="AC329" s="33"/>
      <c r="AD329" s="33"/>
      <c r="AE329" s="33"/>
      <c r="AR329" s="161" t="s">
        <v>160</v>
      </c>
      <c r="AT329" s="161" t="s">
        <v>155</v>
      </c>
      <c r="AU329" s="161" t="s">
        <v>82</v>
      </c>
      <c r="AY329" s="18" t="s">
        <v>152</v>
      </c>
      <c r="BE329" s="162">
        <f>IF(N329="základní",J329,0)</f>
        <v>0</v>
      </c>
      <c r="BF329" s="162">
        <f>IF(N329="snížená",J329,0)</f>
        <v>0</v>
      </c>
      <c r="BG329" s="162">
        <f>IF(N329="zákl. přenesená",J329,0)</f>
        <v>0</v>
      </c>
      <c r="BH329" s="162">
        <f>IF(N329="sníž. přenesená",J329,0)</f>
        <v>0</v>
      </c>
      <c r="BI329" s="162">
        <f>IF(N329="nulová",J329,0)</f>
        <v>0</v>
      </c>
      <c r="BJ329" s="18" t="s">
        <v>80</v>
      </c>
      <c r="BK329" s="162">
        <f>ROUND(I329*H329,2)</f>
        <v>0</v>
      </c>
      <c r="BL329" s="18" t="s">
        <v>160</v>
      </c>
      <c r="BM329" s="161" t="s">
        <v>1110</v>
      </c>
    </row>
    <row r="330" spans="1:47" s="2" customFormat="1" ht="48.75">
      <c r="A330" s="33"/>
      <c r="B330" s="34"/>
      <c r="C330" s="33"/>
      <c r="D330" s="163" t="s">
        <v>162</v>
      </c>
      <c r="E330" s="33"/>
      <c r="F330" s="164" t="s">
        <v>592</v>
      </c>
      <c r="G330" s="33"/>
      <c r="H330" s="33"/>
      <c r="I330" s="165"/>
      <c r="J330" s="33"/>
      <c r="K330" s="33"/>
      <c r="L330" s="34"/>
      <c r="M330" s="166"/>
      <c r="N330" s="167"/>
      <c r="O330" s="59"/>
      <c r="P330" s="59"/>
      <c r="Q330" s="59"/>
      <c r="R330" s="59"/>
      <c r="S330" s="59"/>
      <c r="T330" s="60"/>
      <c r="U330" s="33"/>
      <c r="V330" s="33"/>
      <c r="W330" s="33"/>
      <c r="X330" s="33"/>
      <c r="Y330" s="33"/>
      <c r="Z330" s="33"/>
      <c r="AA330" s="33"/>
      <c r="AB330" s="33"/>
      <c r="AC330" s="33"/>
      <c r="AD330" s="33"/>
      <c r="AE330" s="33"/>
      <c r="AT330" s="18" t="s">
        <v>162</v>
      </c>
      <c r="AU330" s="18" t="s">
        <v>82</v>
      </c>
    </row>
    <row r="331" spans="1:47" s="2" customFormat="1" ht="29.25">
      <c r="A331" s="33"/>
      <c r="B331" s="34"/>
      <c r="C331" s="33"/>
      <c r="D331" s="163" t="s">
        <v>164</v>
      </c>
      <c r="E331" s="33"/>
      <c r="F331" s="168" t="s">
        <v>887</v>
      </c>
      <c r="G331" s="33"/>
      <c r="H331" s="33"/>
      <c r="I331" s="165"/>
      <c r="J331" s="33"/>
      <c r="K331" s="33"/>
      <c r="L331" s="34"/>
      <c r="M331" s="166"/>
      <c r="N331" s="167"/>
      <c r="O331" s="59"/>
      <c r="P331" s="59"/>
      <c r="Q331" s="59"/>
      <c r="R331" s="59"/>
      <c r="S331" s="59"/>
      <c r="T331" s="60"/>
      <c r="U331" s="33"/>
      <c r="V331" s="33"/>
      <c r="W331" s="33"/>
      <c r="X331" s="33"/>
      <c r="Y331" s="33"/>
      <c r="Z331" s="33"/>
      <c r="AA331" s="33"/>
      <c r="AB331" s="33"/>
      <c r="AC331" s="33"/>
      <c r="AD331" s="33"/>
      <c r="AE331" s="33"/>
      <c r="AT331" s="18" t="s">
        <v>164</v>
      </c>
      <c r="AU331" s="18" t="s">
        <v>82</v>
      </c>
    </row>
    <row r="332" spans="2:51" s="14" customFormat="1" ht="12">
      <c r="B332" s="177"/>
      <c r="D332" s="163" t="s">
        <v>166</v>
      </c>
      <c r="E332" s="178" t="s">
        <v>1</v>
      </c>
      <c r="F332" s="179" t="s">
        <v>916</v>
      </c>
      <c r="H332" s="178" t="s">
        <v>1</v>
      </c>
      <c r="I332" s="180"/>
      <c r="L332" s="177"/>
      <c r="M332" s="181"/>
      <c r="N332" s="182"/>
      <c r="O332" s="182"/>
      <c r="P332" s="182"/>
      <c r="Q332" s="182"/>
      <c r="R332" s="182"/>
      <c r="S332" s="182"/>
      <c r="T332" s="183"/>
      <c r="AT332" s="178" t="s">
        <v>166</v>
      </c>
      <c r="AU332" s="178" t="s">
        <v>82</v>
      </c>
      <c r="AV332" s="14" t="s">
        <v>80</v>
      </c>
      <c r="AW332" s="14" t="s">
        <v>31</v>
      </c>
      <c r="AX332" s="14" t="s">
        <v>74</v>
      </c>
      <c r="AY332" s="178" t="s">
        <v>152</v>
      </c>
    </row>
    <row r="333" spans="2:51" s="13" customFormat="1" ht="12">
      <c r="B333" s="169"/>
      <c r="D333" s="163" t="s">
        <v>166</v>
      </c>
      <c r="E333" s="170" t="s">
        <v>1</v>
      </c>
      <c r="F333" s="171" t="s">
        <v>1111</v>
      </c>
      <c r="H333" s="172">
        <v>70.308</v>
      </c>
      <c r="I333" s="173"/>
      <c r="L333" s="169"/>
      <c r="M333" s="174"/>
      <c r="N333" s="175"/>
      <c r="O333" s="175"/>
      <c r="P333" s="175"/>
      <c r="Q333" s="175"/>
      <c r="R333" s="175"/>
      <c r="S333" s="175"/>
      <c r="T333" s="176"/>
      <c r="AT333" s="170" t="s">
        <v>166</v>
      </c>
      <c r="AU333" s="170" t="s">
        <v>82</v>
      </c>
      <c r="AV333" s="13" t="s">
        <v>82</v>
      </c>
      <c r="AW333" s="13" t="s">
        <v>31</v>
      </c>
      <c r="AX333" s="13" t="s">
        <v>74</v>
      </c>
      <c r="AY333" s="170" t="s">
        <v>152</v>
      </c>
    </row>
    <row r="334" spans="2:51" s="13" customFormat="1" ht="12">
      <c r="B334" s="169"/>
      <c r="D334" s="163" t="s">
        <v>166</v>
      </c>
      <c r="E334" s="170" t="s">
        <v>1</v>
      </c>
      <c r="F334" s="171" t="s">
        <v>1112</v>
      </c>
      <c r="H334" s="172">
        <v>30.132</v>
      </c>
      <c r="I334" s="173"/>
      <c r="L334" s="169"/>
      <c r="M334" s="174"/>
      <c r="N334" s="175"/>
      <c r="O334" s="175"/>
      <c r="P334" s="175"/>
      <c r="Q334" s="175"/>
      <c r="R334" s="175"/>
      <c r="S334" s="175"/>
      <c r="T334" s="176"/>
      <c r="AT334" s="170" t="s">
        <v>166</v>
      </c>
      <c r="AU334" s="170" t="s">
        <v>82</v>
      </c>
      <c r="AV334" s="13" t="s">
        <v>82</v>
      </c>
      <c r="AW334" s="13" t="s">
        <v>31</v>
      </c>
      <c r="AX334" s="13" t="s">
        <v>74</v>
      </c>
      <c r="AY334" s="170" t="s">
        <v>152</v>
      </c>
    </row>
    <row r="335" spans="2:51" s="15" customFormat="1" ht="12">
      <c r="B335" s="184"/>
      <c r="D335" s="163" t="s">
        <v>166</v>
      </c>
      <c r="E335" s="185" t="s">
        <v>1</v>
      </c>
      <c r="F335" s="186" t="s">
        <v>300</v>
      </c>
      <c r="H335" s="187">
        <v>100.44000000000001</v>
      </c>
      <c r="I335" s="188"/>
      <c r="L335" s="184"/>
      <c r="M335" s="189"/>
      <c r="N335" s="190"/>
      <c r="O335" s="190"/>
      <c r="P335" s="190"/>
      <c r="Q335" s="190"/>
      <c r="R335" s="190"/>
      <c r="S335" s="190"/>
      <c r="T335" s="191"/>
      <c r="AT335" s="185" t="s">
        <v>166</v>
      </c>
      <c r="AU335" s="185" t="s">
        <v>82</v>
      </c>
      <c r="AV335" s="15" t="s">
        <v>160</v>
      </c>
      <c r="AW335" s="15" t="s">
        <v>31</v>
      </c>
      <c r="AX335" s="15" t="s">
        <v>80</v>
      </c>
      <c r="AY335" s="185" t="s">
        <v>152</v>
      </c>
    </row>
    <row r="336" spans="1:65" s="2" customFormat="1" ht="21.75" customHeight="1">
      <c r="A336" s="33"/>
      <c r="B336" s="149"/>
      <c r="C336" s="150" t="s">
        <v>456</v>
      </c>
      <c r="D336" s="150" t="s">
        <v>155</v>
      </c>
      <c r="E336" s="151" t="s">
        <v>598</v>
      </c>
      <c r="F336" s="152" t="s">
        <v>599</v>
      </c>
      <c r="G336" s="153" t="s">
        <v>158</v>
      </c>
      <c r="H336" s="154">
        <v>419.76</v>
      </c>
      <c r="I336" s="155"/>
      <c r="J336" s="156">
        <f>ROUND(I336*H336,2)</f>
        <v>0</v>
      </c>
      <c r="K336" s="152" t="s">
        <v>159</v>
      </c>
      <c r="L336" s="34"/>
      <c r="M336" s="157" t="s">
        <v>1</v>
      </c>
      <c r="N336" s="158" t="s">
        <v>39</v>
      </c>
      <c r="O336" s="59"/>
      <c r="P336" s="159">
        <f>O336*H336</f>
        <v>0</v>
      </c>
      <c r="Q336" s="159">
        <v>0.00726</v>
      </c>
      <c r="R336" s="159">
        <f>Q336*H336</f>
        <v>3.0474576</v>
      </c>
      <c r="S336" s="159">
        <v>0</v>
      </c>
      <c r="T336" s="160">
        <f>S336*H336</f>
        <v>0</v>
      </c>
      <c r="U336" s="33"/>
      <c r="V336" s="33"/>
      <c r="W336" s="33"/>
      <c r="X336" s="33"/>
      <c r="Y336" s="33"/>
      <c r="Z336" s="33"/>
      <c r="AA336" s="33"/>
      <c r="AB336" s="33"/>
      <c r="AC336" s="33"/>
      <c r="AD336" s="33"/>
      <c r="AE336" s="33"/>
      <c r="AR336" s="161" t="s">
        <v>160</v>
      </c>
      <c r="AT336" s="161" t="s">
        <v>155</v>
      </c>
      <c r="AU336" s="161" t="s">
        <v>82</v>
      </c>
      <c r="AY336" s="18" t="s">
        <v>152</v>
      </c>
      <c r="BE336" s="162">
        <f>IF(N336="základní",J336,0)</f>
        <v>0</v>
      </c>
      <c r="BF336" s="162">
        <f>IF(N336="snížená",J336,0)</f>
        <v>0</v>
      </c>
      <c r="BG336" s="162">
        <f>IF(N336="zákl. přenesená",J336,0)</f>
        <v>0</v>
      </c>
      <c r="BH336" s="162">
        <f>IF(N336="sníž. přenesená",J336,0)</f>
        <v>0</v>
      </c>
      <c r="BI336" s="162">
        <f>IF(N336="nulová",J336,0)</f>
        <v>0</v>
      </c>
      <c r="BJ336" s="18" t="s">
        <v>80</v>
      </c>
      <c r="BK336" s="162">
        <f>ROUND(I336*H336,2)</f>
        <v>0</v>
      </c>
      <c r="BL336" s="18" t="s">
        <v>160</v>
      </c>
      <c r="BM336" s="161" t="s">
        <v>1113</v>
      </c>
    </row>
    <row r="337" spans="1:47" s="2" customFormat="1" ht="48.75">
      <c r="A337" s="33"/>
      <c r="B337" s="34"/>
      <c r="C337" s="33"/>
      <c r="D337" s="163" t="s">
        <v>162</v>
      </c>
      <c r="E337" s="33"/>
      <c r="F337" s="164" t="s">
        <v>601</v>
      </c>
      <c r="G337" s="33"/>
      <c r="H337" s="33"/>
      <c r="I337" s="165"/>
      <c r="J337" s="33"/>
      <c r="K337" s="33"/>
      <c r="L337" s="34"/>
      <c r="M337" s="166"/>
      <c r="N337" s="167"/>
      <c r="O337" s="59"/>
      <c r="P337" s="59"/>
      <c r="Q337" s="59"/>
      <c r="R337" s="59"/>
      <c r="S337" s="59"/>
      <c r="T337" s="60"/>
      <c r="U337" s="33"/>
      <c r="V337" s="33"/>
      <c r="W337" s="33"/>
      <c r="X337" s="33"/>
      <c r="Y337" s="33"/>
      <c r="Z337" s="33"/>
      <c r="AA337" s="33"/>
      <c r="AB337" s="33"/>
      <c r="AC337" s="33"/>
      <c r="AD337" s="33"/>
      <c r="AE337" s="33"/>
      <c r="AT337" s="18" t="s">
        <v>162</v>
      </c>
      <c r="AU337" s="18" t="s">
        <v>82</v>
      </c>
    </row>
    <row r="338" spans="1:47" s="2" customFormat="1" ht="29.25">
      <c r="A338" s="33"/>
      <c r="B338" s="34"/>
      <c r="C338" s="33"/>
      <c r="D338" s="163" t="s">
        <v>164</v>
      </c>
      <c r="E338" s="33"/>
      <c r="F338" s="168" t="s">
        <v>887</v>
      </c>
      <c r="G338" s="33"/>
      <c r="H338" s="33"/>
      <c r="I338" s="165"/>
      <c r="J338" s="33"/>
      <c r="K338" s="33"/>
      <c r="L338" s="34"/>
      <c r="M338" s="166"/>
      <c r="N338" s="167"/>
      <c r="O338" s="59"/>
      <c r="P338" s="59"/>
      <c r="Q338" s="59"/>
      <c r="R338" s="59"/>
      <c r="S338" s="59"/>
      <c r="T338" s="60"/>
      <c r="U338" s="33"/>
      <c r="V338" s="33"/>
      <c r="W338" s="33"/>
      <c r="X338" s="33"/>
      <c r="Y338" s="33"/>
      <c r="Z338" s="33"/>
      <c r="AA338" s="33"/>
      <c r="AB338" s="33"/>
      <c r="AC338" s="33"/>
      <c r="AD338" s="33"/>
      <c r="AE338" s="33"/>
      <c r="AT338" s="18" t="s">
        <v>164</v>
      </c>
      <c r="AU338" s="18" t="s">
        <v>82</v>
      </c>
    </row>
    <row r="339" spans="2:51" s="14" customFormat="1" ht="12">
      <c r="B339" s="177"/>
      <c r="D339" s="163" t="s">
        <v>166</v>
      </c>
      <c r="E339" s="178" t="s">
        <v>1</v>
      </c>
      <c r="F339" s="179" t="s">
        <v>920</v>
      </c>
      <c r="H339" s="178" t="s">
        <v>1</v>
      </c>
      <c r="I339" s="180"/>
      <c r="L339" s="177"/>
      <c r="M339" s="181"/>
      <c r="N339" s="182"/>
      <c r="O339" s="182"/>
      <c r="P339" s="182"/>
      <c r="Q339" s="182"/>
      <c r="R339" s="182"/>
      <c r="S339" s="182"/>
      <c r="T339" s="183"/>
      <c r="AT339" s="178" t="s">
        <v>166</v>
      </c>
      <c r="AU339" s="178" t="s">
        <v>82</v>
      </c>
      <c r="AV339" s="14" t="s">
        <v>80</v>
      </c>
      <c r="AW339" s="14" t="s">
        <v>31</v>
      </c>
      <c r="AX339" s="14" t="s">
        <v>74</v>
      </c>
      <c r="AY339" s="178" t="s">
        <v>152</v>
      </c>
    </row>
    <row r="340" spans="2:51" s="13" customFormat="1" ht="12">
      <c r="B340" s="169"/>
      <c r="D340" s="163" t="s">
        <v>166</v>
      </c>
      <c r="E340" s="170" t="s">
        <v>1</v>
      </c>
      <c r="F340" s="171" t="s">
        <v>1114</v>
      </c>
      <c r="H340" s="172">
        <v>401.76</v>
      </c>
      <c r="I340" s="173"/>
      <c r="L340" s="169"/>
      <c r="M340" s="174"/>
      <c r="N340" s="175"/>
      <c r="O340" s="175"/>
      <c r="P340" s="175"/>
      <c r="Q340" s="175"/>
      <c r="R340" s="175"/>
      <c r="S340" s="175"/>
      <c r="T340" s="176"/>
      <c r="AT340" s="170" t="s">
        <v>166</v>
      </c>
      <c r="AU340" s="170" t="s">
        <v>82</v>
      </c>
      <c r="AV340" s="13" t="s">
        <v>82</v>
      </c>
      <c r="AW340" s="13" t="s">
        <v>31</v>
      </c>
      <c r="AX340" s="13" t="s">
        <v>74</v>
      </c>
      <c r="AY340" s="170" t="s">
        <v>152</v>
      </c>
    </row>
    <row r="341" spans="2:51" s="13" customFormat="1" ht="12">
      <c r="B341" s="169"/>
      <c r="D341" s="163" t="s">
        <v>166</v>
      </c>
      <c r="E341" s="170" t="s">
        <v>1</v>
      </c>
      <c r="F341" s="171" t="s">
        <v>922</v>
      </c>
      <c r="H341" s="172">
        <v>18</v>
      </c>
      <c r="I341" s="173"/>
      <c r="L341" s="169"/>
      <c r="M341" s="174"/>
      <c r="N341" s="175"/>
      <c r="O341" s="175"/>
      <c r="P341" s="175"/>
      <c r="Q341" s="175"/>
      <c r="R341" s="175"/>
      <c r="S341" s="175"/>
      <c r="T341" s="176"/>
      <c r="AT341" s="170" t="s">
        <v>166</v>
      </c>
      <c r="AU341" s="170" t="s">
        <v>82</v>
      </c>
      <c r="AV341" s="13" t="s">
        <v>82</v>
      </c>
      <c r="AW341" s="13" t="s">
        <v>31</v>
      </c>
      <c r="AX341" s="13" t="s">
        <v>74</v>
      </c>
      <c r="AY341" s="170" t="s">
        <v>152</v>
      </c>
    </row>
    <row r="342" spans="2:51" s="15" customFormat="1" ht="12">
      <c r="B342" s="184"/>
      <c r="D342" s="163" t="s">
        <v>166</v>
      </c>
      <c r="E342" s="185" t="s">
        <v>1</v>
      </c>
      <c r="F342" s="186" t="s">
        <v>300</v>
      </c>
      <c r="H342" s="187">
        <v>419.76</v>
      </c>
      <c r="I342" s="188"/>
      <c r="L342" s="184"/>
      <c r="M342" s="189"/>
      <c r="N342" s="190"/>
      <c r="O342" s="190"/>
      <c r="P342" s="190"/>
      <c r="Q342" s="190"/>
      <c r="R342" s="190"/>
      <c r="S342" s="190"/>
      <c r="T342" s="191"/>
      <c r="AT342" s="185" t="s">
        <v>166</v>
      </c>
      <c r="AU342" s="185" t="s">
        <v>82</v>
      </c>
      <c r="AV342" s="15" t="s">
        <v>160</v>
      </c>
      <c r="AW342" s="15" t="s">
        <v>31</v>
      </c>
      <c r="AX342" s="15" t="s">
        <v>80</v>
      </c>
      <c r="AY342" s="185" t="s">
        <v>152</v>
      </c>
    </row>
    <row r="343" spans="1:65" s="2" customFormat="1" ht="21.75" customHeight="1">
      <c r="A343" s="33"/>
      <c r="B343" s="149"/>
      <c r="C343" s="150" t="s">
        <v>461</v>
      </c>
      <c r="D343" s="150" t="s">
        <v>155</v>
      </c>
      <c r="E343" s="151" t="s">
        <v>608</v>
      </c>
      <c r="F343" s="152" t="s">
        <v>609</v>
      </c>
      <c r="G343" s="153" t="s">
        <v>158</v>
      </c>
      <c r="H343" s="154">
        <v>419.76</v>
      </c>
      <c r="I343" s="155"/>
      <c r="J343" s="156">
        <f>ROUND(I343*H343,2)</f>
        <v>0</v>
      </c>
      <c r="K343" s="152" t="s">
        <v>159</v>
      </c>
      <c r="L343" s="34"/>
      <c r="M343" s="157" t="s">
        <v>1</v>
      </c>
      <c r="N343" s="158" t="s">
        <v>39</v>
      </c>
      <c r="O343" s="59"/>
      <c r="P343" s="159">
        <f>O343*H343</f>
        <v>0</v>
      </c>
      <c r="Q343" s="159">
        <v>0.00086</v>
      </c>
      <c r="R343" s="159">
        <f>Q343*H343</f>
        <v>0.36099359999999997</v>
      </c>
      <c r="S343" s="159">
        <v>0</v>
      </c>
      <c r="T343" s="160">
        <f>S343*H343</f>
        <v>0</v>
      </c>
      <c r="U343" s="33"/>
      <c r="V343" s="33"/>
      <c r="W343" s="33"/>
      <c r="X343" s="33"/>
      <c r="Y343" s="33"/>
      <c r="Z343" s="33"/>
      <c r="AA343" s="33"/>
      <c r="AB343" s="33"/>
      <c r="AC343" s="33"/>
      <c r="AD343" s="33"/>
      <c r="AE343" s="33"/>
      <c r="AR343" s="161" t="s">
        <v>160</v>
      </c>
      <c r="AT343" s="161" t="s">
        <v>155</v>
      </c>
      <c r="AU343" s="161" t="s">
        <v>82</v>
      </c>
      <c r="AY343" s="18" t="s">
        <v>152</v>
      </c>
      <c r="BE343" s="162">
        <f>IF(N343="základní",J343,0)</f>
        <v>0</v>
      </c>
      <c r="BF343" s="162">
        <f>IF(N343="snížená",J343,0)</f>
        <v>0</v>
      </c>
      <c r="BG343" s="162">
        <f>IF(N343="zákl. přenesená",J343,0)</f>
        <v>0</v>
      </c>
      <c r="BH343" s="162">
        <f>IF(N343="sníž. přenesená",J343,0)</f>
        <v>0</v>
      </c>
      <c r="BI343" s="162">
        <f>IF(N343="nulová",J343,0)</f>
        <v>0</v>
      </c>
      <c r="BJ343" s="18" t="s">
        <v>80</v>
      </c>
      <c r="BK343" s="162">
        <f>ROUND(I343*H343,2)</f>
        <v>0</v>
      </c>
      <c r="BL343" s="18" t="s">
        <v>160</v>
      </c>
      <c r="BM343" s="161" t="s">
        <v>1115</v>
      </c>
    </row>
    <row r="344" spans="1:47" s="2" customFormat="1" ht="48.75">
      <c r="A344" s="33"/>
      <c r="B344" s="34"/>
      <c r="C344" s="33"/>
      <c r="D344" s="163" t="s">
        <v>162</v>
      </c>
      <c r="E344" s="33"/>
      <c r="F344" s="164" t="s">
        <v>611</v>
      </c>
      <c r="G344" s="33"/>
      <c r="H344" s="33"/>
      <c r="I344" s="165"/>
      <c r="J344" s="33"/>
      <c r="K344" s="33"/>
      <c r="L344" s="34"/>
      <c r="M344" s="166"/>
      <c r="N344" s="167"/>
      <c r="O344" s="59"/>
      <c r="P344" s="59"/>
      <c r="Q344" s="59"/>
      <c r="R344" s="59"/>
      <c r="S344" s="59"/>
      <c r="T344" s="60"/>
      <c r="U344" s="33"/>
      <c r="V344" s="33"/>
      <c r="W344" s="33"/>
      <c r="X344" s="33"/>
      <c r="Y344" s="33"/>
      <c r="Z344" s="33"/>
      <c r="AA344" s="33"/>
      <c r="AB344" s="33"/>
      <c r="AC344" s="33"/>
      <c r="AD344" s="33"/>
      <c r="AE344" s="33"/>
      <c r="AT344" s="18" t="s">
        <v>162</v>
      </c>
      <c r="AU344" s="18" t="s">
        <v>82</v>
      </c>
    </row>
    <row r="345" spans="1:65" s="2" customFormat="1" ht="24.2" customHeight="1">
      <c r="A345" s="33"/>
      <c r="B345" s="149"/>
      <c r="C345" s="150" t="s">
        <v>466</v>
      </c>
      <c r="D345" s="150" t="s">
        <v>155</v>
      </c>
      <c r="E345" s="151" t="s">
        <v>612</v>
      </c>
      <c r="F345" s="152" t="s">
        <v>613</v>
      </c>
      <c r="G345" s="153" t="s">
        <v>332</v>
      </c>
      <c r="H345" s="154">
        <v>14.519</v>
      </c>
      <c r="I345" s="155"/>
      <c r="J345" s="156">
        <f>ROUND(I345*H345,2)</f>
        <v>0</v>
      </c>
      <c r="K345" s="152" t="s">
        <v>159</v>
      </c>
      <c r="L345" s="34"/>
      <c r="M345" s="157" t="s">
        <v>1</v>
      </c>
      <c r="N345" s="158" t="s">
        <v>39</v>
      </c>
      <c r="O345" s="59"/>
      <c r="P345" s="159">
        <f>O345*H345</f>
        <v>0</v>
      </c>
      <c r="Q345" s="159">
        <v>1.0958</v>
      </c>
      <c r="R345" s="159">
        <f>Q345*H345</f>
        <v>15.909920200000002</v>
      </c>
      <c r="S345" s="159">
        <v>0</v>
      </c>
      <c r="T345" s="160">
        <f>S345*H345</f>
        <v>0</v>
      </c>
      <c r="U345" s="33"/>
      <c r="V345" s="33"/>
      <c r="W345" s="33"/>
      <c r="X345" s="33"/>
      <c r="Y345" s="33"/>
      <c r="Z345" s="33"/>
      <c r="AA345" s="33"/>
      <c r="AB345" s="33"/>
      <c r="AC345" s="33"/>
      <c r="AD345" s="33"/>
      <c r="AE345" s="33"/>
      <c r="AR345" s="161" t="s">
        <v>160</v>
      </c>
      <c r="AT345" s="161" t="s">
        <v>155</v>
      </c>
      <c r="AU345" s="161" t="s">
        <v>82</v>
      </c>
      <c r="AY345" s="18" t="s">
        <v>152</v>
      </c>
      <c r="BE345" s="162">
        <f>IF(N345="základní",J345,0)</f>
        <v>0</v>
      </c>
      <c r="BF345" s="162">
        <f>IF(N345="snížená",J345,0)</f>
        <v>0</v>
      </c>
      <c r="BG345" s="162">
        <f>IF(N345="zákl. přenesená",J345,0)</f>
        <v>0</v>
      </c>
      <c r="BH345" s="162">
        <f>IF(N345="sníž. přenesená",J345,0)</f>
        <v>0</v>
      </c>
      <c r="BI345" s="162">
        <f>IF(N345="nulová",J345,0)</f>
        <v>0</v>
      </c>
      <c r="BJ345" s="18" t="s">
        <v>80</v>
      </c>
      <c r="BK345" s="162">
        <f>ROUND(I345*H345,2)</f>
        <v>0</v>
      </c>
      <c r="BL345" s="18" t="s">
        <v>160</v>
      </c>
      <c r="BM345" s="161" t="s">
        <v>1116</v>
      </c>
    </row>
    <row r="346" spans="1:47" s="2" customFormat="1" ht="48.75">
      <c r="A346" s="33"/>
      <c r="B346" s="34"/>
      <c r="C346" s="33"/>
      <c r="D346" s="163" t="s">
        <v>162</v>
      </c>
      <c r="E346" s="33"/>
      <c r="F346" s="164" t="s">
        <v>615</v>
      </c>
      <c r="G346" s="33"/>
      <c r="H346" s="33"/>
      <c r="I346" s="165"/>
      <c r="J346" s="33"/>
      <c r="K346" s="33"/>
      <c r="L346" s="34"/>
      <c r="M346" s="166"/>
      <c r="N346" s="167"/>
      <c r="O346" s="59"/>
      <c r="P346" s="59"/>
      <c r="Q346" s="59"/>
      <c r="R346" s="59"/>
      <c r="S346" s="59"/>
      <c r="T346" s="60"/>
      <c r="U346" s="33"/>
      <c r="V346" s="33"/>
      <c r="W346" s="33"/>
      <c r="X346" s="33"/>
      <c r="Y346" s="33"/>
      <c r="Z346" s="33"/>
      <c r="AA346" s="33"/>
      <c r="AB346" s="33"/>
      <c r="AC346" s="33"/>
      <c r="AD346" s="33"/>
      <c r="AE346" s="33"/>
      <c r="AT346" s="18" t="s">
        <v>162</v>
      </c>
      <c r="AU346" s="18" t="s">
        <v>82</v>
      </c>
    </row>
    <row r="347" spans="1:47" s="2" customFormat="1" ht="29.25">
      <c r="A347" s="33"/>
      <c r="B347" s="34"/>
      <c r="C347" s="33"/>
      <c r="D347" s="163" t="s">
        <v>164</v>
      </c>
      <c r="E347" s="33"/>
      <c r="F347" s="168" t="s">
        <v>887</v>
      </c>
      <c r="G347" s="33"/>
      <c r="H347" s="33"/>
      <c r="I347" s="165"/>
      <c r="J347" s="33"/>
      <c r="K347" s="33"/>
      <c r="L347" s="34"/>
      <c r="M347" s="166"/>
      <c r="N347" s="167"/>
      <c r="O347" s="59"/>
      <c r="P347" s="59"/>
      <c r="Q347" s="59"/>
      <c r="R347" s="59"/>
      <c r="S347" s="59"/>
      <c r="T347" s="60"/>
      <c r="U347" s="33"/>
      <c r="V347" s="33"/>
      <c r="W347" s="33"/>
      <c r="X347" s="33"/>
      <c r="Y347" s="33"/>
      <c r="Z347" s="33"/>
      <c r="AA347" s="33"/>
      <c r="AB347" s="33"/>
      <c r="AC347" s="33"/>
      <c r="AD347" s="33"/>
      <c r="AE347" s="33"/>
      <c r="AT347" s="18" t="s">
        <v>164</v>
      </c>
      <c r="AU347" s="18" t="s">
        <v>82</v>
      </c>
    </row>
    <row r="348" spans="2:51" s="14" customFormat="1" ht="12">
      <c r="B348" s="177"/>
      <c r="D348" s="163" t="s">
        <v>166</v>
      </c>
      <c r="E348" s="178" t="s">
        <v>1</v>
      </c>
      <c r="F348" s="179" t="s">
        <v>925</v>
      </c>
      <c r="H348" s="178" t="s">
        <v>1</v>
      </c>
      <c r="I348" s="180"/>
      <c r="L348" s="177"/>
      <c r="M348" s="181"/>
      <c r="N348" s="182"/>
      <c r="O348" s="182"/>
      <c r="P348" s="182"/>
      <c r="Q348" s="182"/>
      <c r="R348" s="182"/>
      <c r="S348" s="182"/>
      <c r="T348" s="183"/>
      <c r="AT348" s="178" t="s">
        <v>166</v>
      </c>
      <c r="AU348" s="178" t="s">
        <v>82</v>
      </c>
      <c r="AV348" s="14" t="s">
        <v>80</v>
      </c>
      <c r="AW348" s="14" t="s">
        <v>31</v>
      </c>
      <c r="AX348" s="14" t="s">
        <v>74</v>
      </c>
      <c r="AY348" s="178" t="s">
        <v>152</v>
      </c>
    </row>
    <row r="349" spans="2:51" s="14" customFormat="1" ht="12">
      <c r="B349" s="177"/>
      <c r="D349" s="163" t="s">
        <v>166</v>
      </c>
      <c r="E349" s="178" t="s">
        <v>1</v>
      </c>
      <c r="F349" s="179" t="s">
        <v>926</v>
      </c>
      <c r="H349" s="178" t="s">
        <v>1</v>
      </c>
      <c r="I349" s="180"/>
      <c r="L349" s="177"/>
      <c r="M349" s="181"/>
      <c r="N349" s="182"/>
      <c r="O349" s="182"/>
      <c r="P349" s="182"/>
      <c r="Q349" s="182"/>
      <c r="R349" s="182"/>
      <c r="S349" s="182"/>
      <c r="T349" s="183"/>
      <c r="AT349" s="178" t="s">
        <v>166</v>
      </c>
      <c r="AU349" s="178" t="s">
        <v>82</v>
      </c>
      <c r="AV349" s="14" t="s">
        <v>80</v>
      </c>
      <c r="AW349" s="14" t="s">
        <v>31</v>
      </c>
      <c r="AX349" s="14" t="s">
        <v>74</v>
      </c>
      <c r="AY349" s="178" t="s">
        <v>152</v>
      </c>
    </row>
    <row r="350" spans="2:51" s="13" customFormat="1" ht="12">
      <c r="B350" s="169"/>
      <c r="D350" s="163" t="s">
        <v>166</v>
      </c>
      <c r="E350" s="170" t="s">
        <v>1</v>
      </c>
      <c r="F350" s="171" t="s">
        <v>1117</v>
      </c>
      <c r="H350" s="172">
        <v>14.519</v>
      </c>
      <c r="I350" s="173"/>
      <c r="L350" s="169"/>
      <c r="M350" s="174"/>
      <c r="N350" s="175"/>
      <c r="O350" s="175"/>
      <c r="P350" s="175"/>
      <c r="Q350" s="175"/>
      <c r="R350" s="175"/>
      <c r="S350" s="175"/>
      <c r="T350" s="176"/>
      <c r="AT350" s="170" t="s">
        <v>166</v>
      </c>
      <c r="AU350" s="170" t="s">
        <v>82</v>
      </c>
      <c r="AV350" s="13" t="s">
        <v>82</v>
      </c>
      <c r="AW350" s="13" t="s">
        <v>31</v>
      </c>
      <c r="AX350" s="13" t="s">
        <v>80</v>
      </c>
      <c r="AY350" s="170" t="s">
        <v>152</v>
      </c>
    </row>
    <row r="351" spans="2:63" s="12" customFormat="1" ht="22.9" customHeight="1">
      <c r="B351" s="136"/>
      <c r="D351" s="137" t="s">
        <v>73</v>
      </c>
      <c r="E351" s="147" t="s">
        <v>182</v>
      </c>
      <c r="F351" s="147" t="s">
        <v>423</v>
      </c>
      <c r="I351" s="139"/>
      <c r="J351" s="148">
        <f>BK351</f>
        <v>0</v>
      </c>
      <c r="L351" s="136"/>
      <c r="M351" s="141"/>
      <c r="N351" s="142"/>
      <c r="O351" s="142"/>
      <c r="P351" s="143">
        <f>SUM(P352:P369)</f>
        <v>0</v>
      </c>
      <c r="Q351" s="142"/>
      <c r="R351" s="143">
        <f>SUM(R352:R369)</f>
        <v>0</v>
      </c>
      <c r="S351" s="142"/>
      <c r="T351" s="144">
        <f>SUM(T352:T369)</f>
        <v>0</v>
      </c>
      <c r="AR351" s="137" t="s">
        <v>80</v>
      </c>
      <c r="AT351" s="145" t="s">
        <v>73</v>
      </c>
      <c r="AU351" s="145" t="s">
        <v>80</v>
      </c>
      <c r="AY351" s="137" t="s">
        <v>152</v>
      </c>
      <c r="BK351" s="146">
        <f>SUM(BK352:BK369)</f>
        <v>0</v>
      </c>
    </row>
    <row r="352" spans="1:65" s="2" customFormat="1" ht="21.75" customHeight="1">
      <c r="A352" s="33"/>
      <c r="B352" s="149"/>
      <c r="C352" s="150" t="s">
        <v>655</v>
      </c>
      <c r="D352" s="150" t="s">
        <v>155</v>
      </c>
      <c r="E352" s="151" t="s">
        <v>1118</v>
      </c>
      <c r="F352" s="152" t="s">
        <v>1119</v>
      </c>
      <c r="G352" s="153" t="s">
        <v>158</v>
      </c>
      <c r="H352" s="154">
        <v>31</v>
      </c>
      <c r="I352" s="155"/>
      <c r="J352" s="156">
        <f>ROUND(I352*H352,2)</f>
        <v>0</v>
      </c>
      <c r="K352" s="152" t="s">
        <v>159</v>
      </c>
      <c r="L352" s="34"/>
      <c r="M352" s="157" t="s">
        <v>1</v>
      </c>
      <c r="N352" s="158" t="s">
        <v>39</v>
      </c>
      <c r="O352" s="59"/>
      <c r="P352" s="159">
        <f>O352*H352</f>
        <v>0</v>
      </c>
      <c r="Q352" s="159">
        <v>0</v>
      </c>
      <c r="R352" s="159">
        <f>Q352*H352</f>
        <v>0</v>
      </c>
      <c r="S352" s="159">
        <v>0</v>
      </c>
      <c r="T352" s="160">
        <f>S352*H352</f>
        <v>0</v>
      </c>
      <c r="U352" s="33"/>
      <c r="V352" s="33"/>
      <c r="W352" s="33"/>
      <c r="X352" s="33"/>
      <c r="Y352" s="33"/>
      <c r="Z352" s="33"/>
      <c r="AA352" s="33"/>
      <c r="AB352" s="33"/>
      <c r="AC352" s="33"/>
      <c r="AD352" s="33"/>
      <c r="AE352" s="33"/>
      <c r="AR352" s="161" t="s">
        <v>160</v>
      </c>
      <c r="AT352" s="161" t="s">
        <v>155</v>
      </c>
      <c r="AU352" s="161" t="s">
        <v>82</v>
      </c>
      <c r="AY352" s="18" t="s">
        <v>152</v>
      </c>
      <c r="BE352" s="162">
        <f>IF(N352="základní",J352,0)</f>
        <v>0</v>
      </c>
      <c r="BF352" s="162">
        <f>IF(N352="snížená",J352,0)</f>
        <v>0</v>
      </c>
      <c r="BG352" s="162">
        <f>IF(N352="zákl. přenesená",J352,0)</f>
        <v>0</v>
      </c>
      <c r="BH352" s="162">
        <f>IF(N352="sníž. přenesená",J352,0)</f>
        <v>0</v>
      </c>
      <c r="BI352" s="162">
        <f>IF(N352="nulová",J352,0)</f>
        <v>0</v>
      </c>
      <c r="BJ352" s="18" t="s">
        <v>80</v>
      </c>
      <c r="BK352" s="162">
        <f>ROUND(I352*H352,2)</f>
        <v>0</v>
      </c>
      <c r="BL352" s="18" t="s">
        <v>160</v>
      </c>
      <c r="BM352" s="161" t="s">
        <v>1120</v>
      </c>
    </row>
    <row r="353" spans="1:47" s="2" customFormat="1" ht="19.5">
      <c r="A353" s="33"/>
      <c r="B353" s="34"/>
      <c r="C353" s="33"/>
      <c r="D353" s="163" t="s">
        <v>162</v>
      </c>
      <c r="E353" s="33"/>
      <c r="F353" s="164" t="s">
        <v>1121</v>
      </c>
      <c r="G353" s="33"/>
      <c r="H353" s="33"/>
      <c r="I353" s="165"/>
      <c r="J353" s="33"/>
      <c r="K353" s="33"/>
      <c r="L353" s="34"/>
      <c r="M353" s="166"/>
      <c r="N353" s="167"/>
      <c r="O353" s="59"/>
      <c r="P353" s="59"/>
      <c r="Q353" s="59"/>
      <c r="R353" s="59"/>
      <c r="S353" s="59"/>
      <c r="T353" s="60"/>
      <c r="U353" s="33"/>
      <c r="V353" s="33"/>
      <c r="W353" s="33"/>
      <c r="X353" s="33"/>
      <c r="Y353" s="33"/>
      <c r="Z353" s="33"/>
      <c r="AA353" s="33"/>
      <c r="AB353" s="33"/>
      <c r="AC353" s="33"/>
      <c r="AD353" s="33"/>
      <c r="AE353" s="33"/>
      <c r="AT353" s="18" t="s">
        <v>162</v>
      </c>
      <c r="AU353" s="18" t="s">
        <v>82</v>
      </c>
    </row>
    <row r="354" spans="1:65" s="2" customFormat="1" ht="16.5" customHeight="1">
      <c r="A354" s="33"/>
      <c r="B354" s="149"/>
      <c r="C354" s="150" t="s">
        <v>660</v>
      </c>
      <c r="D354" s="150" t="s">
        <v>155</v>
      </c>
      <c r="E354" s="151" t="s">
        <v>425</v>
      </c>
      <c r="F354" s="152" t="s">
        <v>1122</v>
      </c>
      <c r="G354" s="153" t="s">
        <v>158</v>
      </c>
      <c r="H354" s="154">
        <v>31</v>
      </c>
      <c r="I354" s="155"/>
      <c r="J354" s="156">
        <f>ROUND(I354*H354,2)</f>
        <v>0</v>
      </c>
      <c r="K354" s="152" t="s">
        <v>159</v>
      </c>
      <c r="L354" s="34"/>
      <c r="M354" s="157" t="s">
        <v>1</v>
      </c>
      <c r="N354" s="158" t="s">
        <v>39</v>
      </c>
      <c r="O354" s="59"/>
      <c r="P354" s="159">
        <f>O354*H354</f>
        <v>0</v>
      </c>
      <c r="Q354" s="159">
        <v>0</v>
      </c>
      <c r="R354" s="159">
        <f>Q354*H354</f>
        <v>0</v>
      </c>
      <c r="S354" s="159">
        <v>0</v>
      </c>
      <c r="T354" s="160">
        <f>S354*H354</f>
        <v>0</v>
      </c>
      <c r="U354" s="33"/>
      <c r="V354" s="33"/>
      <c r="W354" s="33"/>
      <c r="X354" s="33"/>
      <c r="Y354" s="33"/>
      <c r="Z354" s="33"/>
      <c r="AA354" s="33"/>
      <c r="AB354" s="33"/>
      <c r="AC354" s="33"/>
      <c r="AD354" s="33"/>
      <c r="AE354" s="33"/>
      <c r="AR354" s="161" t="s">
        <v>160</v>
      </c>
      <c r="AT354" s="161" t="s">
        <v>155</v>
      </c>
      <c r="AU354" s="161" t="s">
        <v>82</v>
      </c>
      <c r="AY354" s="18" t="s">
        <v>152</v>
      </c>
      <c r="BE354" s="162">
        <f>IF(N354="základní",J354,0)</f>
        <v>0</v>
      </c>
      <c r="BF354" s="162">
        <f>IF(N354="snížená",J354,0)</f>
        <v>0</v>
      </c>
      <c r="BG354" s="162">
        <f>IF(N354="zákl. přenesená",J354,0)</f>
        <v>0</v>
      </c>
      <c r="BH354" s="162">
        <f>IF(N354="sníž. přenesená",J354,0)</f>
        <v>0</v>
      </c>
      <c r="BI354" s="162">
        <f>IF(N354="nulová",J354,0)</f>
        <v>0</v>
      </c>
      <c r="BJ354" s="18" t="s">
        <v>80</v>
      </c>
      <c r="BK354" s="162">
        <f>ROUND(I354*H354,2)</f>
        <v>0</v>
      </c>
      <c r="BL354" s="18" t="s">
        <v>160</v>
      </c>
      <c r="BM354" s="161" t="s">
        <v>1123</v>
      </c>
    </row>
    <row r="355" spans="1:47" s="2" customFormat="1" ht="19.5">
      <c r="A355" s="33"/>
      <c r="B355" s="34"/>
      <c r="C355" s="33"/>
      <c r="D355" s="163" t="s">
        <v>162</v>
      </c>
      <c r="E355" s="33"/>
      <c r="F355" s="164" t="s">
        <v>428</v>
      </c>
      <c r="G355" s="33"/>
      <c r="H355" s="33"/>
      <c r="I355" s="165"/>
      <c r="J355" s="33"/>
      <c r="K355" s="33"/>
      <c r="L355" s="34"/>
      <c r="M355" s="166"/>
      <c r="N355" s="167"/>
      <c r="O355" s="59"/>
      <c r="P355" s="59"/>
      <c r="Q355" s="59"/>
      <c r="R355" s="59"/>
      <c r="S355" s="59"/>
      <c r="T355" s="60"/>
      <c r="U355" s="33"/>
      <c r="V355" s="33"/>
      <c r="W355" s="33"/>
      <c r="X355" s="33"/>
      <c r="Y355" s="33"/>
      <c r="Z355" s="33"/>
      <c r="AA355" s="33"/>
      <c r="AB355" s="33"/>
      <c r="AC355" s="33"/>
      <c r="AD355" s="33"/>
      <c r="AE355" s="33"/>
      <c r="AT355" s="18" t="s">
        <v>162</v>
      </c>
      <c r="AU355" s="18" t="s">
        <v>82</v>
      </c>
    </row>
    <row r="356" spans="1:65" s="2" customFormat="1" ht="24.2" customHeight="1">
      <c r="A356" s="33"/>
      <c r="B356" s="149"/>
      <c r="C356" s="150" t="s">
        <v>665</v>
      </c>
      <c r="D356" s="150" t="s">
        <v>155</v>
      </c>
      <c r="E356" s="151" t="s">
        <v>1124</v>
      </c>
      <c r="F356" s="152" t="s">
        <v>1125</v>
      </c>
      <c r="G356" s="153" t="s">
        <v>158</v>
      </c>
      <c r="H356" s="154">
        <v>31</v>
      </c>
      <c r="I356" s="155"/>
      <c r="J356" s="156">
        <f>ROUND(I356*H356,2)</f>
        <v>0</v>
      </c>
      <c r="K356" s="152" t="s">
        <v>159</v>
      </c>
      <c r="L356" s="34"/>
      <c r="M356" s="157" t="s">
        <v>1</v>
      </c>
      <c r="N356" s="158" t="s">
        <v>39</v>
      </c>
      <c r="O356" s="59"/>
      <c r="P356" s="159">
        <f>O356*H356</f>
        <v>0</v>
      </c>
      <c r="Q356" s="159">
        <v>0</v>
      </c>
      <c r="R356" s="159">
        <f>Q356*H356</f>
        <v>0</v>
      </c>
      <c r="S356" s="159">
        <v>0</v>
      </c>
      <c r="T356" s="160">
        <f>S356*H356</f>
        <v>0</v>
      </c>
      <c r="U356" s="33"/>
      <c r="V356" s="33"/>
      <c r="W356" s="33"/>
      <c r="X356" s="33"/>
      <c r="Y356" s="33"/>
      <c r="Z356" s="33"/>
      <c r="AA356" s="33"/>
      <c r="AB356" s="33"/>
      <c r="AC356" s="33"/>
      <c r="AD356" s="33"/>
      <c r="AE356" s="33"/>
      <c r="AR356" s="161" t="s">
        <v>160</v>
      </c>
      <c r="AT356" s="161" t="s">
        <v>155</v>
      </c>
      <c r="AU356" s="161" t="s">
        <v>82</v>
      </c>
      <c r="AY356" s="18" t="s">
        <v>152</v>
      </c>
      <c r="BE356" s="162">
        <f>IF(N356="základní",J356,0)</f>
        <v>0</v>
      </c>
      <c r="BF356" s="162">
        <f>IF(N356="snížená",J356,0)</f>
        <v>0</v>
      </c>
      <c r="BG356" s="162">
        <f>IF(N356="zákl. přenesená",J356,0)</f>
        <v>0</v>
      </c>
      <c r="BH356" s="162">
        <f>IF(N356="sníž. přenesená",J356,0)</f>
        <v>0</v>
      </c>
      <c r="BI356" s="162">
        <f>IF(N356="nulová",J356,0)</f>
        <v>0</v>
      </c>
      <c r="BJ356" s="18" t="s">
        <v>80</v>
      </c>
      <c r="BK356" s="162">
        <f>ROUND(I356*H356,2)</f>
        <v>0</v>
      </c>
      <c r="BL356" s="18" t="s">
        <v>160</v>
      </c>
      <c r="BM356" s="161" t="s">
        <v>1126</v>
      </c>
    </row>
    <row r="357" spans="1:47" s="2" customFormat="1" ht="12">
      <c r="A357" s="33"/>
      <c r="B357" s="34"/>
      <c r="C357" s="33"/>
      <c r="D357" s="163" t="s">
        <v>162</v>
      </c>
      <c r="E357" s="33"/>
      <c r="F357" s="164" t="s">
        <v>1127</v>
      </c>
      <c r="G357" s="33"/>
      <c r="H357" s="33"/>
      <c r="I357" s="165"/>
      <c r="J357" s="33"/>
      <c r="K357" s="33"/>
      <c r="L357" s="34"/>
      <c r="M357" s="166"/>
      <c r="N357" s="167"/>
      <c r="O357" s="59"/>
      <c r="P357" s="59"/>
      <c r="Q357" s="59"/>
      <c r="R357" s="59"/>
      <c r="S357" s="59"/>
      <c r="T357" s="60"/>
      <c r="U357" s="33"/>
      <c r="V357" s="33"/>
      <c r="W357" s="33"/>
      <c r="X357" s="33"/>
      <c r="Y357" s="33"/>
      <c r="Z357" s="33"/>
      <c r="AA357" s="33"/>
      <c r="AB357" s="33"/>
      <c r="AC357" s="33"/>
      <c r="AD357" s="33"/>
      <c r="AE357" s="33"/>
      <c r="AT357" s="18" t="s">
        <v>162</v>
      </c>
      <c r="AU357" s="18" t="s">
        <v>82</v>
      </c>
    </row>
    <row r="358" spans="1:65" s="2" customFormat="1" ht="33" customHeight="1">
      <c r="A358" s="33"/>
      <c r="B358" s="149"/>
      <c r="C358" s="150" t="s">
        <v>669</v>
      </c>
      <c r="D358" s="150" t="s">
        <v>155</v>
      </c>
      <c r="E358" s="151" t="s">
        <v>1128</v>
      </c>
      <c r="F358" s="152" t="s">
        <v>1129</v>
      </c>
      <c r="G358" s="153" t="s">
        <v>158</v>
      </c>
      <c r="H358" s="154">
        <v>31</v>
      </c>
      <c r="I358" s="155"/>
      <c r="J358" s="156">
        <f>ROUND(I358*H358,2)</f>
        <v>0</v>
      </c>
      <c r="K358" s="152" t="s">
        <v>159</v>
      </c>
      <c r="L358" s="34"/>
      <c r="M358" s="157" t="s">
        <v>1</v>
      </c>
      <c r="N358" s="158" t="s">
        <v>39</v>
      </c>
      <c r="O358" s="59"/>
      <c r="P358" s="159">
        <f>O358*H358</f>
        <v>0</v>
      </c>
      <c r="Q358" s="159">
        <v>0</v>
      </c>
      <c r="R358" s="159">
        <f>Q358*H358</f>
        <v>0</v>
      </c>
      <c r="S358" s="159">
        <v>0</v>
      </c>
      <c r="T358" s="160">
        <f>S358*H358</f>
        <v>0</v>
      </c>
      <c r="U358" s="33"/>
      <c r="V358" s="33"/>
      <c r="W358" s="33"/>
      <c r="X358" s="33"/>
      <c r="Y358" s="33"/>
      <c r="Z358" s="33"/>
      <c r="AA358" s="33"/>
      <c r="AB358" s="33"/>
      <c r="AC358" s="33"/>
      <c r="AD358" s="33"/>
      <c r="AE358" s="33"/>
      <c r="AR358" s="161" t="s">
        <v>160</v>
      </c>
      <c r="AT358" s="161" t="s">
        <v>155</v>
      </c>
      <c r="AU358" s="161" t="s">
        <v>82</v>
      </c>
      <c r="AY358" s="18" t="s">
        <v>152</v>
      </c>
      <c r="BE358" s="162">
        <f>IF(N358="základní",J358,0)</f>
        <v>0</v>
      </c>
      <c r="BF358" s="162">
        <f>IF(N358="snížená",J358,0)</f>
        <v>0</v>
      </c>
      <c r="BG358" s="162">
        <f>IF(N358="zákl. přenesená",J358,0)</f>
        <v>0</v>
      </c>
      <c r="BH358" s="162">
        <f>IF(N358="sníž. přenesená",J358,0)</f>
        <v>0</v>
      </c>
      <c r="BI358" s="162">
        <f>IF(N358="nulová",J358,0)</f>
        <v>0</v>
      </c>
      <c r="BJ358" s="18" t="s">
        <v>80</v>
      </c>
      <c r="BK358" s="162">
        <f>ROUND(I358*H358,2)</f>
        <v>0</v>
      </c>
      <c r="BL358" s="18" t="s">
        <v>160</v>
      </c>
      <c r="BM358" s="161" t="s">
        <v>1130</v>
      </c>
    </row>
    <row r="359" spans="1:47" s="2" customFormat="1" ht="29.25">
      <c r="A359" s="33"/>
      <c r="B359" s="34"/>
      <c r="C359" s="33"/>
      <c r="D359" s="163" t="s">
        <v>162</v>
      </c>
      <c r="E359" s="33"/>
      <c r="F359" s="164" t="s">
        <v>1131</v>
      </c>
      <c r="G359" s="33"/>
      <c r="H359" s="33"/>
      <c r="I359" s="165"/>
      <c r="J359" s="33"/>
      <c r="K359" s="33"/>
      <c r="L359" s="34"/>
      <c r="M359" s="166"/>
      <c r="N359" s="167"/>
      <c r="O359" s="59"/>
      <c r="P359" s="59"/>
      <c r="Q359" s="59"/>
      <c r="R359" s="59"/>
      <c r="S359" s="59"/>
      <c r="T359" s="60"/>
      <c r="U359" s="33"/>
      <c r="V359" s="33"/>
      <c r="W359" s="33"/>
      <c r="X359" s="33"/>
      <c r="Y359" s="33"/>
      <c r="Z359" s="33"/>
      <c r="AA359" s="33"/>
      <c r="AB359" s="33"/>
      <c r="AC359" s="33"/>
      <c r="AD359" s="33"/>
      <c r="AE359" s="33"/>
      <c r="AT359" s="18" t="s">
        <v>162</v>
      </c>
      <c r="AU359" s="18" t="s">
        <v>82</v>
      </c>
    </row>
    <row r="360" spans="1:65" s="2" customFormat="1" ht="24.2" customHeight="1">
      <c r="A360" s="33"/>
      <c r="B360" s="149"/>
      <c r="C360" s="150" t="s">
        <v>675</v>
      </c>
      <c r="D360" s="150" t="s">
        <v>155</v>
      </c>
      <c r="E360" s="151" t="s">
        <v>1132</v>
      </c>
      <c r="F360" s="152" t="s">
        <v>1133</v>
      </c>
      <c r="G360" s="153" t="s">
        <v>158</v>
      </c>
      <c r="H360" s="154">
        <v>31</v>
      </c>
      <c r="I360" s="155"/>
      <c r="J360" s="156">
        <f>ROUND(I360*H360,2)</f>
        <v>0</v>
      </c>
      <c r="K360" s="152" t="s">
        <v>159</v>
      </c>
      <c r="L360" s="34"/>
      <c r="M360" s="157" t="s">
        <v>1</v>
      </c>
      <c r="N360" s="158" t="s">
        <v>39</v>
      </c>
      <c r="O360" s="59"/>
      <c r="P360" s="159">
        <f>O360*H360</f>
        <v>0</v>
      </c>
      <c r="Q360" s="159">
        <v>0</v>
      </c>
      <c r="R360" s="159">
        <f>Q360*H360</f>
        <v>0</v>
      </c>
      <c r="S360" s="159">
        <v>0</v>
      </c>
      <c r="T360" s="160">
        <f>S360*H360</f>
        <v>0</v>
      </c>
      <c r="U360" s="33"/>
      <c r="V360" s="33"/>
      <c r="W360" s="33"/>
      <c r="X360" s="33"/>
      <c r="Y360" s="33"/>
      <c r="Z360" s="33"/>
      <c r="AA360" s="33"/>
      <c r="AB360" s="33"/>
      <c r="AC360" s="33"/>
      <c r="AD360" s="33"/>
      <c r="AE360" s="33"/>
      <c r="AR360" s="161" t="s">
        <v>160</v>
      </c>
      <c r="AT360" s="161" t="s">
        <v>155</v>
      </c>
      <c r="AU360" s="161" t="s">
        <v>82</v>
      </c>
      <c r="AY360" s="18" t="s">
        <v>152</v>
      </c>
      <c r="BE360" s="162">
        <f>IF(N360="základní",J360,0)</f>
        <v>0</v>
      </c>
      <c r="BF360" s="162">
        <f>IF(N360="snížená",J360,0)</f>
        <v>0</v>
      </c>
      <c r="BG360" s="162">
        <f>IF(N360="zákl. přenesená",J360,0)</f>
        <v>0</v>
      </c>
      <c r="BH360" s="162">
        <f>IF(N360="sníž. přenesená",J360,0)</f>
        <v>0</v>
      </c>
      <c r="BI360" s="162">
        <f>IF(N360="nulová",J360,0)</f>
        <v>0</v>
      </c>
      <c r="BJ360" s="18" t="s">
        <v>80</v>
      </c>
      <c r="BK360" s="162">
        <f>ROUND(I360*H360,2)</f>
        <v>0</v>
      </c>
      <c r="BL360" s="18" t="s">
        <v>160</v>
      </c>
      <c r="BM360" s="161" t="s">
        <v>1134</v>
      </c>
    </row>
    <row r="361" spans="1:47" s="2" customFormat="1" ht="19.5">
      <c r="A361" s="33"/>
      <c r="B361" s="34"/>
      <c r="C361" s="33"/>
      <c r="D361" s="163" t="s">
        <v>162</v>
      </c>
      <c r="E361" s="33"/>
      <c r="F361" s="164" t="s">
        <v>1135</v>
      </c>
      <c r="G361" s="33"/>
      <c r="H361" s="33"/>
      <c r="I361" s="165"/>
      <c r="J361" s="33"/>
      <c r="K361" s="33"/>
      <c r="L361" s="34"/>
      <c r="M361" s="166"/>
      <c r="N361" s="167"/>
      <c r="O361" s="59"/>
      <c r="P361" s="59"/>
      <c r="Q361" s="59"/>
      <c r="R361" s="59"/>
      <c r="S361" s="59"/>
      <c r="T361" s="60"/>
      <c r="U361" s="33"/>
      <c r="V361" s="33"/>
      <c r="W361" s="33"/>
      <c r="X361" s="33"/>
      <c r="Y361" s="33"/>
      <c r="Z361" s="33"/>
      <c r="AA361" s="33"/>
      <c r="AB361" s="33"/>
      <c r="AC361" s="33"/>
      <c r="AD361" s="33"/>
      <c r="AE361" s="33"/>
      <c r="AT361" s="18" t="s">
        <v>162</v>
      </c>
      <c r="AU361" s="18" t="s">
        <v>82</v>
      </c>
    </row>
    <row r="362" spans="1:65" s="2" customFormat="1" ht="33" customHeight="1">
      <c r="A362" s="33"/>
      <c r="B362" s="149"/>
      <c r="C362" s="150" t="s">
        <v>681</v>
      </c>
      <c r="D362" s="150" t="s">
        <v>155</v>
      </c>
      <c r="E362" s="151" t="s">
        <v>1136</v>
      </c>
      <c r="F362" s="152" t="s">
        <v>1137</v>
      </c>
      <c r="G362" s="153" t="s">
        <v>158</v>
      </c>
      <c r="H362" s="154">
        <v>31</v>
      </c>
      <c r="I362" s="155"/>
      <c r="J362" s="156">
        <f>ROUND(I362*H362,2)</f>
        <v>0</v>
      </c>
      <c r="K362" s="152" t="s">
        <v>159</v>
      </c>
      <c r="L362" s="34"/>
      <c r="M362" s="157" t="s">
        <v>1</v>
      </c>
      <c r="N362" s="158" t="s">
        <v>39</v>
      </c>
      <c r="O362" s="59"/>
      <c r="P362" s="159">
        <f>O362*H362</f>
        <v>0</v>
      </c>
      <c r="Q362" s="159">
        <v>0</v>
      </c>
      <c r="R362" s="159">
        <f>Q362*H362</f>
        <v>0</v>
      </c>
      <c r="S362" s="159">
        <v>0</v>
      </c>
      <c r="T362" s="160">
        <f>S362*H362</f>
        <v>0</v>
      </c>
      <c r="U362" s="33"/>
      <c r="V362" s="33"/>
      <c r="W362" s="33"/>
      <c r="X362" s="33"/>
      <c r="Y362" s="33"/>
      <c r="Z362" s="33"/>
      <c r="AA362" s="33"/>
      <c r="AB362" s="33"/>
      <c r="AC362" s="33"/>
      <c r="AD362" s="33"/>
      <c r="AE362" s="33"/>
      <c r="AR362" s="161" t="s">
        <v>160</v>
      </c>
      <c r="AT362" s="161" t="s">
        <v>155</v>
      </c>
      <c r="AU362" s="161" t="s">
        <v>82</v>
      </c>
      <c r="AY362" s="18" t="s">
        <v>152</v>
      </c>
      <c r="BE362" s="162">
        <f>IF(N362="základní",J362,0)</f>
        <v>0</v>
      </c>
      <c r="BF362" s="162">
        <f>IF(N362="snížená",J362,0)</f>
        <v>0</v>
      </c>
      <c r="BG362" s="162">
        <f>IF(N362="zákl. přenesená",J362,0)</f>
        <v>0</v>
      </c>
      <c r="BH362" s="162">
        <f>IF(N362="sníž. přenesená",J362,0)</f>
        <v>0</v>
      </c>
      <c r="BI362" s="162">
        <f>IF(N362="nulová",J362,0)</f>
        <v>0</v>
      </c>
      <c r="BJ362" s="18" t="s">
        <v>80</v>
      </c>
      <c r="BK362" s="162">
        <f>ROUND(I362*H362,2)</f>
        <v>0</v>
      </c>
      <c r="BL362" s="18" t="s">
        <v>160</v>
      </c>
      <c r="BM362" s="161" t="s">
        <v>1138</v>
      </c>
    </row>
    <row r="363" spans="1:47" s="2" customFormat="1" ht="29.25">
      <c r="A363" s="33"/>
      <c r="B363" s="34"/>
      <c r="C363" s="33"/>
      <c r="D363" s="163" t="s">
        <v>162</v>
      </c>
      <c r="E363" s="33"/>
      <c r="F363" s="164" t="s">
        <v>1139</v>
      </c>
      <c r="G363" s="33"/>
      <c r="H363" s="33"/>
      <c r="I363" s="165"/>
      <c r="J363" s="33"/>
      <c r="K363" s="33"/>
      <c r="L363" s="34"/>
      <c r="M363" s="166"/>
      <c r="N363" s="167"/>
      <c r="O363" s="59"/>
      <c r="P363" s="59"/>
      <c r="Q363" s="59"/>
      <c r="R363" s="59"/>
      <c r="S363" s="59"/>
      <c r="T363" s="60"/>
      <c r="U363" s="33"/>
      <c r="V363" s="33"/>
      <c r="W363" s="33"/>
      <c r="X363" s="33"/>
      <c r="Y363" s="33"/>
      <c r="Z363" s="33"/>
      <c r="AA363" s="33"/>
      <c r="AB363" s="33"/>
      <c r="AC363" s="33"/>
      <c r="AD363" s="33"/>
      <c r="AE363" s="33"/>
      <c r="AT363" s="18" t="s">
        <v>162</v>
      </c>
      <c r="AU363" s="18" t="s">
        <v>82</v>
      </c>
    </row>
    <row r="364" spans="1:47" s="2" customFormat="1" ht="19.5">
      <c r="A364" s="33"/>
      <c r="B364" s="34"/>
      <c r="C364" s="33"/>
      <c r="D364" s="163" t="s">
        <v>164</v>
      </c>
      <c r="E364" s="33"/>
      <c r="F364" s="168" t="s">
        <v>827</v>
      </c>
      <c r="G364" s="33"/>
      <c r="H364" s="33"/>
      <c r="I364" s="165"/>
      <c r="J364" s="33"/>
      <c r="K364" s="33"/>
      <c r="L364" s="34"/>
      <c r="M364" s="166"/>
      <c r="N364" s="167"/>
      <c r="O364" s="59"/>
      <c r="P364" s="59"/>
      <c r="Q364" s="59"/>
      <c r="R364" s="59"/>
      <c r="S364" s="59"/>
      <c r="T364" s="60"/>
      <c r="U364" s="33"/>
      <c r="V364" s="33"/>
      <c r="W364" s="33"/>
      <c r="X364" s="33"/>
      <c r="Y364" s="33"/>
      <c r="Z364" s="33"/>
      <c r="AA364" s="33"/>
      <c r="AB364" s="33"/>
      <c r="AC364" s="33"/>
      <c r="AD364" s="33"/>
      <c r="AE364" s="33"/>
      <c r="AT364" s="18" t="s">
        <v>164</v>
      </c>
      <c r="AU364" s="18" t="s">
        <v>82</v>
      </c>
    </row>
    <row r="365" spans="2:51" s="13" customFormat="1" ht="12">
      <c r="B365" s="169"/>
      <c r="D365" s="163" t="s">
        <v>166</v>
      </c>
      <c r="E365" s="170" t="s">
        <v>1</v>
      </c>
      <c r="F365" s="171" t="s">
        <v>336</v>
      </c>
      <c r="H365" s="172">
        <v>31</v>
      </c>
      <c r="I365" s="173"/>
      <c r="L365" s="169"/>
      <c r="M365" s="174"/>
      <c r="N365" s="175"/>
      <c r="O365" s="175"/>
      <c r="P365" s="175"/>
      <c r="Q365" s="175"/>
      <c r="R365" s="175"/>
      <c r="S365" s="175"/>
      <c r="T365" s="176"/>
      <c r="AT365" s="170" t="s">
        <v>166</v>
      </c>
      <c r="AU365" s="170" t="s">
        <v>82</v>
      </c>
      <c r="AV365" s="13" t="s">
        <v>82</v>
      </c>
      <c r="AW365" s="13" t="s">
        <v>31</v>
      </c>
      <c r="AX365" s="13" t="s">
        <v>80</v>
      </c>
      <c r="AY365" s="170" t="s">
        <v>152</v>
      </c>
    </row>
    <row r="366" spans="1:65" s="2" customFormat="1" ht="37.9" customHeight="1">
      <c r="A366" s="33"/>
      <c r="B366" s="149"/>
      <c r="C366" s="150" t="s">
        <v>686</v>
      </c>
      <c r="D366" s="150" t="s">
        <v>155</v>
      </c>
      <c r="E366" s="151" t="s">
        <v>1140</v>
      </c>
      <c r="F366" s="152" t="s">
        <v>1141</v>
      </c>
      <c r="G366" s="153" t="s">
        <v>158</v>
      </c>
      <c r="H366" s="154">
        <v>4</v>
      </c>
      <c r="I366" s="155"/>
      <c r="J366" s="156">
        <f>ROUND(I366*H366,2)</f>
        <v>0</v>
      </c>
      <c r="K366" s="152" t="s">
        <v>1</v>
      </c>
      <c r="L366" s="34"/>
      <c r="M366" s="157" t="s">
        <v>1</v>
      </c>
      <c r="N366" s="158" t="s">
        <v>39</v>
      </c>
      <c r="O366" s="59"/>
      <c r="P366" s="159">
        <f>O366*H366</f>
        <v>0</v>
      </c>
      <c r="Q366" s="159">
        <v>0</v>
      </c>
      <c r="R366" s="159">
        <f>Q366*H366</f>
        <v>0</v>
      </c>
      <c r="S366" s="159">
        <v>0</v>
      </c>
      <c r="T366" s="160">
        <f>S366*H366</f>
        <v>0</v>
      </c>
      <c r="U366" s="33"/>
      <c r="V366" s="33"/>
      <c r="W366" s="33"/>
      <c r="X366" s="33"/>
      <c r="Y366" s="33"/>
      <c r="Z366" s="33"/>
      <c r="AA366" s="33"/>
      <c r="AB366" s="33"/>
      <c r="AC366" s="33"/>
      <c r="AD366" s="33"/>
      <c r="AE366" s="33"/>
      <c r="AR366" s="161" t="s">
        <v>160</v>
      </c>
      <c r="AT366" s="161" t="s">
        <v>155</v>
      </c>
      <c r="AU366" s="161" t="s">
        <v>82</v>
      </c>
      <c r="AY366" s="18" t="s">
        <v>152</v>
      </c>
      <c r="BE366" s="162">
        <f>IF(N366="základní",J366,0)</f>
        <v>0</v>
      </c>
      <c r="BF366" s="162">
        <f>IF(N366="snížená",J366,0)</f>
        <v>0</v>
      </c>
      <c r="BG366" s="162">
        <f>IF(N366="zákl. přenesená",J366,0)</f>
        <v>0</v>
      </c>
      <c r="BH366" s="162">
        <f>IF(N366="sníž. přenesená",J366,0)</f>
        <v>0</v>
      </c>
      <c r="BI366" s="162">
        <f>IF(N366="nulová",J366,0)</f>
        <v>0</v>
      </c>
      <c r="BJ366" s="18" t="s">
        <v>80</v>
      </c>
      <c r="BK366" s="162">
        <f>ROUND(I366*H366,2)</f>
        <v>0</v>
      </c>
      <c r="BL366" s="18" t="s">
        <v>160</v>
      </c>
      <c r="BM366" s="161" t="s">
        <v>1142</v>
      </c>
    </row>
    <row r="367" spans="1:47" s="2" customFormat="1" ht="19.5">
      <c r="A367" s="33"/>
      <c r="B367" s="34"/>
      <c r="C367" s="33"/>
      <c r="D367" s="163" t="s">
        <v>162</v>
      </c>
      <c r="E367" s="33"/>
      <c r="F367" s="164" t="s">
        <v>1143</v>
      </c>
      <c r="G367" s="33"/>
      <c r="H367" s="33"/>
      <c r="I367" s="165"/>
      <c r="J367" s="33"/>
      <c r="K367" s="33"/>
      <c r="L367" s="34"/>
      <c r="M367" s="166"/>
      <c r="N367" s="167"/>
      <c r="O367" s="59"/>
      <c r="P367" s="59"/>
      <c r="Q367" s="59"/>
      <c r="R367" s="59"/>
      <c r="S367" s="59"/>
      <c r="T367" s="60"/>
      <c r="U367" s="33"/>
      <c r="V367" s="33"/>
      <c r="W367" s="33"/>
      <c r="X367" s="33"/>
      <c r="Y367" s="33"/>
      <c r="Z367" s="33"/>
      <c r="AA367" s="33"/>
      <c r="AB367" s="33"/>
      <c r="AC367" s="33"/>
      <c r="AD367" s="33"/>
      <c r="AE367" s="33"/>
      <c r="AT367" s="18" t="s">
        <v>162</v>
      </c>
      <c r="AU367" s="18" t="s">
        <v>82</v>
      </c>
    </row>
    <row r="368" spans="2:51" s="14" customFormat="1" ht="12">
      <c r="B368" s="177"/>
      <c r="D368" s="163" t="s">
        <v>166</v>
      </c>
      <c r="E368" s="178" t="s">
        <v>1</v>
      </c>
      <c r="F368" s="179" t="s">
        <v>1144</v>
      </c>
      <c r="H368" s="178" t="s">
        <v>1</v>
      </c>
      <c r="I368" s="180"/>
      <c r="L368" s="177"/>
      <c r="M368" s="181"/>
      <c r="N368" s="182"/>
      <c r="O368" s="182"/>
      <c r="P368" s="182"/>
      <c r="Q368" s="182"/>
      <c r="R368" s="182"/>
      <c r="S368" s="182"/>
      <c r="T368" s="183"/>
      <c r="AT368" s="178" t="s">
        <v>166</v>
      </c>
      <c r="AU368" s="178" t="s">
        <v>82</v>
      </c>
      <c r="AV368" s="14" t="s">
        <v>80</v>
      </c>
      <c r="AW368" s="14" t="s">
        <v>31</v>
      </c>
      <c r="AX368" s="14" t="s">
        <v>74</v>
      </c>
      <c r="AY368" s="178" t="s">
        <v>152</v>
      </c>
    </row>
    <row r="369" spans="2:51" s="13" customFormat="1" ht="12">
      <c r="B369" s="169"/>
      <c r="D369" s="163" t="s">
        <v>166</v>
      </c>
      <c r="E369" s="170" t="s">
        <v>1</v>
      </c>
      <c r="F369" s="171" t="s">
        <v>160</v>
      </c>
      <c r="H369" s="172">
        <v>4</v>
      </c>
      <c r="I369" s="173"/>
      <c r="L369" s="169"/>
      <c r="M369" s="174"/>
      <c r="N369" s="175"/>
      <c r="O369" s="175"/>
      <c r="P369" s="175"/>
      <c r="Q369" s="175"/>
      <c r="R369" s="175"/>
      <c r="S369" s="175"/>
      <c r="T369" s="176"/>
      <c r="AT369" s="170" t="s">
        <v>166</v>
      </c>
      <c r="AU369" s="170" t="s">
        <v>82</v>
      </c>
      <c r="AV369" s="13" t="s">
        <v>82</v>
      </c>
      <c r="AW369" s="13" t="s">
        <v>31</v>
      </c>
      <c r="AX369" s="13" t="s">
        <v>80</v>
      </c>
      <c r="AY369" s="170" t="s">
        <v>152</v>
      </c>
    </row>
    <row r="370" spans="2:63" s="12" customFormat="1" ht="22.9" customHeight="1">
      <c r="B370" s="136"/>
      <c r="D370" s="137" t="s">
        <v>73</v>
      </c>
      <c r="E370" s="147" t="s">
        <v>204</v>
      </c>
      <c r="F370" s="147" t="s">
        <v>430</v>
      </c>
      <c r="I370" s="139"/>
      <c r="J370" s="148">
        <f>BK370</f>
        <v>0</v>
      </c>
      <c r="L370" s="136"/>
      <c r="M370" s="141"/>
      <c r="N370" s="142"/>
      <c r="O370" s="142"/>
      <c r="P370" s="143">
        <f>SUM(P371:P419)</f>
        <v>0</v>
      </c>
      <c r="Q370" s="142"/>
      <c r="R370" s="143">
        <f>SUM(R371:R419)</f>
        <v>11.615412000000001</v>
      </c>
      <c r="S370" s="142"/>
      <c r="T370" s="144">
        <f>SUM(T371:T419)</f>
        <v>92.52</v>
      </c>
      <c r="AR370" s="137" t="s">
        <v>80</v>
      </c>
      <c r="AT370" s="145" t="s">
        <v>73</v>
      </c>
      <c r="AU370" s="145" t="s">
        <v>80</v>
      </c>
      <c r="AY370" s="137" t="s">
        <v>152</v>
      </c>
      <c r="BK370" s="146">
        <f>SUM(BK371:BK419)</f>
        <v>0</v>
      </c>
    </row>
    <row r="371" spans="1:65" s="2" customFormat="1" ht="33" customHeight="1">
      <c r="A371" s="33"/>
      <c r="B371" s="149"/>
      <c r="C371" s="150" t="s">
        <v>691</v>
      </c>
      <c r="D371" s="150" t="s">
        <v>155</v>
      </c>
      <c r="E371" s="151" t="s">
        <v>1145</v>
      </c>
      <c r="F371" s="152" t="s">
        <v>1146</v>
      </c>
      <c r="G371" s="153" t="s">
        <v>434</v>
      </c>
      <c r="H371" s="154">
        <v>43</v>
      </c>
      <c r="I371" s="155"/>
      <c r="J371" s="156">
        <f>ROUND(I371*H371,2)</f>
        <v>0</v>
      </c>
      <c r="K371" s="152" t="s">
        <v>159</v>
      </c>
      <c r="L371" s="34"/>
      <c r="M371" s="157" t="s">
        <v>1</v>
      </c>
      <c r="N371" s="158" t="s">
        <v>39</v>
      </c>
      <c r="O371" s="59"/>
      <c r="P371" s="159">
        <f>O371*H371</f>
        <v>0</v>
      </c>
      <c r="Q371" s="159">
        <v>0.1554</v>
      </c>
      <c r="R371" s="159">
        <f>Q371*H371</f>
        <v>6.682200000000001</v>
      </c>
      <c r="S371" s="159">
        <v>0</v>
      </c>
      <c r="T371" s="160">
        <f>S371*H371</f>
        <v>0</v>
      </c>
      <c r="U371" s="33"/>
      <c r="V371" s="33"/>
      <c r="W371" s="33"/>
      <c r="X371" s="33"/>
      <c r="Y371" s="33"/>
      <c r="Z371" s="33"/>
      <c r="AA371" s="33"/>
      <c r="AB371" s="33"/>
      <c r="AC371" s="33"/>
      <c r="AD371" s="33"/>
      <c r="AE371" s="33"/>
      <c r="AR371" s="161" t="s">
        <v>160</v>
      </c>
      <c r="AT371" s="161" t="s">
        <v>155</v>
      </c>
      <c r="AU371" s="161" t="s">
        <v>82</v>
      </c>
      <c r="AY371" s="18" t="s">
        <v>152</v>
      </c>
      <c r="BE371" s="162">
        <f>IF(N371="základní",J371,0)</f>
        <v>0</v>
      </c>
      <c r="BF371" s="162">
        <f>IF(N371="snížená",J371,0)</f>
        <v>0</v>
      </c>
      <c r="BG371" s="162">
        <f>IF(N371="zákl. přenesená",J371,0)</f>
        <v>0</v>
      </c>
      <c r="BH371" s="162">
        <f>IF(N371="sníž. přenesená",J371,0)</f>
        <v>0</v>
      </c>
      <c r="BI371" s="162">
        <f>IF(N371="nulová",J371,0)</f>
        <v>0</v>
      </c>
      <c r="BJ371" s="18" t="s">
        <v>80</v>
      </c>
      <c r="BK371" s="162">
        <f>ROUND(I371*H371,2)</f>
        <v>0</v>
      </c>
      <c r="BL371" s="18" t="s">
        <v>160</v>
      </c>
      <c r="BM371" s="161" t="s">
        <v>1147</v>
      </c>
    </row>
    <row r="372" spans="1:47" s="2" customFormat="1" ht="29.25">
      <c r="A372" s="33"/>
      <c r="B372" s="34"/>
      <c r="C372" s="33"/>
      <c r="D372" s="163" t="s">
        <v>162</v>
      </c>
      <c r="E372" s="33"/>
      <c r="F372" s="164" t="s">
        <v>1148</v>
      </c>
      <c r="G372" s="33"/>
      <c r="H372" s="33"/>
      <c r="I372" s="165"/>
      <c r="J372" s="33"/>
      <c r="K372" s="33"/>
      <c r="L372" s="34"/>
      <c r="M372" s="166"/>
      <c r="N372" s="167"/>
      <c r="O372" s="59"/>
      <c r="P372" s="59"/>
      <c r="Q372" s="59"/>
      <c r="R372" s="59"/>
      <c r="S372" s="59"/>
      <c r="T372" s="60"/>
      <c r="U372" s="33"/>
      <c r="V372" s="33"/>
      <c r="W372" s="33"/>
      <c r="X372" s="33"/>
      <c r="Y372" s="33"/>
      <c r="Z372" s="33"/>
      <c r="AA372" s="33"/>
      <c r="AB372" s="33"/>
      <c r="AC372" s="33"/>
      <c r="AD372" s="33"/>
      <c r="AE372" s="33"/>
      <c r="AT372" s="18" t="s">
        <v>162</v>
      </c>
      <c r="AU372" s="18" t="s">
        <v>82</v>
      </c>
    </row>
    <row r="373" spans="1:47" s="2" customFormat="1" ht="19.5">
      <c r="A373" s="33"/>
      <c r="B373" s="34"/>
      <c r="C373" s="33"/>
      <c r="D373" s="163" t="s">
        <v>164</v>
      </c>
      <c r="E373" s="33"/>
      <c r="F373" s="168" t="s">
        <v>827</v>
      </c>
      <c r="G373" s="33"/>
      <c r="H373" s="33"/>
      <c r="I373" s="165"/>
      <c r="J373" s="33"/>
      <c r="K373" s="33"/>
      <c r="L373" s="34"/>
      <c r="M373" s="166"/>
      <c r="N373" s="167"/>
      <c r="O373" s="59"/>
      <c r="P373" s="59"/>
      <c r="Q373" s="59"/>
      <c r="R373" s="59"/>
      <c r="S373" s="59"/>
      <c r="T373" s="60"/>
      <c r="U373" s="33"/>
      <c r="V373" s="33"/>
      <c r="W373" s="33"/>
      <c r="X373" s="33"/>
      <c r="Y373" s="33"/>
      <c r="Z373" s="33"/>
      <c r="AA373" s="33"/>
      <c r="AB373" s="33"/>
      <c r="AC373" s="33"/>
      <c r="AD373" s="33"/>
      <c r="AE373" s="33"/>
      <c r="AT373" s="18" t="s">
        <v>164</v>
      </c>
      <c r="AU373" s="18" t="s">
        <v>82</v>
      </c>
    </row>
    <row r="374" spans="2:51" s="13" customFormat="1" ht="12">
      <c r="B374" s="169"/>
      <c r="D374" s="163" t="s">
        <v>166</v>
      </c>
      <c r="E374" s="170" t="s">
        <v>1</v>
      </c>
      <c r="F374" s="171" t="s">
        <v>411</v>
      </c>
      <c r="H374" s="172">
        <v>43</v>
      </c>
      <c r="I374" s="173"/>
      <c r="L374" s="169"/>
      <c r="M374" s="174"/>
      <c r="N374" s="175"/>
      <c r="O374" s="175"/>
      <c r="P374" s="175"/>
      <c r="Q374" s="175"/>
      <c r="R374" s="175"/>
      <c r="S374" s="175"/>
      <c r="T374" s="176"/>
      <c r="AT374" s="170" t="s">
        <v>166</v>
      </c>
      <c r="AU374" s="170" t="s">
        <v>82</v>
      </c>
      <c r="AV374" s="13" t="s">
        <v>82</v>
      </c>
      <c r="AW374" s="13" t="s">
        <v>31</v>
      </c>
      <c r="AX374" s="13" t="s">
        <v>80</v>
      </c>
      <c r="AY374" s="170" t="s">
        <v>152</v>
      </c>
    </row>
    <row r="375" spans="1:65" s="2" customFormat="1" ht="16.5" customHeight="1">
      <c r="A375" s="33"/>
      <c r="B375" s="149"/>
      <c r="C375" s="192" t="s">
        <v>698</v>
      </c>
      <c r="D375" s="192" t="s">
        <v>330</v>
      </c>
      <c r="E375" s="193" t="s">
        <v>1149</v>
      </c>
      <c r="F375" s="194" t="s">
        <v>1150</v>
      </c>
      <c r="G375" s="195" t="s">
        <v>434</v>
      </c>
      <c r="H375" s="196">
        <v>45.15</v>
      </c>
      <c r="I375" s="197"/>
      <c r="J375" s="198">
        <f>ROUND(I375*H375,2)</f>
        <v>0</v>
      </c>
      <c r="K375" s="194" t="s">
        <v>159</v>
      </c>
      <c r="L375" s="199"/>
      <c r="M375" s="200" t="s">
        <v>1</v>
      </c>
      <c r="N375" s="201" t="s">
        <v>39</v>
      </c>
      <c r="O375" s="59"/>
      <c r="P375" s="159">
        <f>O375*H375</f>
        <v>0</v>
      </c>
      <c r="Q375" s="159">
        <v>0.102</v>
      </c>
      <c r="R375" s="159">
        <f>Q375*H375</f>
        <v>4.6053</v>
      </c>
      <c r="S375" s="159">
        <v>0</v>
      </c>
      <c r="T375" s="160">
        <f>S375*H375</f>
        <v>0</v>
      </c>
      <c r="U375" s="33"/>
      <c r="V375" s="33"/>
      <c r="W375" s="33"/>
      <c r="X375" s="33"/>
      <c r="Y375" s="33"/>
      <c r="Z375" s="33"/>
      <c r="AA375" s="33"/>
      <c r="AB375" s="33"/>
      <c r="AC375" s="33"/>
      <c r="AD375" s="33"/>
      <c r="AE375" s="33"/>
      <c r="AR375" s="161" t="s">
        <v>198</v>
      </c>
      <c r="AT375" s="161" t="s">
        <v>330</v>
      </c>
      <c r="AU375" s="161" t="s">
        <v>82</v>
      </c>
      <c r="AY375" s="18" t="s">
        <v>152</v>
      </c>
      <c r="BE375" s="162">
        <f>IF(N375="základní",J375,0)</f>
        <v>0</v>
      </c>
      <c r="BF375" s="162">
        <f>IF(N375="snížená",J375,0)</f>
        <v>0</v>
      </c>
      <c r="BG375" s="162">
        <f>IF(N375="zákl. přenesená",J375,0)</f>
        <v>0</v>
      </c>
      <c r="BH375" s="162">
        <f>IF(N375="sníž. přenesená",J375,0)</f>
        <v>0</v>
      </c>
      <c r="BI375" s="162">
        <f>IF(N375="nulová",J375,0)</f>
        <v>0</v>
      </c>
      <c r="BJ375" s="18" t="s">
        <v>80</v>
      </c>
      <c r="BK375" s="162">
        <f>ROUND(I375*H375,2)</f>
        <v>0</v>
      </c>
      <c r="BL375" s="18" t="s">
        <v>160</v>
      </c>
      <c r="BM375" s="161" t="s">
        <v>1151</v>
      </c>
    </row>
    <row r="376" spans="1:47" s="2" customFormat="1" ht="12">
      <c r="A376" s="33"/>
      <c r="B376" s="34"/>
      <c r="C376" s="33"/>
      <c r="D376" s="163" t="s">
        <v>162</v>
      </c>
      <c r="E376" s="33"/>
      <c r="F376" s="164" t="s">
        <v>1150</v>
      </c>
      <c r="G376" s="33"/>
      <c r="H376" s="33"/>
      <c r="I376" s="165"/>
      <c r="J376" s="33"/>
      <c r="K376" s="33"/>
      <c r="L376" s="34"/>
      <c r="M376" s="166"/>
      <c r="N376" s="167"/>
      <c r="O376" s="59"/>
      <c r="P376" s="59"/>
      <c r="Q376" s="59"/>
      <c r="R376" s="59"/>
      <c r="S376" s="59"/>
      <c r="T376" s="60"/>
      <c r="U376" s="33"/>
      <c r="V376" s="33"/>
      <c r="W376" s="33"/>
      <c r="X376" s="33"/>
      <c r="Y376" s="33"/>
      <c r="Z376" s="33"/>
      <c r="AA376" s="33"/>
      <c r="AB376" s="33"/>
      <c r="AC376" s="33"/>
      <c r="AD376" s="33"/>
      <c r="AE376" s="33"/>
      <c r="AT376" s="18" t="s">
        <v>162</v>
      </c>
      <c r="AU376" s="18" t="s">
        <v>82</v>
      </c>
    </row>
    <row r="377" spans="2:51" s="13" customFormat="1" ht="12">
      <c r="B377" s="169"/>
      <c r="D377" s="163" t="s">
        <v>166</v>
      </c>
      <c r="F377" s="171" t="s">
        <v>1152</v>
      </c>
      <c r="H377" s="172">
        <v>45.15</v>
      </c>
      <c r="I377" s="173"/>
      <c r="L377" s="169"/>
      <c r="M377" s="174"/>
      <c r="N377" s="175"/>
      <c r="O377" s="175"/>
      <c r="P377" s="175"/>
      <c r="Q377" s="175"/>
      <c r="R377" s="175"/>
      <c r="S377" s="175"/>
      <c r="T377" s="176"/>
      <c r="AT377" s="170" t="s">
        <v>166</v>
      </c>
      <c r="AU377" s="170" t="s">
        <v>82</v>
      </c>
      <c r="AV377" s="13" t="s">
        <v>82</v>
      </c>
      <c r="AW377" s="13" t="s">
        <v>3</v>
      </c>
      <c r="AX377" s="13" t="s">
        <v>80</v>
      </c>
      <c r="AY377" s="170" t="s">
        <v>152</v>
      </c>
    </row>
    <row r="378" spans="1:65" s="2" customFormat="1" ht="24.2" customHeight="1">
      <c r="A378" s="33"/>
      <c r="B378" s="149"/>
      <c r="C378" s="150" t="s">
        <v>703</v>
      </c>
      <c r="D378" s="150" t="s">
        <v>155</v>
      </c>
      <c r="E378" s="151" t="s">
        <v>928</v>
      </c>
      <c r="F378" s="152" t="s">
        <v>929</v>
      </c>
      <c r="G378" s="153" t="s">
        <v>230</v>
      </c>
      <c r="H378" s="154">
        <v>209.25</v>
      </c>
      <c r="I378" s="155"/>
      <c r="J378" s="156">
        <f>ROUND(I378*H378,2)</f>
        <v>0</v>
      </c>
      <c r="K378" s="152" t="s">
        <v>159</v>
      </c>
      <c r="L378" s="34"/>
      <c r="M378" s="157" t="s">
        <v>1</v>
      </c>
      <c r="N378" s="158" t="s">
        <v>39</v>
      </c>
      <c r="O378" s="59"/>
      <c r="P378" s="159">
        <f>O378*H378</f>
        <v>0</v>
      </c>
      <c r="Q378" s="159">
        <v>0</v>
      </c>
      <c r="R378" s="159">
        <f>Q378*H378</f>
        <v>0</v>
      </c>
      <c r="S378" s="159">
        <v>0</v>
      </c>
      <c r="T378" s="160">
        <f>S378*H378</f>
        <v>0</v>
      </c>
      <c r="U378" s="33"/>
      <c r="V378" s="33"/>
      <c r="W378" s="33"/>
      <c r="X378" s="33"/>
      <c r="Y378" s="33"/>
      <c r="Z378" s="33"/>
      <c r="AA378" s="33"/>
      <c r="AB378" s="33"/>
      <c r="AC378" s="33"/>
      <c r="AD378" s="33"/>
      <c r="AE378" s="33"/>
      <c r="AR378" s="161" t="s">
        <v>160</v>
      </c>
      <c r="AT378" s="161" t="s">
        <v>155</v>
      </c>
      <c r="AU378" s="161" t="s">
        <v>82</v>
      </c>
      <c r="AY378" s="18" t="s">
        <v>152</v>
      </c>
      <c r="BE378" s="162">
        <f>IF(N378="základní",J378,0)</f>
        <v>0</v>
      </c>
      <c r="BF378" s="162">
        <f>IF(N378="snížená",J378,0)</f>
        <v>0</v>
      </c>
      <c r="BG378" s="162">
        <f>IF(N378="zákl. přenesená",J378,0)</f>
        <v>0</v>
      </c>
      <c r="BH378" s="162">
        <f>IF(N378="sníž. přenesená",J378,0)</f>
        <v>0</v>
      </c>
      <c r="BI378" s="162">
        <f>IF(N378="nulová",J378,0)</f>
        <v>0</v>
      </c>
      <c r="BJ378" s="18" t="s">
        <v>80</v>
      </c>
      <c r="BK378" s="162">
        <f>ROUND(I378*H378,2)</f>
        <v>0</v>
      </c>
      <c r="BL378" s="18" t="s">
        <v>160</v>
      </c>
      <c r="BM378" s="161" t="s">
        <v>1153</v>
      </c>
    </row>
    <row r="379" spans="1:47" s="2" customFormat="1" ht="29.25">
      <c r="A379" s="33"/>
      <c r="B379" s="34"/>
      <c r="C379" s="33"/>
      <c r="D379" s="163" t="s">
        <v>162</v>
      </c>
      <c r="E379" s="33"/>
      <c r="F379" s="164" t="s">
        <v>931</v>
      </c>
      <c r="G379" s="33"/>
      <c r="H379" s="33"/>
      <c r="I379" s="165"/>
      <c r="J379" s="33"/>
      <c r="K379" s="33"/>
      <c r="L379" s="34"/>
      <c r="M379" s="166"/>
      <c r="N379" s="167"/>
      <c r="O379" s="59"/>
      <c r="P379" s="59"/>
      <c r="Q379" s="59"/>
      <c r="R379" s="59"/>
      <c r="S379" s="59"/>
      <c r="T379" s="60"/>
      <c r="U379" s="33"/>
      <c r="V379" s="33"/>
      <c r="W379" s="33"/>
      <c r="X379" s="33"/>
      <c r="Y379" s="33"/>
      <c r="Z379" s="33"/>
      <c r="AA379" s="33"/>
      <c r="AB379" s="33"/>
      <c r="AC379" s="33"/>
      <c r="AD379" s="33"/>
      <c r="AE379" s="33"/>
      <c r="AT379" s="18" t="s">
        <v>162</v>
      </c>
      <c r="AU379" s="18" t="s">
        <v>82</v>
      </c>
    </row>
    <row r="380" spans="2:51" s="13" customFormat="1" ht="12">
      <c r="B380" s="169"/>
      <c r="D380" s="163" t="s">
        <v>166</v>
      </c>
      <c r="E380" s="170" t="s">
        <v>1</v>
      </c>
      <c r="F380" s="171" t="s">
        <v>1154</v>
      </c>
      <c r="H380" s="172">
        <v>209.25</v>
      </c>
      <c r="I380" s="173"/>
      <c r="L380" s="169"/>
      <c r="M380" s="174"/>
      <c r="N380" s="175"/>
      <c r="O380" s="175"/>
      <c r="P380" s="175"/>
      <c r="Q380" s="175"/>
      <c r="R380" s="175"/>
      <c r="S380" s="175"/>
      <c r="T380" s="176"/>
      <c r="AT380" s="170" t="s">
        <v>166</v>
      </c>
      <c r="AU380" s="170" t="s">
        <v>82</v>
      </c>
      <c r="AV380" s="13" t="s">
        <v>82</v>
      </c>
      <c r="AW380" s="13" t="s">
        <v>31</v>
      </c>
      <c r="AX380" s="13" t="s">
        <v>80</v>
      </c>
      <c r="AY380" s="170" t="s">
        <v>152</v>
      </c>
    </row>
    <row r="381" spans="1:65" s="2" customFormat="1" ht="33" customHeight="1">
      <c r="A381" s="33"/>
      <c r="B381" s="149"/>
      <c r="C381" s="150" t="s">
        <v>708</v>
      </c>
      <c r="D381" s="150" t="s">
        <v>155</v>
      </c>
      <c r="E381" s="151" t="s">
        <v>933</v>
      </c>
      <c r="F381" s="152" t="s">
        <v>934</v>
      </c>
      <c r="G381" s="153" t="s">
        <v>230</v>
      </c>
      <c r="H381" s="154">
        <v>6277.5</v>
      </c>
      <c r="I381" s="155"/>
      <c r="J381" s="156">
        <f>ROUND(I381*H381,2)</f>
        <v>0</v>
      </c>
      <c r="K381" s="152" t="s">
        <v>159</v>
      </c>
      <c r="L381" s="34"/>
      <c r="M381" s="157" t="s">
        <v>1</v>
      </c>
      <c r="N381" s="158" t="s">
        <v>39</v>
      </c>
      <c r="O381" s="59"/>
      <c r="P381" s="159">
        <f>O381*H381</f>
        <v>0</v>
      </c>
      <c r="Q381" s="159">
        <v>0</v>
      </c>
      <c r="R381" s="159">
        <f>Q381*H381</f>
        <v>0</v>
      </c>
      <c r="S381" s="159">
        <v>0</v>
      </c>
      <c r="T381" s="160">
        <f>S381*H381</f>
        <v>0</v>
      </c>
      <c r="U381" s="33"/>
      <c r="V381" s="33"/>
      <c r="W381" s="33"/>
      <c r="X381" s="33"/>
      <c r="Y381" s="33"/>
      <c r="Z381" s="33"/>
      <c r="AA381" s="33"/>
      <c r="AB381" s="33"/>
      <c r="AC381" s="33"/>
      <c r="AD381" s="33"/>
      <c r="AE381" s="33"/>
      <c r="AR381" s="161" t="s">
        <v>160</v>
      </c>
      <c r="AT381" s="161" t="s">
        <v>155</v>
      </c>
      <c r="AU381" s="161" t="s">
        <v>82</v>
      </c>
      <c r="AY381" s="18" t="s">
        <v>152</v>
      </c>
      <c r="BE381" s="162">
        <f>IF(N381="základní",J381,0)</f>
        <v>0</v>
      </c>
      <c r="BF381" s="162">
        <f>IF(N381="snížená",J381,0)</f>
        <v>0</v>
      </c>
      <c r="BG381" s="162">
        <f>IF(N381="zákl. přenesená",J381,0)</f>
        <v>0</v>
      </c>
      <c r="BH381" s="162">
        <f>IF(N381="sníž. přenesená",J381,0)</f>
        <v>0</v>
      </c>
      <c r="BI381" s="162">
        <f>IF(N381="nulová",J381,0)</f>
        <v>0</v>
      </c>
      <c r="BJ381" s="18" t="s">
        <v>80</v>
      </c>
      <c r="BK381" s="162">
        <f>ROUND(I381*H381,2)</f>
        <v>0</v>
      </c>
      <c r="BL381" s="18" t="s">
        <v>160</v>
      </c>
      <c r="BM381" s="161" t="s">
        <v>1155</v>
      </c>
    </row>
    <row r="382" spans="1:47" s="2" customFormat="1" ht="29.25">
      <c r="A382" s="33"/>
      <c r="B382" s="34"/>
      <c r="C382" s="33"/>
      <c r="D382" s="163" t="s">
        <v>162</v>
      </c>
      <c r="E382" s="33"/>
      <c r="F382" s="164" t="s">
        <v>936</v>
      </c>
      <c r="G382" s="33"/>
      <c r="H382" s="33"/>
      <c r="I382" s="165"/>
      <c r="J382" s="33"/>
      <c r="K382" s="33"/>
      <c r="L382" s="34"/>
      <c r="M382" s="166"/>
      <c r="N382" s="167"/>
      <c r="O382" s="59"/>
      <c r="P382" s="59"/>
      <c r="Q382" s="59"/>
      <c r="R382" s="59"/>
      <c r="S382" s="59"/>
      <c r="T382" s="60"/>
      <c r="U382" s="33"/>
      <c r="V382" s="33"/>
      <c r="W382" s="33"/>
      <c r="X382" s="33"/>
      <c r="Y382" s="33"/>
      <c r="Z382" s="33"/>
      <c r="AA382" s="33"/>
      <c r="AB382" s="33"/>
      <c r="AC382" s="33"/>
      <c r="AD382" s="33"/>
      <c r="AE382" s="33"/>
      <c r="AT382" s="18" t="s">
        <v>162</v>
      </c>
      <c r="AU382" s="18" t="s">
        <v>82</v>
      </c>
    </row>
    <row r="383" spans="2:51" s="13" customFormat="1" ht="12">
      <c r="B383" s="169"/>
      <c r="D383" s="163" t="s">
        <v>166</v>
      </c>
      <c r="F383" s="171" t="s">
        <v>1156</v>
      </c>
      <c r="H383" s="172">
        <v>6277.5</v>
      </c>
      <c r="I383" s="173"/>
      <c r="L383" s="169"/>
      <c r="M383" s="174"/>
      <c r="N383" s="175"/>
      <c r="O383" s="175"/>
      <c r="P383" s="175"/>
      <c r="Q383" s="175"/>
      <c r="R383" s="175"/>
      <c r="S383" s="175"/>
      <c r="T383" s="176"/>
      <c r="AT383" s="170" t="s">
        <v>166</v>
      </c>
      <c r="AU383" s="170" t="s">
        <v>82</v>
      </c>
      <c r="AV383" s="13" t="s">
        <v>82</v>
      </c>
      <c r="AW383" s="13" t="s">
        <v>3</v>
      </c>
      <c r="AX383" s="13" t="s">
        <v>80</v>
      </c>
      <c r="AY383" s="170" t="s">
        <v>152</v>
      </c>
    </row>
    <row r="384" spans="1:65" s="2" customFormat="1" ht="33" customHeight="1">
      <c r="A384" s="33"/>
      <c r="B384" s="149"/>
      <c r="C384" s="150" t="s">
        <v>712</v>
      </c>
      <c r="D384" s="150" t="s">
        <v>155</v>
      </c>
      <c r="E384" s="151" t="s">
        <v>938</v>
      </c>
      <c r="F384" s="152" t="s">
        <v>939</v>
      </c>
      <c r="G384" s="153" t="s">
        <v>230</v>
      </c>
      <c r="H384" s="154">
        <v>209.25</v>
      </c>
      <c r="I384" s="155"/>
      <c r="J384" s="156">
        <f>ROUND(I384*H384,2)</f>
        <v>0</v>
      </c>
      <c r="K384" s="152" t="s">
        <v>159</v>
      </c>
      <c r="L384" s="34"/>
      <c r="M384" s="157" t="s">
        <v>1</v>
      </c>
      <c r="N384" s="158" t="s">
        <v>39</v>
      </c>
      <c r="O384" s="59"/>
      <c r="P384" s="159">
        <f>O384*H384</f>
        <v>0</v>
      </c>
      <c r="Q384" s="159">
        <v>0</v>
      </c>
      <c r="R384" s="159">
        <f>Q384*H384</f>
        <v>0</v>
      </c>
      <c r="S384" s="159">
        <v>0</v>
      </c>
      <c r="T384" s="160">
        <f>S384*H384</f>
        <v>0</v>
      </c>
      <c r="U384" s="33"/>
      <c r="V384" s="33"/>
      <c r="W384" s="33"/>
      <c r="X384" s="33"/>
      <c r="Y384" s="33"/>
      <c r="Z384" s="33"/>
      <c r="AA384" s="33"/>
      <c r="AB384" s="33"/>
      <c r="AC384" s="33"/>
      <c r="AD384" s="33"/>
      <c r="AE384" s="33"/>
      <c r="AR384" s="161" t="s">
        <v>160</v>
      </c>
      <c r="AT384" s="161" t="s">
        <v>155</v>
      </c>
      <c r="AU384" s="161" t="s">
        <v>82</v>
      </c>
      <c r="AY384" s="18" t="s">
        <v>152</v>
      </c>
      <c r="BE384" s="162">
        <f>IF(N384="základní",J384,0)</f>
        <v>0</v>
      </c>
      <c r="BF384" s="162">
        <f>IF(N384="snížená",J384,0)</f>
        <v>0</v>
      </c>
      <c r="BG384" s="162">
        <f>IF(N384="zákl. přenesená",J384,0)</f>
        <v>0</v>
      </c>
      <c r="BH384" s="162">
        <f>IF(N384="sníž. přenesená",J384,0)</f>
        <v>0</v>
      </c>
      <c r="BI384" s="162">
        <f>IF(N384="nulová",J384,0)</f>
        <v>0</v>
      </c>
      <c r="BJ384" s="18" t="s">
        <v>80</v>
      </c>
      <c r="BK384" s="162">
        <f>ROUND(I384*H384,2)</f>
        <v>0</v>
      </c>
      <c r="BL384" s="18" t="s">
        <v>160</v>
      </c>
      <c r="BM384" s="161" t="s">
        <v>1157</v>
      </c>
    </row>
    <row r="385" spans="1:47" s="2" customFormat="1" ht="29.25">
      <c r="A385" s="33"/>
      <c r="B385" s="34"/>
      <c r="C385" s="33"/>
      <c r="D385" s="163" t="s">
        <v>162</v>
      </c>
      <c r="E385" s="33"/>
      <c r="F385" s="164" t="s">
        <v>941</v>
      </c>
      <c r="G385" s="33"/>
      <c r="H385" s="33"/>
      <c r="I385" s="165"/>
      <c r="J385" s="33"/>
      <c r="K385" s="33"/>
      <c r="L385" s="34"/>
      <c r="M385" s="166"/>
      <c r="N385" s="167"/>
      <c r="O385" s="59"/>
      <c r="P385" s="59"/>
      <c r="Q385" s="59"/>
      <c r="R385" s="59"/>
      <c r="S385" s="59"/>
      <c r="T385" s="60"/>
      <c r="U385" s="33"/>
      <c r="V385" s="33"/>
      <c r="W385" s="33"/>
      <c r="X385" s="33"/>
      <c r="Y385" s="33"/>
      <c r="Z385" s="33"/>
      <c r="AA385" s="33"/>
      <c r="AB385" s="33"/>
      <c r="AC385" s="33"/>
      <c r="AD385" s="33"/>
      <c r="AE385" s="33"/>
      <c r="AT385" s="18" t="s">
        <v>162</v>
      </c>
      <c r="AU385" s="18" t="s">
        <v>82</v>
      </c>
    </row>
    <row r="386" spans="1:65" s="2" customFormat="1" ht="55.5" customHeight="1">
      <c r="A386" s="33"/>
      <c r="B386" s="149"/>
      <c r="C386" s="150" t="s">
        <v>718</v>
      </c>
      <c r="D386" s="150" t="s">
        <v>155</v>
      </c>
      <c r="E386" s="151" t="s">
        <v>942</v>
      </c>
      <c r="F386" s="152" t="s">
        <v>943</v>
      </c>
      <c r="G386" s="153" t="s">
        <v>434</v>
      </c>
      <c r="H386" s="154">
        <v>77</v>
      </c>
      <c r="I386" s="155"/>
      <c r="J386" s="156">
        <f>ROUND(I386*H386,2)</f>
        <v>0</v>
      </c>
      <c r="K386" s="152" t="s">
        <v>1</v>
      </c>
      <c r="L386" s="34"/>
      <c r="M386" s="157" t="s">
        <v>1</v>
      </c>
      <c r="N386" s="158" t="s">
        <v>39</v>
      </c>
      <c r="O386" s="59"/>
      <c r="P386" s="159">
        <f>O386*H386</f>
        <v>0</v>
      </c>
      <c r="Q386" s="159">
        <v>0</v>
      </c>
      <c r="R386" s="159">
        <f>Q386*H386</f>
        <v>0</v>
      </c>
      <c r="S386" s="159">
        <v>0</v>
      </c>
      <c r="T386" s="160">
        <f>S386*H386</f>
        <v>0</v>
      </c>
      <c r="U386" s="33"/>
      <c r="V386" s="33"/>
      <c r="W386" s="33"/>
      <c r="X386" s="33"/>
      <c r="Y386" s="33"/>
      <c r="Z386" s="33"/>
      <c r="AA386" s="33"/>
      <c r="AB386" s="33"/>
      <c r="AC386" s="33"/>
      <c r="AD386" s="33"/>
      <c r="AE386" s="33"/>
      <c r="AR386" s="161" t="s">
        <v>160</v>
      </c>
      <c r="AT386" s="161" t="s">
        <v>155</v>
      </c>
      <c r="AU386" s="161" t="s">
        <v>82</v>
      </c>
      <c r="AY386" s="18" t="s">
        <v>152</v>
      </c>
      <c r="BE386" s="162">
        <f>IF(N386="základní",J386,0)</f>
        <v>0</v>
      </c>
      <c r="BF386" s="162">
        <f>IF(N386="snížená",J386,0)</f>
        <v>0</v>
      </c>
      <c r="BG386" s="162">
        <f>IF(N386="zákl. přenesená",J386,0)</f>
        <v>0</v>
      </c>
      <c r="BH386" s="162">
        <f>IF(N386="sníž. přenesená",J386,0)</f>
        <v>0</v>
      </c>
      <c r="BI386" s="162">
        <f>IF(N386="nulová",J386,0)</f>
        <v>0</v>
      </c>
      <c r="BJ386" s="18" t="s">
        <v>80</v>
      </c>
      <c r="BK386" s="162">
        <f>ROUND(I386*H386,2)</f>
        <v>0</v>
      </c>
      <c r="BL386" s="18" t="s">
        <v>160</v>
      </c>
      <c r="BM386" s="161" t="s">
        <v>1158</v>
      </c>
    </row>
    <row r="387" spans="1:47" s="2" customFormat="1" ht="29.25">
      <c r="A387" s="33"/>
      <c r="B387" s="34"/>
      <c r="C387" s="33"/>
      <c r="D387" s="163" t="s">
        <v>162</v>
      </c>
      <c r="E387" s="33"/>
      <c r="F387" s="164" t="s">
        <v>943</v>
      </c>
      <c r="G387" s="33"/>
      <c r="H387" s="33"/>
      <c r="I387" s="165"/>
      <c r="J387" s="33"/>
      <c r="K387" s="33"/>
      <c r="L387" s="34"/>
      <c r="M387" s="166"/>
      <c r="N387" s="167"/>
      <c r="O387" s="59"/>
      <c r="P387" s="59"/>
      <c r="Q387" s="59"/>
      <c r="R387" s="59"/>
      <c r="S387" s="59"/>
      <c r="T387" s="60"/>
      <c r="U387" s="33"/>
      <c r="V387" s="33"/>
      <c r="W387" s="33"/>
      <c r="X387" s="33"/>
      <c r="Y387" s="33"/>
      <c r="Z387" s="33"/>
      <c r="AA387" s="33"/>
      <c r="AB387" s="33"/>
      <c r="AC387" s="33"/>
      <c r="AD387" s="33"/>
      <c r="AE387" s="33"/>
      <c r="AT387" s="18" t="s">
        <v>162</v>
      </c>
      <c r="AU387" s="18" t="s">
        <v>82</v>
      </c>
    </row>
    <row r="388" spans="1:47" s="2" customFormat="1" ht="29.25">
      <c r="A388" s="33"/>
      <c r="B388" s="34"/>
      <c r="C388" s="33"/>
      <c r="D388" s="163" t="s">
        <v>164</v>
      </c>
      <c r="E388" s="33"/>
      <c r="F388" s="168" t="s">
        <v>887</v>
      </c>
      <c r="G388" s="33"/>
      <c r="H388" s="33"/>
      <c r="I388" s="165"/>
      <c r="J388" s="33"/>
      <c r="K388" s="33"/>
      <c r="L388" s="34"/>
      <c r="M388" s="166"/>
      <c r="N388" s="167"/>
      <c r="O388" s="59"/>
      <c r="P388" s="59"/>
      <c r="Q388" s="59"/>
      <c r="R388" s="59"/>
      <c r="S388" s="59"/>
      <c r="T388" s="60"/>
      <c r="U388" s="33"/>
      <c r="V388" s="33"/>
      <c r="W388" s="33"/>
      <c r="X388" s="33"/>
      <c r="Y388" s="33"/>
      <c r="Z388" s="33"/>
      <c r="AA388" s="33"/>
      <c r="AB388" s="33"/>
      <c r="AC388" s="33"/>
      <c r="AD388" s="33"/>
      <c r="AE388" s="33"/>
      <c r="AT388" s="18" t="s">
        <v>164</v>
      </c>
      <c r="AU388" s="18" t="s">
        <v>82</v>
      </c>
    </row>
    <row r="389" spans="2:51" s="14" customFormat="1" ht="12">
      <c r="B389" s="177"/>
      <c r="D389" s="163" t="s">
        <v>166</v>
      </c>
      <c r="E389" s="178" t="s">
        <v>1</v>
      </c>
      <c r="F389" s="179" t="s">
        <v>945</v>
      </c>
      <c r="H389" s="178" t="s">
        <v>1</v>
      </c>
      <c r="I389" s="180"/>
      <c r="L389" s="177"/>
      <c r="M389" s="181"/>
      <c r="N389" s="182"/>
      <c r="O389" s="182"/>
      <c r="P389" s="182"/>
      <c r="Q389" s="182"/>
      <c r="R389" s="182"/>
      <c r="S389" s="182"/>
      <c r="T389" s="183"/>
      <c r="AT389" s="178" t="s">
        <v>166</v>
      </c>
      <c r="AU389" s="178" t="s">
        <v>82</v>
      </c>
      <c r="AV389" s="14" t="s">
        <v>80</v>
      </c>
      <c r="AW389" s="14" t="s">
        <v>31</v>
      </c>
      <c r="AX389" s="14" t="s">
        <v>74</v>
      </c>
      <c r="AY389" s="178" t="s">
        <v>152</v>
      </c>
    </row>
    <row r="390" spans="2:51" s="13" customFormat="1" ht="12">
      <c r="B390" s="169"/>
      <c r="D390" s="163" t="s">
        <v>166</v>
      </c>
      <c r="E390" s="170" t="s">
        <v>1</v>
      </c>
      <c r="F390" s="171" t="s">
        <v>946</v>
      </c>
      <c r="H390" s="172">
        <v>77</v>
      </c>
      <c r="I390" s="173"/>
      <c r="L390" s="169"/>
      <c r="M390" s="174"/>
      <c r="N390" s="175"/>
      <c r="O390" s="175"/>
      <c r="P390" s="175"/>
      <c r="Q390" s="175"/>
      <c r="R390" s="175"/>
      <c r="S390" s="175"/>
      <c r="T390" s="176"/>
      <c r="AT390" s="170" t="s">
        <v>166</v>
      </c>
      <c r="AU390" s="170" t="s">
        <v>82</v>
      </c>
      <c r="AV390" s="13" t="s">
        <v>82</v>
      </c>
      <c r="AW390" s="13" t="s">
        <v>31</v>
      </c>
      <c r="AX390" s="13" t="s">
        <v>80</v>
      </c>
      <c r="AY390" s="170" t="s">
        <v>152</v>
      </c>
    </row>
    <row r="391" spans="1:65" s="2" customFormat="1" ht="24.2" customHeight="1">
      <c r="A391" s="33"/>
      <c r="B391" s="149"/>
      <c r="C391" s="150" t="s">
        <v>722</v>
      </c>
      <c r="D391" s="150" t="s">
        <v>155</v>
      </c>
      <c r="E391" s="151" t="s">
        <v>438</v>
      </c>
      <c r="F391" s="152" t="s">
        <v>947</v>
      </c>
      <c r="G391" s="153" t="s">
        <v>158</v>
      </c>
      <c r="H391" s="154">
        <v>16.8</v>
      </c>
      <c r="I391" s="155"/>
      <c r="J391" s="156">
        <f>ROUND(I391*H391,2)</f>
        <v>0</v>
      </c>
      <c r="K391" s="152" t="s">
        <v>159</v>
      </c>
      <c r="L391" s="34"/>
      <c r="M391" s="157" t="s">
        <v>1</v>
      </c>
      <c r="N391" s="158" t="s">
        <v>39</v>
      </c>
      <c r="O391" s="59"/>
      <c r="P391" s="159">
        <f>O391*H391</f>
        <v>0</v>
      </c>
      <c r="Q391" s="159">
        <v>0.00036</v>
      </c>
      <c r="R391" s="159">
        <f>Q391*H391</f>
        <v>0.006048</v>
      </c>
      <c r="S391" s="159">
        <v>0</v>
      </c>
      <c r="T391" s="160">
        <f>S391*H391</f>
        <v>0</v>
      </c>
      <c r="U391" s="33"/>
      <c r="V391" s="33"/>
      <c r="W391" s="33"/>
      <c r="X391" s="33"/>
      <c r="Y391" s="33"/>
      <c r="Z391" s="33"/>
      <c r="AA391" s="33"/>
      <c r="AB391" s="33"/>
      <c r="AC391" s="33"/>
      <c r="AD391" s="33"/>
      <c r="AE391" s="33"/>
      <c r="AR391" s="161" t="s">
        <v>160</v>
      </c>
      <c r="AT391" s="161" t="s">
        <v>155</v>
      </c>
      <c r="AU391" s="161" t="s">
        <v>82</v>
      </c>
      <c r="AY391" s="18" t="s">
        <v>152</v>
      </c>
      <c r="BE391" s="162">
        <f>IF(N391="základní",J391,0)</f>
        <v>0</v>
      </c>
      <c r="BF391" s="162">
        <f>IF(N391="snížená",J391,0)</f>
        <v>0</v>
      </c>
      <c r="BG391" s="162">
        <f>IF(N391="zákl. přenesená",J391,0)</f>
        <v>0</v>
      </c>
      <c r="BH391" s="162">
        <f>IF(N391="sníž. přenesená",J391,0)</f>
        <v>0</v>
      </c>
      <c r="BI391" s="162">
        <f>IF(N391="nulová",J391,0)</f>
        <v>0</v>
      </c>
      <c r="BJ391" s="18" t="s">
        <v>80</v>
      </c>
      <c r="BK391" s="162">
        <f>ROUND(I391*H391,2)</f>
        <v>0</v>
      </c>
      <c r="BL391" s="18" t="s">
        <v>160</v>
      </c>
      <c r="BM391" s="161" t="s">
        <v>1159</v>
      </c>
    </row>
    <row r="392" spans="1:47" s="2" customFormat="1" ht="29.25">
      <c r="A392" s="33"/>
      <c r="B392" s="34"/>
      <c r="C392" s="33"/>
      <c r="D392" s="163" t="s">
        <v>162</v>
      </c>
      <c r="E392" s="33"/>
      <c r="F392" s="164" t="s">
        <v>441</v>
      </c>
      <c r="G392" s="33"/>
      <c r="H392" s="33"/>
      <c r="I392" s="165"/>
      <c r="J392" s="33"/>
      <c r="K392" s="33"/>
      <c r="L392" s="34"/>
      <c r="M392" s="166"/>
      <c r="N392" s="167"/>
      <c r="O392" s="59"/>
      <c r="P392" s="59"/>
      <c r="Q392" s="59"/>
      <c r="R392" s="59"/>
      <c r="S392" s="59"/>
      <c r="T392" s="60"/>
      <c r="U392" s="33"/>
      <c r="V392" s="33"/>
      <c r="W392" s="33"/>
      <c r="X392" s="33"/>
      <c r="Y392" s="33"/>
      <c r="Z392" s="33"/>
      <c r="AA392" s="33"/>
      <c r="AB392" s="33"/>
      <c r="AC392" s="33"/>
      <c r="AD392" s="33"/>
      <c r="AE392" s="33"/>
      <c r="AT392" s="18" t="s">
        <v>162</v>
      </c>
      <c r="AU392" s="18" t="s">
        <v>82</v>
      </c>
    </row>
    <row r="393" spans="1:47" s="2" customFormat="1" ht="29.25">
      <c r="A393" s="33"/>
      <c r="B393" s="34"/>
      <c r="C393" s="33"/>
      <c r="D393" s="163" t="s">
        <v>164</v>
      </c>
      <c r="E393" s="33"/>
      <c r="F393" s="168" t="s">
        <v>887</v>
      </c>
      <c r="G393" s="33"/>
      <c r="H393" s="33"/>
      <c r="I393" s="165"/>
      <c r="J393" s="33"/>
      <c r="K393" s="33"/>
      <c r="L393" s="34"/>
      <c r="M393" s="166"/>
      <c r="N393" s="167"/>
      <c r="O393" s="59"/>
      <c r="P393" s="59"/>
      <c r="Q393" s="59"/>
      <c r="R393" s="59"/>
      <c r="S393" s="59"/>
      <c r="T393" s="60"/>
      <c r="U393" s="33"/>
      <c r="V393" s="33"/>
      <c r="W393" s="33"/>
      <c r="X393" s="33"/>
      <c r="Y393" s="33"/>
      <c r="Z393" s="33"/>
      <c r="AA393" s="33"/>
      <c r="AB393" s="33"/>
      <c r="AC393" s="33"/>
      <c r="AD393" s="33"/>
      <c r="AE393" s="33"/>
      <c r="AT393" s="18" t="s">
        <v>164</v>
      </c>
      <c r="AU393" s="18" t="s">
        <v>82</v>
      </c>
    </row>
    <row r="394" spans="2:51" s="14" customFormat="1" ht="12">
      <c r="B394" s="177"/>
      <c r="D394" s="163" t="s">
        <v>166</v>
      </c>
      <c r="E394" s="178" t="s">
        <v>1</v>
      </c>
      <c r="F394" s="179" t="s">
        <v>945</v>
      </c>
      <c r="H394" s="178" t="s">
        <v>1</v>
      </c>
      <c r="I394" s="180"/>
      <c r="L394" s="177"/>
      <c r="M394" s="181"/>
      <c r="N394" s="182"/>
      <c r="O394" s="182"/>
      <c r="P394" s="182"/>
      <c r="Q394" s="182"/>
      <c r="R394" s="182"/>
      <c r="S394" s="182"/>
      <c r="T394" s="183"/>
      <c r="AT394" s="178" t="s">
        <v>166</v>
      </c>
      <c r="AU394" s="178" t="s">
        <v>82</v>
      </c>
      <c r="AV394" s="14" t="s">
        <v>80</v>
      </c>
      <c r="AW394" s="14" t="s">
        <v>31</v>
      </c>
      <c r="AX394" s="14" t="s">
        <v>74</v>
      </c>
      <c r="AY394" s="178" t="s">
        <v>152</v>
      </c>
    </row>
    <row r="395" spans="2:51" s="13" customFormat="1" ht="12">
      <c r="B395" s="169"/>
      <c r="D395" s="163" t="s">
        <v>166</v>
      </c>
      <c r="E395" s="170" t="s">
        <v>1</v>
      </c>
      <c r="F395" s="171" t="s">
        <v>949</v>
      </c>
      <c r="H395" s="172">
        <v>16.8</v>
      </c>
      <c r="I395" s="173"/>
      <c r="L395" s="169"/>
      <c r="M395" s="174"/>
      <c r="N395" s="175"/>
      <c r="O395" s="175"/>
      <c r="P395" s="175"/>
      <c r="Q395" s="175"/>
      <c r="R395" s="175"/>
      <c r="S395" s="175"/>
      <c r="T395" s="176"/>
      <c r="AT395" s="170" t="s">
        <v>166</v>
      </c>
      <c r="AU395" s="170" t="s">
        <v>82</v>
      </c>
      <c r="AV395" s="13" t="s">
        <v>82</v>
      </c>
      <c r="AW395" s="13" t="s">
        <v>31</v>
      </c>
      <c r="AX395" s="13" t="s">
        <v>80</v>
      </c>
      <c r="AY395" s="170" t="s">
        <v>152</v>
      </c>
    </row>
    <row r="396" spans="1:65" s="2" customFormat="1" ht="24.2" customHeight="1">
      <c r="A396" s="33"/>
      <c r="B396" s="149"/>
      <c r="C396" s="150" t="s">
        <v>730</v>
      </c>
      <c r="D396" s="150" t="s">
        <v>155</v>
      </c>
      <c r="E396" s="151" t="s">
        <v>950</v>
      </c>
      <c r="F396" s="152" t="s">
        <v>951</v>
      </c>
      <c r="G396" s="153" t="s">
        <v>434</v>
      </c>
      <c r="H396" s="154">
        <v>33.6</v>
      </c>
      <c r="I396" s="155"/>
      <c r="J396" s="156">
        <f>ROUND(I396*H396,2)</f>
        <v>0</v>
      </c>
      <c r="K396" s="152" t="s">
        <v>159</v>
      </c>
      <c r="L396" s="34"/>
      <c r="M396" s="157" t="s">
        <v>1</v>
      </c>
      <c r="N396" s="158" t="s">
        <v>39</v>
      </c>
      <c r="O396" s="59"/>
      <c r="P396" s="159">
        <f>O396*H396</f>
        <v>0</v>
      </c>
      <c r="Q396" s="159">
        <v>0.0023</v>
      </c>
      <c r="R396" s="159">
        <f>Q396*H396</f>
        <v>0.07728</v>
      </c>
      <c r="S396" s="159">
        <v>0</v>
      </c>
      <c r="T396" s="160">
        <f>S396*H396</f>
        <v>0</v>
      </c>
      <c r="U396" s="33"/>
      <c r="V396" s="33"/>
      <c r="W396" s="33"/>
      <c r="X396" s="33"/>
      <c r="Y396" s="33"/>
      <c r="Z396" s="33"/>
      <c r="AA396" s="33"/>
      <c r="AB396" s="33"/>
      <c r="AC396" s="33"/>
      <c r="AD396" s="33"/>
      <c r="AE396" s="33"/>
      <c r="AR396" s="161" t="s">
        <v>160</v>
      </c>
      <c r="AT396" s="161" t="s">
        <v>155</v>
      </c>
      <c r="AU396" s="161" t="s">
        <v>82</v>
      </c>
      <c r="AY396" s="18" t="s">
        <v>152</v>
      </c>
      <c r="BE396" s="162">
        <f>IF(N396="základní",J396,0)</f>
        <v>0</v>
      </c>
      <c r="BF396" s="162">
        <f>IF(N396="snížená",J396,0)</f>
        <v>0</v>
      </c>
      <c r="BG396" s="162">
        <f>IF(N396="zákl. přenesená",J396,0)</f>
        <v>0</v>
      </c>
      <c r="BH396" s="162">
        <f>IF(N396="sníž. přenesená",J396,0)</f>
        <v>0</v>
      </c>
      <c r="BI396" s="162">
        <f>IF(N396="nulová",J396,0)</f>
        <v>0</v>
      </c>
      <c r="BJ396" s="18" t="s">
        <v>80</v>
      </c>
      <c r="BK396" s="162">
        <f>ROUND(I396*H396,2)</f>
        <v>0</v>
      </c>
      <c r="BL396" s="18" t="s">
        <v>160</v>
      </c>
      <c r="BM396" s="161" t="s">
        <v>1160</v>
      </c>
    </row>
    <row r="397" spans="1:47" s="2" customFormat="1" ht="19.5">
      <c r="A397" s="33"/>
      <c r="B397" s="34"/>
      <c r="C397" s="33"/>
      <c r="D397" s="163" t="s">
        <v>162</v>
      </c>
      <c r="E397" s="33"/>
      <c r="F397" s="164" t="s">
        <v>953</v>
      </c>
      <c r="G397" s="33"/>
      <c r="H397" s="33"/>
      <c r="I397" s="165"/>
      <c r="J397" s="33"/>
      <c r="K397" s="33"/>
      <c r="L397" s="34"/>
      <c r="M397" s="166"/>
      <c r="N397" s="167"/>
      <c r="O397" s="59"/>
      <c r="P397" s="59"/>
      <c r="Q397" s="59"/>
      <c r="R397" s="59"/>
      <c r="S397" s="59"/>
      <c r="T397" s="60"/>
      <c r="U397" s="33"/>
      <c r="V397" s="33"/>
      <c r="W397" s="33"/>
      <c r="X397" s="33"/>
      <c r="Y397" s="33"/>
      <c r="Z397" s="33"/>
      <c r="AA397" s="33"/>
      <c r="AB397" s="33"/>
      <c r="AC397" s="33"/>
      <c r="AD397" s="33"/>
      <c r="AE397" s="33"/>
      <c r="AT397" s="18" t="s">
        <v>162</v>
      </c>
      <c r="AU397" s="18" t="s">
        <v>82</v>
      </c>
    </row>
    <row r="398" spans="1:47" s="2" customFormat="1" ht="29.25">
      <c r="A398" s="33"/>
      <c r="B398" s="34"/>
      <c r="C398" s="33"/>
      <c r="D398" s="163" t="s">
        <v>164</v>
      </c>
      <c r="E398" s="33"/>
      <c r="F398" s="168" t="s">
        <v>887</v>
      </c>
      <c r="G398" s="33"/>
      <c r="H398" s="33"/>
      <c r="I398" s="165"/>
      <c r="J398" s="33"/>
      <c r="K398" s="33"/>
      <c r="L398" s="34"/>
      <c r="M398" s="166"/>
      <c r="N398" s="167"/>
      <c r="O398" s="59"/>
      <c r="P398" s="59"/>
      <c r="Q398" s="59"/>
      <c r="R398" s="59"/>
      <c r="S398" s="59"/>
      <c r="T398" s="60"/>
      <c r="U398" s="33"/>
      <c r="V398" s="33"/>
      <c r="W398" s="33"/>
      <c r="X398" s="33"/>
      <c r="Y398" s="33"/>
      <c r="Z398" s="33"/>
      <c r="AA398" s="33"/>
      <c r="AB398" s="33"/>
      <c r="AC398" s="33"/>
      <c r="AD398" s="33"/>
      <c r="AE398" s="33"/>
      <c r="AT398" s="18" t="s">
        <v>164</v>
      </c>
      <c r="AU398" s="18" t="s">
        <v>82</v>
      </c>
    </row>
    <row r="399" spans="2:51" s="14" customFormat="1" ht="12">
      <c r="B399" s="177"/>
      <c r="D399" s="163" t="s">
        <v>166</v>
      </c>
      <c r="E399" s="178" t="s">
        <v>1</v>
      </c>
      <c r="F399" s="179" t="s">
        <v>954</v>
      </c>
      <c r="H399" s="178" t="s">
        <v>1</v>
      </c>
      <c r="I399" s="180"/>
      <c r="L399" s="177"/>
      <c r="M399" s="181"/>
      <c r="N399" s="182"/>
      <c r="O399" s="182"/>
      <c r="P399" s="182"/>
      <c r="Q399" s="182"/>
      <c r="R399" s="182"/>
      <c r="S399" s="182"/>
      <c r="T399" s="183"/>
      <c r="AT399" s="178" t="s">
        <v>166</v>
      </c>
      <c r="AU399" s="178" t="s">
        <v>82</v>
      </c>
      <c r="AV399" s="14" t="s">
        <v>80</v>
      </c>
      <c r="AW399" s="14" t="s">
        <v>31</v>
      </c>
      <c r="AX399" s="14" t="s">
        <v>74</v>
      </c>
      <c r="AY399" s="178" t="s">
        <v>152</v>
      </c>
    </row>
    <row r="400" spans="2:51" s="13" customFormat="1" ht="12">
      <c r="B400" s="169"/>
      <c r="D400" s="163" t="s">
        <v>166</v>
      </c>
      <c r="E400" s="170" t="s">
        <v>1</v>
      </c>
      <c r="F400" s="171" t="s">
        <v>955</v>
      </c>
      <c r="H400" s="172">
        <v>33.6</v>
      </c>
      <c r="I400" s="173"/>
      <c r="L400" s="169"/>
      <c r="M400" s="174"/>
      <c r="N400" s="175"/>
      <c r="O400" s="175"/>
      <c r="P400" s="175"/>
      <c r="Q400" s="175"/>
      <c r="R400" s="175"/>
      <c r="S400" s="175"/>
      <c r="T400" s="176"/>
      <c r="AT400" s="170" t="s">
        <v>166</v>
      </c>
      <c r="AU400" s="170" t="s">
        <v>82</v>
      </c>
      <c r="AV400" s="13" t="s">
        <v>82</v>
      </c>
      <c r="AW400" s="13" t="s">
        <v>31</v>
      </c>
      <c r="AX400" s="13" t="s">
        <v>80</v>
      </c>
      <c r="AY400" s="170" t="s">
        <v>152</v>
      </c>
    </row>
    <row r="401" spans="1:65" s="2" customFormat="1" ht="33" customHeight="1">
      <c r="A401" s="33"/>
      <c r="B401" s="149"/>
      <c r="C401" s="150" t="s">
        <v>735</v>
      </c>
      <c r="D401" s="150" t="s">
        <v>155</v>
      </c>
      <c r="E401" s="151" t="s">
        <v>731</v>
      </c>
      <c r="F401" s="152" t="s">
        <v>732</v>
      </c>
      <c r="G401" s="153" t="s">
        <v>434</v>
      </c>
      <c r="H401" s="154">
        <v>83.7</v>
      </c>
      <c r="I401" s="155"/>
      <c r="J401" s="156">
        <f>ROUND(I401*H401,2)</f>
        <v>0</v>
      </c>
      <c r="K401" s="152" t="s">
        <v>159</v>
      </c>
      <c r="L401" s="34"/>
      <c r="M401" s="157" t="s">
        <v>1</v>
      </c>
      <c r="N401" s="158" t="s">
        <v>39</v>
      </c>
      <c r="O401" s="59"/>
      <c r="P401" s="159">
        <f>O401*H401</f>
        <v>0</v>
      </c>
      <c r="Q401" s="159">
        <v>0.00232</v>
      </c>
      <c r="R401" s="159">
        <f>Q401*H401</f>
        <v>0.194184</v>
      </c>
      <c r="S401" s="159">
        <v>0</v>
      </c>
      <c r="T401" s="160">
        <f>S401*H401</f>
        <v>0</v>
      </c>
      <c r="U401" s="33"/>
      <c r="V401" s="33"/>
      <c r="W401" s="33"/>
      <c r="X401" s="33"/>
      <c r="Y401" s="33"/>
      <c r="Z401" s="33"/>
      <c r="AA401" s="33"/>
      <c r="AB401" s="33"/>
      <c r="AC401" s="33"/>
      <c r="AD401" s="33"/>
      <c r="AE401" s="33"/>
      <c r="AR401" s="161" t="s">
        <v>160</v>
      </c>
      <c r="AT401" s="161" t="s">
        <v>155</v>
      </c>
      <c r="AU401" s="161" t="s">
        <v>82</v>
      </c>
      <c r="AY401" s="18" t="s">
        <v>152</v>
      </c>
      <c r="BE401" s="162">
        <f>IF(N401="základní",J401,0)</f>
        <v>0</v>
      </c>
      <c r="BF401" s="162">
        <f>IF(N401="snížená",J401,0)</f>
        <v>0</v>
      </c>
      <c r="BG401" s="162">
        <f>IF(N401="zákl. přenesená",J401,0)</f>
        <v>0</v>
      </c>
      <c r="BH401" s="162">
        <f>IF(N401="sníž. přenesená",J401,0)</f>
        <v>0</v>
      </c>
      <c r="BI401" s="162">
        <f>IF(N401="nulová",J401,0)</f>
        <v>0</v>
      </c>
      <c r="BJ401" s="18" t="s">
        <v>80</v>
      </c>
      <c r="BK401" s="162">
        <f>ROUND(I401*H401,2)</f>
        <v>0</v>
      </c>
      <c r="BL401" s="18" t="s">
        <v>160</v>
      </c>
      <c r="BM401" s="161" t="s">
        <v>1161</v>
      </c>
    </row>
    <row r="402" spans="1:47" s="2" customFormat="1" ht="39">
      <c r="A402" s="33"/>
      <c r="B402" s="34"/>
      <c r="C402" s="33"/>
      <c r="D402" s="163" t="s">
        <v>162</v>
      </c>
      <c r="E402" s="33"/>
      <c r="F402" s="164" t="s">
        <v>734</v>
      </c>
      <c r="G402" s="33"/>
      <c r="H402" s="33"/>
      <c r="I402" s="165"/>
      <c r="J402" s="33"/>
      <c r="K402" s="33"/>
      <c r="L402" s="34"/>
      <c r="M402" s="166"/>
      <c r="N402" s="167"/>
      <c r="O402" s="59"/>
      <c r="P402" s="59"/>
      <c r="Q402" s="59"/>
      <c r="R402" s="59"/>
      <c r="S402" s="59"/>
      <c r="T402" s="60"/>
      <c r="U402" s="33"/>
      <c r="V402" s="33"/>
      <c r="W402" s="33"/>
      <c r="X402" s="33"/>
      <c r="Y402" s="33"/>
      <c r="Z402" s="33"/>
      <c r="AA402" s="33"/>
      <c r="AB402" s="33"/>
      <c r="AC402" s="33"/>
      <c r="AD402" s="33"/>
      <c r="AE402" s="33"/>
      <c r="AT402" s="18" t="s">
        <v>162</v>
      </c>
      <c r="AU402" s="18" t="s">
        <v>82</v>
      </c>
    </row>
    <row r="403" spans="1:47" s="2" customFormat="1" ht="29.25">
      <c r="A403" s="33"/>
      <c r="B403" s="34"/>
      <c r="C403" s="33"/>
      <c r="D403" s="163" t="s">
        <v>164</v>
      </c>
      <c r="E403" s="33"/>
      <c r="F403" s="168" t="s">
        <v>887</v>
      </c>
      <c r="G403" s="33"/>
      <c r="H403" s="33"/>
      <c r="I403" s="165"/>
      <c r="J403" s="33"/>
      <c r="K403" s="33"/>
      <c r="L403" s="34"/>
      <c r="M403" s="166"/>
      <c r="N403" s="167"/>
      <c r="O403" s="59"/>
      <c r="P403" s="59"/>
      <c r="Q403" s="59"/>
      <c r="R403" s="59"/>
      <c r="S403" s="59"/>
      <c r="T403" s="60"/>
      <c r="U403" s="33"/>
      <c r="V403" s="33"/>
      <c r="W403" s="33"/>
      <c r="X403" s="33"/>
      <c r="Y403" s="33"/>
      <c r="Z403" s="33"/>
      <c r="AA403" s="33"/>
      <c r="AB403" s="33"/>
      <c r="AC403" s="33"/>
      <c r="AD403" s="33"/>
      <c r="AE403" s="33"/>
      <c r="AT403" s="18" t="s">
        <v>164</v>
      </c>
      <c r="AU403" s="18" t="s">
        <v>82</v>
      </c>
    </row>
    <row r="404" spans="2:51" s="14" customFormat="1" ht="12">
      <c r="B404" s="177"/>
      <c r="D404" s="163" t="s">
        <v>166</v>
      </c>
      <c r="E404" s="178" t="s">
        <v>1</v>
      </c>
      <c r="F404" s="179" t="s">
        <v>957</v>
      </c>
      <c r="H404" s="178" t="s">
        <v>1</v>
      </c>
      <c r="I404" s="180"/>
      <c r="L404" s="177"/>
      <c r="M404" s="181"/>
      <c r="N404" s="182"/>
      <c r="O404" s="182"/>
      <c r="P404" s="182"/>
      <c r="Q404" s="182"/>
      <c r="R404" s="182"/>
      <c r="S404" s="182"/>
      <c r="T404" s="183"/>
      <c r="AT404" s="178" t="s">
        <v>166</v>
      </c>
      <c r="AU404" s="178" t="s">
        <v>82</v>
      </c>
      <c r="AV404" s="14" t="s">
        <v>80</v>
      </c>
      <c r="AW404" s="14" t="s">
        <v>31</v>
      </c>
      <c r="AX404" s="14" t="s">
        <v>74</v>
      </c>
      <c r="AY404" s="178" t="s">
        <v>152</v>
      </c>
    </row>
    <row r="405" spans="2:51" s="13" customFormat="1" ht="12">
      <c r="B405" s="169"/>
      <c r="D405" s="163" t="s">
        <v>166</v>
      </c>
      <c r="E405" s="170" t="s">
        <v>1</v>
      </c>
      <c r="F405" s="171" t="s">
        <v>1162</v>
      </c>
      <c r="H405" s="172">
        <v>83.7</v>
      </c>
      <c r="I405" s="173"/>
      <c r="L405" s="169"/>
      <c r="M405" s="174"/>
      <c r="N405" s="175"/>
      <c r="O405" s="175"/>
      <c r="P405" s="175"/>
      <c r="Q405" s="175"/>
      <c r="R405" s="175"/>
      <c r="S405" s="175"/>
      <c r="T405" s="176"/>
      <c r="AT405" s="170" t="s">
        <v>166</v>
      </c>
      <c r="AU405" s="170" t="s">
        <v>82</v>
      </c>
      <c r="AV405" s="13" t="s">
        <v>82</v>
      </c>
      <c r="AW405" s="13" t="s">
        <v>31</v>
      </c>
      <c r="AX405" s="13" t="s">
        <v>80</v>
      </c>
      <c r="AY405" s="170" t="s">
        <v>152</v>
      </c>
    </row>
    <row r="406" spans="1:65" s="2" customFormat="1" ht="37.9" customHeight="1">
      <c r="A406" s="33"/>
      <c r="B406" s="149"/>
      <c r="C406" s="150" t="s">
        <v>740</v>
      </c>
      <c r="D406" s="150" t="s">
        <v>155</v>
      </c>
      <c r="E406" s="151" t="s">
        <v>959</v>
      </c>
      <c r="F406" s="152" t="s">
        <v>1163</v>
      </c>
      <c r="G406" s="153" t="s">
        <v>170</v>
      </c>
      <c r="H406" s="154">
        <v>126</v>
      </c>
      <c r="I406" s="155"/>
      <c r="J406" s="156">
        <f>ROUND(I406*H406,2)</f>
        <v>0</v>
      </c>
      <c r="K406" s="152" t="s">
        <v>1</v>
      </c>
      <c r="L406" s="34"/>
      <c r="M406" s="157" t="s">
        <v>1</v>
      </c>
      <c r="N406" s="158" t="s">
        <v>39</v>
      </c>
      <c r="O406" s="59"/>
      <c r="P406" s="159">
        <f>O406*H406</f>
        <v>0</v>
      </c>
      <c r="Q406" s="159">
        <v>0.0004</v>
      </c>
      <c r="R406" s="159">
        <f>Q406*H406</f>
        <v>0.0504</v>
      </c>
      <c r="S406" s="159">
        <v>0</v>
      </c>
      <c r="T406" s="160">
        <f>S406*H406</f>
        <v>0</v>
      </c>
      <c r="U406" s="33"/>
      <c r="V406" s="33"/>
      <c r="W406" s="33"/>
      <c r="X406" s="33"/>
      <c r="Y406" s="33"/>
      <c r="Z406" s="33"/>
      <c r="AA406" s="33"/>
      <c r="AB406" s="33"/>
      <c r="AC406" s="33"/>
      <c r="AD406" s="33"/>
      <c r="AE406" s="33"/>
      <c r="AR406" s="161" t="s">
        <v>160</v>
      </c>
      <c r="AT406" s="161" t="s">
        <v>155</v>
      </c>
      <c r="AU406" s="161" t="s">
        <v>82</v>
      </c>
      <c r="AY406" s="18" t="s">
        <v>152</v>
      </c>
      <c r="BE406" s="162">
        <f>IF(N406="základní",J406,0)</f>
        <v>0</v>
      </c>
      <c r="BF406" s="162">
        <f>IF(N406="snížená",J406,0)</f>
        <v>0</v>
      </c>
      <c r="BG406" s="162">
        <f>IF(N406="zákl. přenesená",J406,0)</f>
        <v>0</v>
      </c>
      <c r="BH406" s="162">
        <f>IF(N406="sníž. přenesená",J406,0)</f>
        <v>0</v>
      </c>
      <c r="BI406" s="162">
        <f>IF(N406="nulová",J406,0)</f>
        <v>0</v>
      </c>
      <c r="BJ406" s="18" t="s">
        <v>80</v>
      </c>
      <c r="BK406" s="162">
        <f>ROUND(I406*H406,2)</f>
        <v>0</v>
      </c>
      <c r="BL406" s="18" t="s">
        <v>160</v>
      </c>
      <c r="BM406" s="161" t="s">
        <v>1164</v>
      </c>
    </row>
    <row r="407" spans="1:47" s="2" customFormat="1" ht="19.5">
      <c r="A407" s="33"/>
      <c r="B407" s="34"/>
      <c r="C407" s="33"/>
      <c r="D407" s="163" t="s">
        <v>162</v>
      </c>
      <c r="E407" s="33"/>
      <c r="F407" s="164" t="s">
        <v>1163</v>
      </c>
      <c r="G407" s="33"/>
      <c r="H407" s="33"/>
      <c r="I407" s="165"/>
      <c r="J407" s="33"/>
      <c r="K407" s="33"/>
      <c r="L407" s="34"/>
      <c r="M407" s="166"/>
      <c r="N407" s="167"/>
      <c r="O407" s="59"/>
      <c r="P407" s="59"/>
      <c r="Q407" s="59"/>
      <c r="R407" s="59"/>
      <c r="S407" s="59"/>
      <c r="T407" s="60"/>
      <c r="U407" s="33"/>
      <c r="V407" s="33"/>
      <c r="W407" s="33"/>
      <c r="X407" s="33"/>
      <c r="Y407" s="33"/>
      <c r="Z407" s="33"/>
      <c r="AA407" s="33"/>
      <c r="AB407" s="33"/>
      <c r="AC407" s="33"/>
      <c r="AD407" s="33"/>
      <c r="AE407" s="33"/>
      <c r="AT407" s="18" t="s">
        <v>162</v>
      </c>
      <c r="AU407" s="18" t="s">
        <v>82</v>
      </c>
    </row>
    <row r="408" spans="1:47" s="2" customFormat="1" ht="29.25">
      <c r="A408" s="33"/>
      <c r="B408" s="34"/>
      <c r="C408" s="33"/>
      <c r="D408" s="163" t="s">
        <v>164</v>
      </c>
      <c r="E408" s="33"/>
      <c r="F408" s="168" t="s">
        <v>887</v>
      </c>
      <c r="G408" s="33"/>
      <c r="H408" s="33"/>
      <c r="I408" s="165"/>
      <c r="J408" s="33"/>
      <c r="K408" s="33"/>
      <c r="L408" s="34"/>
      <c r="M408" s="166"/>
      <c r="N408" s="167"/>
      <c r="O408" s="59"/>
      <c r="P408" s="59"/>
      <c r="Q408" s="59"/>
      <c r="R408" s="59"/>
      <c r="S408" s="59"/>
      <c r="T408" s="60"/>
      <c r="U408" s="33"/>
      <c r="V408" s="33"/>
      <c r="W408" s="33"/>
      <c r="X408" s="33"/>
      <c r="Y408" s="33"/>
      <c r="Z408" s="33"/>
      <c r="AA408" s="33"/>
      <c r="AB408" s="33"/>
      <c r="AC408" s="33"/>
      <c r="AD408" s="33"/>
      <c r="AE408" s="33"/>
      <c r="AT408" s="18" t="s">
        <v>164</v>
      </c>
      <c r="AU408" s="18" t="s">
        <v>82</v>
      </c>
    </row>
    <row r="409" spans="2:51" s="14" customFormat="1" ht="12">
      <c r="B409" s="177"/>
      <c r="D409" s="163" t="s">
        <v>166</v>
      </c>
      <c r="E409" s="178" t="s">
        <v>1</v>
      </c>
      <c r="F409" s="179" t="s">
        <v>962</v>
      </c>
      <c r="H409" s="178" t="s">
        <v>1</v>
      </c>
      <c r="I409" s="180"/>
      <c r="L409" s="177"/>
      <c r="M409" s="181"/>
      <c r="N409" s="182"/>
      <c r="O409" s="182"/>
      <c r="P409" s="182"/>
      <c r="Q409" s="182"/>
      <c r="R409" s="182"/>
      <c r="S409" s="182"/>
      <c r="T409" s="183"/>
      <c r="AT409" s="178" t="s">
        <v>166</v>
      </c>
      <c r="AU409" s="178" t="s">
        <v>82</v>
      </c>
      <c r="AV409" s="14" t="s">
        <v>80</v>
      </c>
      <c r="AW409" s="14" t="s">
        <v>31</v>
      </c>
      <c r="AX409" s="14" t="s">
        <v>74</v>
      </c>
      <c r="AY409" s="178" t="s">
        <v>152</v>
      </c>
    </row>
    <row r="410" spans="2:51" s="13" customFormat="1" ht="12">
      <c r="B410" s="169"/>
      <c r="D410" s="163" t="s">
        <v>166</v>
      </c>
      <c r="E410" s="170" t="s">
        <v>1</v>
      </c>
      <c r="F410" s="171" t="s">
        <v>963</v>
      </c>
      <c r="H410" s="172">
        <v>126</v>
      </c>
      <c r="I410" s="173"/>
      <c r="L410" s="169"/>
      <c r="M410" s="174"/>
      <c r="N410" s="175"/>
      <c r="O410" s="175"/>
      <c r="P410" s="175"/>
      <c r="Q410" s="175"/>
      <c r="R410" s="175"/>
      <c r="S410" s="175"/>
      <c r="T410" s="176"/>
      <c r="AT410" s="170" t="s">
        <v>166</v>
      </c>
      <c r="AU410" s="170" t="s">
        <v>82</v>
      </c>
      <c r="AV410" s="13" t="s">
        <v>82</v>
      </c>
      <c r="AW410" s="13" t="s">
        <v>31</v>
      </c>
      <c r="AX410" s="13" t="s">
        <v>80</v>
      </c>
      <c r="AY410" s="170" t="s">
        <v>152</v>
      </c>
    </row>
    <row r="411" spans="1:65" s="2" customFormat="1" ht="21.75" customHeight="1">
      <c r="A411" s="33"/>
      <c r="B411" s="149"/>
      <c r="C411" s="150" t="s">
        <v>745</v>
      </c>
      <c r="D411" s="150" t="s">
        <v>155</v>
      </c>
      <c r="E411" s="151" t="s">
        <v>964</v>
      </c>
      <c r="F411" s="152" t="s">
        <v>965</v>
      </c>
      <c r="G411" s="153" t="s">
        <v>230</v>
      </c>
      <c r="H411" s="154">
        <v>37.5</v>
      </c>
      <c r="I411" s="155"/>
      <c r="J411" s="156">
        <f>ROUND(I411*H411,2)</f>
        <v>0</v>
      </c>
      <c r="K411" s="152" t="s">
        <v>159</v>
      </c>
      <c r="L411" s="34"/>
      <c r="M411" s="157" t="s">
        <v>1</v>
      </c>
      <c r="N411" s="158" t="s">
        <v>39</v>
      </c>
      <c r="O411" s="59"/>
      <c r="P411" s="159">
        <f>O411*H411</f>
        <v>0</v>
      </c>
      <c r="Q411" s="159">
        <v>0</v>
      </c>
      <c r="R411" s="159">
        <f>Q411*H411</f>
        <v>0</v>
      </c>
      <c r="S411" s="159">
        <v>2.4</v>
      </c>
      <c r="T411" s="160">
        <f>S411*H411</f>
        <v>90</v>
      </c>
      <c r="U411" s="33"/>
      <c r="V411" s="33"/>
      <c r="W411" s="33"/>
      <c r="X411" s="33"/>
      <c r="Y411" s="33"/>
      <c r="Z411" s="33"/>
      <c r="AA411" s="33"/>
      <c r="AB411" s="33"/>
      <c r="AC411" s="33"/>
      <c r="AD411" s="33"/>
      <c r="AE411" s="33"/>
      <c r="AR411" s="161" t="s">
        <v>160</v>
      </c>
      <c r="AT411" s="161" t="s">
        <v>155</v>
      </c>
      <c r="AU411" s="161" t="s">
        <v>82</v>
      </c>
      <c r="AY411" s="18" t="s">
        <v>152</v>
      </c>
      <c r="BE411" s="162">
        <f>IF(N411="základní",J411,0)</f>
        <v>0</v>
      </c>
      <c r="BF411" s="162">
        <f>IF(N411="snížená",J411,0)</f>
        <v>0</v>
      </c>
      <c r="BG411" s="162">
        <f>IF(N411="zákl. přenesená",J411,0)</f>
        <v>0</v>
      </c>
      <c r="BH411" s="162">
        <f>IF(N411="sníž. přenesená",J411,0)</f>
        <v>0</v>
      </c>
      <c r="BI411" s="162">
        <f>IF(N411="nulová",J411,0)</f>
        <v>0</v>
      </c>
      <c r="BJ411" s="18" t="s">
        <v>80</v>
      </c>
      <c r="BK411" s="162">
        <f>ROUND(I411*H411,2)</f>
        <v>0</v>
      </c>
      <c r="BL411" s="18" t="s">
        <v>160</v>
      </c>
      <c r="BM411" s="161" t="s">
        <v>1165</v>
      </c>
    </row>
    <row r="412" spans="1:47" s="2" customFormat="1" ht="12">
      <c r="A412" s="33"/>
      <c r="B412" s="34"/>
      <c r="C412" s="33"/>
      <c r="D412" s="163" t="s">
        <v>162</v>
      </c>
      <c r="E412" s="33"/>
      <c r="F412" s="164" t="s">
        <v>967</v>
      </c>
      <c r="G412" s="33"/>
      <c r="H412" s="33"/>
      <c r="I412" s="165"/>
      <c r="J412" s="33"/>
      <c r="K412" s="33"/>
      <c r="L412" s="34"/>
      <c r="M412" s="166"/>
      <c r="N412" s="167"/>
      <c r="O412" s="59"/>
      <c r="P412" s="59"/>
      <c r="Q412" s="59"/>
      <c r="R412" s="59"/>
      <c r="S412" s="59"/>
      <c r="T412" s="60"/>
      <c r="U412" s="33"/>
      <c r="V412" s="33"/>
      <c r="W412" s="33"/>
      <c r="X412" s="33"/>
      <c r="Y412" s="33"/>
      <c r="Z412" s="33"/>
      <c r="AA412" s="33"/>
      <c r="AB412" s="33"/>
      <c r="AC412" s="33"/>
      <c r="AD412" s="33"/>
      <c r="AE412" s="33"/>
      <c r="AT412" s="18" t="s">
        <v>162</v>
      </c>
      <c r="AU412" s="18" t="s">
        <v>82</v>
      </c>
    </row>
    <row r="413" spans="1:47" s="2" customFormat="1" ht="19.5">
      <c r="A413" s="33"/>
      <c r="B413" s="34"/>
      <c r="C413" s="33"/>
      <c r="D413" s="163" t="s">
        <v>164</v>
      </c>
      <c r="E413" s="33"/>
      <c r="F413" s="168" t="s">
        <v>827</v>
      </c>
      <c r="G413" s="33"/>
      <c r="H413" s="33"/>
      <c r="I413" s="165"/>
      <c r="J413" s="33"/>
      <c r="K413" s="33"/>
      <c r="L413" s="34"/>
      <c r="M413" s="166"/>
      <c r="N413" s="167"/>
      <c r="O413" s="59"/>
      <c r="P413" s="59"/>
      <c r="Q413" s="59"/>
      <c r="R413" s="59"/>
      <c r="S413" s="59"/>
      <c r="T413" s="60"/>
      <c r="U413" s="33"/>
      <c r="V413" s="33"/>
      <c r="W413" s="33"/>
      <c r="X413" s="33"/>
      <c r="Y413" s="33"/>
      <c r="Z413" s="33"/>
      <c r="AA413" s="33"/>
      <c r="AB413" s="33"/>
      <c r="AC413" s="33"/>
      <c r="AD413" s="33"/>
      <c r="AE413" s="33"/>
      <c r="AT413" s="18" t="s">
        <v>164</v>
      </c>
      <c r="AU413" s="18" t="s">
        <v>82</v>
      </c>
    </row>
    <row r="414" spans="2:51" s="14" customFormat="1" ht="12">
      <c r="B414" s="177"/>
      <c r="D414" s="163" t="s">
        <v>166</v>
      </c>
      <c r="E414" s="178" t="s">
        <v>1</v>
      </c>
      <c r="F414" s="179" t="s">
        <v>968</v>
      </c>
      <c r="H414" s="178" t="s">
        <v>1</v>
      </c>
      <c r="I414" s="180"/>
      <c r="L414" s="177"/>
      <c r="M414" s="181"/>
      <c r="N414" s="182"/>
      <c r="O414" s="182"/>
      <c r="P414" s="182"/>
      <c r="Q414" s="182"/>
      <c r="R414" s="182"/>
      <c r="S414" s="182"/>
      <c r="T414" s="183"/>
      <c r="AT414" s="178" t="s">
        <v>166</v>
      </c>
      <c r="AU414" s="178" t="s">
        <v>82</v>
      </c>
      <c r="AV414" s="14" t="s">
        <v>80</v>
      </c>
      <c r="AW414" s="14" t="s">
        <v>31</v>
      </c>
      <c r="AX414" s="14" t="s">
        <v>74</v>
      </c>
      <c r="AY414" s="178" t="s">
        <v>152</v>
      </c>
    </row>
    <row r="415" spans="2:51" s="13" customFormat="1" ht="12">
      <c r="B415" s="169"/>
      <c r="D415" s="163" t="s">
        <v>166</v>
      </c>
      <c r="E415" s="170" t="s">
        <v>1</v>
      </c>
      <c r="F415" s="171" t="s">
        <v>1166</v>
      </c>
      <c r="H415" s="172">
        <v>37.5</v>
      </c>
      <c r="I415" s="173"/>
      <c r="L415" s="169"/>
      <c r="M415" s="174"/>
      <c r="N415" s="175"/>
      <c r="O415" s="175"/>
      <c r="P415" s="175"/>
      <c r="Q415" s="175"/>
      <c r="R415" s="175"/>
      <c r="S415" s="175"/>
      <c r="T415" s="176"/>
      <c r="AT415" s="170" t="s">
        <v>166</v>
      </c>
      <c r="AU415" s="170" t="s">
        <v>82</v>
      </c>
      <c r="AV415" s="13" t="s">
        <v>82</v>
      </c>
      <c r="AW415" s="13" t="s">
        <v>31</v>
      </c>
      <c r="AX415" s="13" t="s">
        <v>80</v>
      </c>
      <c r="AY415" s="170" t="s">
        <v>152</v>
      </c>
    </row>
    <row r="416" spans="1:65" s="2" customFormat="1" ht="16.5" customHeight="1">
      <c r="A416" s="33"/>
      <c r="B416" s="149"/>
      <c r="C416" s="150" t="s">
        <v>1167</v>
      </c>
      <c r="D416" s="150" t="s">
        <v>155</v>
      </c>
      <c r="E416" s="151" t="s">
        <v>1168</v>
      </c>
      <c r="F416" s="152" t="s">
        <v>1169</v>
      </c>
      <c r="G416" s="153" t="s">
        <v>230</v>
      </c>
      <c r="H416" s="154">
        <v>1.05</v>
      </c>
      <c r="I416" s="155"/>
      <c r="J416" s="156">
        <f>ROUND(I416*H416,2)</f>
        <v>0</v>
      </c>
      <c r="K416" s="152" t="s">
        <v>1</v>
      </c>
      <c r="L416" s="34"/>
      <c r="M416" s="157" t="s">
        <v>1</v>
      </c>
      <c r="N416" s="158" t="s">
        <v>39</v>
      </c>
      <c r="O416" s="59"/>
      <c r="P416" s="159">
        <f>O416*H416</f>
        <v>0</v>
      </c>
      <c r="Q416" s="159">
        <v>0</v>
      </c>
      <c r="R416" s="159">
        <f>Q416*H416</f>
        <v>0</v>
      </c>
      <c r="S416" s="159">
        <v>2.4</v>
      </c>
      <c r="T416" s="160">
        <f>S416*H416</f>
        <v>2.52</v>
      </c>
      <c r="U416" s="33"/>
      <c r="V416" s="33"/>
      <c r="W416" s="33"/>
      <c r="X416" s="33"/>
      <c r="Y416" s="33"/>
      <c r="Z416" s="33"/>
      <c r="AA416" s="33"/>
      <c r="AB416" s="33"/>
      <c r="AC416" s="33"/>
      <c r="AD416" s="33"/>
      <c r="AE416" s="33"/>
      <c r="AR416" s="161" t="s">
        <v>160</v>
      </c>
      <c r="AT416" s="161" t="s">
        <v>155</v>
      </c>
      <c r="AU416" s="161" t="s">
        <v>82</v>
      </c>
      <c r="AY416" s="18" t="s">
        <v>152</v>
      </c>
      <c r="BE416" s="162">
        <f>IF(N416="základní",J416,0)</f>
        <v>0</v>
      </c>
      <c r="BF416" s="162">
        <f>IF(N416="snížená",J416,0)</f>
        <v>0</v>
      </c>
      <c r="BG416" s="162">
        <f>IF(N416="zákl. přenesená",J416,0)</f>
        <v>0</v>
      </c>
      <c r="BH416" s="162">
        <f>IF(N416="sníž. přenesená",J416,0)</f>
        <v>0</v>
      </c>
      <c r="BI416" s="162">
        <f>IF(N416="nulová",J416,0)</f>
        <v>0</v>
      </c>
      <c r="BJ416" s="18" t="s">
        <v>80</v>
      </c>
      <c r="BK416" s="162">
        <f>ROUND(I416*H416,2)</f>
        <v>0</v>
      </c>
      <c r="BL416" s="18" t="s">
        <v>160</v>
      </c>
      <c r="BM416" s="161" t="s">
        <v>1170</v>
      </c>
    </row>
    <row r="417" spans="1:47" s="2" customFormat="1" ht="12">
      <c r="A417" s="33"/>
      <c r="B417" s="34"/>
      <c r="C417" s="33"/>
      <c r="D417" s="163" t="s">
        <v>162</v>
      </c>
      <c r="E417" s="33"/>
      <c r="F417" s="164" t="s">
        <v>967</v>
      </c>
      <c r="G417" s="33"/>
      <c r="H417" s="33"/>
      <c r="I417" s="165"/>
      <c r="J417" s="33"/>
      <c r="K417" s="33"/>
      <c r="L417" s="34"/>
      <c r="M417" s="166"/>
      <c r="N417" s="167"/>
      <c r="O417" s="59"/>
      <c r="P417" s="59"/>
      <c r="Q417" s="59"/>
      <c r="R417" s="59"/>
      <c r="S417" s="59"/>
      <c r="T417" s="60"/>
      <c r="U417" s="33"/>
      <c r="V417" s="33"/>
      <c r="W417" s="33"/>
      <c r="X417" s="33"/>
      <c r="Y417" s="33"/>
      <c r="Z417" s="33"/>
      <c r="AA417" s="33"/>
      <c r="AB417" s="33"/>
      <c r="AC417" s="33"/>
      <c r="AD417" s="33"/>
      <c r="AE417" s="33"/>
      <c r="AT417" s="18" t="s">
        <v>162</v>
      </c>
      <c r="AU417" s="18" t="s">
        <v>82</v>
      </c>
    </row>
    <row r="418" spans="2:51" s="14" customFormat="1" ht="12">
      <c r="B418" s="177"/>
      <c r="D418" s="163" t="s">
        <v>166</v>
      </c>
      <c r="E418" s="178" t="s">
        <v>1</v>
      </c>
      <c r="F418" s="179" t="s">
        <v>1171</v>
      </c>
      <c r="H418" s="178" t="s">
        <v>1</v>
      </c>
      <c r="I418" s="180"/>
      <c r="L418" s="177"/>
      <c r="M418" s="181"/>
      <c r="N418" s="182"/>
      <c r="O418" s="182"/>
      <c r="P418" s="182"/>
      <c r="Q418" s="182"/>
      <c r="R418" s="182"/>
      <c r="S418" s="182"/>
      <c r="T418" s="183"/>
      <c r="AT418" s="178" t="s">
        <v>166</v>
      </c>
      <c r="AU418" s="178" t="s">
        <v>82</v>
      </c>
      <c r="AV418" s="14" t="s">
        <v>80</v>
      </c>
      <c r="AW418" s="14" t="s">
        <v>31</v>
      </c>
      <c r="AX418" s="14" t="s">
        <v>74</v>
      </c>
      <c r="AY418" s="178" t="s">
        <v>152</v>
      </c>
    </row>
    <row r="419" spans="2:51" s="13" customFormat="1" ht="12">
      <c r="B419" s="169"/>
      <c r="D419" s="163" t="s">
        <v>166</v>
      </c>
      <c r="E419" s="170" t="s">
        <v>1</v>
      </c>
      <c r="F419" s="171" t="s">
        <v>1172</v>
      </c>
      <c r="H419" s="172">
        <v>1.05</v>
      </c>
      <c r="I419" s="173"/>
      <c r="L419" s="169"/>
      <c r="M419" s="174"/>
      <c r="N419" s="175"/>
      <c r="O419" s="175"/>
      <c r="P419" s="175"/>
      <c r="Q419" s="175"/>
      <c r="R419" s="175"/>
      <c r="S419" s="175"/>
      <c r="T419" s="176"/>
      <c r="AT419" s="170" t="s">
        <v>166</v>
      </c>
      <c r="AU419" s="170" t="s">
        <v>82</v>
      </c>
      <c r="AV419" s="13" t="s">
        <v>82</v>
      </c>
      <c r="AW419" s="13" t="s">
        <v>31</v>
      </c>
      <c r="AX419" s="13" t="s">
        <v>80</v>
      </c>
      <c r="AY419" s="170" t="s">
        <v>152</v>
      </c>
    </row>
    <row r="420" spans="2:63" s="12" customFormat="1" ht="22.9" customHeight="1">
      <c r="B420" s="136"/>
      <c r="D420" s="137" t="s">
        <v>73</v>
      </c>
      <c r="E420" s="147" t="s">
        <v>443</v>
      </c>
      <c r="F420" s="147" t="s">
        <v>444</v>
      </c>
      <c r="I420" s="139"/>
      <c r="J420" s="148">
        <f>BK420</f>
        <v>0</v>
      </c>
      <c r="L420" s="136"/>
      <c r="M420" s="141"/>
      <c r="N420" s="142"/>
      <c r="O420" s="142"/>
      <c r="P420" s="143">
        <f>SUM(P421:P439)</f>
        <v>0</v>
      </c>
      <c r="Q420" s="142"/>
      <c r="R420" s="143">
        <f>SUM(R421:R439)</f>
        <v>0</v>
      </c>
      <c r="S420" s="142"/>
      <c r="T420" s="144">
        <f>SUM(T421:T439)</f>
        <v>0</v>
      </c>
      <c r="AR420" s="137" t="s">
        <v>80</v>
      </c>
      <c r="AT420" s="145" t="s">
        <v>73</v>
      </c>
      <c r="AU420" s="145" t="s">
        <v>80</v>
      </c>
      <c r="AY420" s="137" t="s">
        <v>152</v>
      </c>
      <c r="BK420" s="146">
        <f>SUM(BK421:BK439)</f>
        <v>0</v>
      </c>
    </row>
    <row r="421" spans="1:65" s="2" customFormat="1" ht="33" customHeight="1">
      <c r="A421" s="33"/>
      <c r="B421" s="149"/>
      <c r="C421" s="150" t="s">
        <v>1173</v>
      </c>
      <c r="D421" s="150" t="s">
        <v>155</v>
      </c>
      <c r="E421" s="151" t="s">
        <v>446</v>
      </c>
      <c r="F421" s="152" t="s">
        <v>447</v>
      </c>
      <c r="G421" s="153" t="s">
        <v>332</v>
      </c>
      <c r="H421" s="154">
        <v>128.418</v>
      </c>
      <c r="I421" s="155"/>
      <c r="J421" s="156">
        <f>ROUND(I421*H421,2)</f>
        <v>0</v>
      </c>
      <c r="K421" s="152" t="s">
        <v>159</v>
      </c>
      <c r="L421" s="34"/>
      <c r="M421" s="157" t="s">
        <v>1</v>
      </c>
      <c r="N421" s="158" t="s">
        <v>39</v>
      </c>
      <c r="O421" s="59"/>
      <c r="P421" s="159">
        <f>O421*H421</f>
        <v>0</v>
      </c>
      <c r="Q421" s="159">
        <v>0</v>
      </c>
      <c r="R421" s="159">
        <f>Q421*H421</f>
        <v>0</v>
      </c>
      <c r="S421" s="159">
        <v>0</v>
      </c>
      <c r="T421" s="160">
        <f>S421*H421</f>
        <v>0</v>
      </c>
      <c r="U421" s="33"/>
      <c r="V421" s="33"/>
      <c r="W421" s="33"/>
      <c r="X421" s="33"/>
      <c r="Y421" s="33"/>
      <c r="Z421" s="33"/>
      <c r="AA421" s="33"/>
      <c r="AB421" s="33"/>
      <c r="AC421" s="33"/>
      <c r="AD421" s="33"/>
      <c r="AE421" s="33"/>
      <c r="AR421" s="161" t="s">
        <v>160</v>
      </c>
      <c r="AT421" s="161" t="s">
        <v>155</v>
      </c>
      <c r="AU421" s="161" t="s">
        <v>82</v>
      </c>
      <c r="AY421" s="18" t="s">
        <v>152</v>
      </c>
      <c r="BE421" s="162">
        <f>IF(N421="základní",J421,0)</f>
        <v>0</v>
      </c>
      <c r="BF421" s="162">
        <f>IF(N421="snížená",J421,0)</f>
        <v>0</v>
      </c>
      <c r="BG421" s="162">
        <f>IF(N421="zákl. přenesená",J421,0)</f>
        <v>0</v>
      </c>
      <c r="BH421" s="162">
        <f>IF(N421="sníž. přenesená",J421,0)</f>
        <v>0</v>
      </c>
      <c r="BI421" s="162">
        <f>IF(N421="nulová",J421,0)</f>
        <v>0</v>
      </c>
      <c r="BJ421" s="18" t="s">
        <v>80</v>
      </c>
      <c r="BK421" s="162">
        <f>ROUND(I421*H421,2)</f>
        <v>0</v>
      </c>
      <c r="BL421" s="18" t="s">
        <v>160</v>
      </c>
      <c r="BM421" s="161" t="s">
        <v>1174</v>
      </c>
    </row>
    <row r="422" spans="1:47" s="2" customFormat="1" ht="19.5">
      <c r="A422" s="33"/>
      <c r="B422" s="34"/>
      <c r="C422" s="33"/>
      <c r="D422" s="163" t="s">
        <v>162</v>
      </c>
      <c r="E422" s="33"/>
      <c r="F422" s="164" t="s">
        <v>449</v>
      </c>
      <c r="G422" s="33"/>
      <c r="H422" s="33"/>
      <c r="I422" s="165"/>
      <c r="J422" s="33"/>
      <c r="K422" s="33"/>
      <c r="L422" s="34"/>
      <c r="M422" s="166"/>
      <c r="N422" s="167"/>
      <c r="O422" s="59"/>
      <c r="P422" s="59"/>
      <c r="Q422" s="59"/>
      <c r="R422" s="59"/>
      <c r="S422" s="59"/>
      <c r="T422" s="60"/>
      <c r="U422" s="33"/>
      <c r="V422" s="33"/>
      <c r="W422" s="33"/>
      <c r="X422" s="33"/>
      <c r="Y422" s="33"/>
      <c r="Z422" s="33"/>
      <c r="AA422" s="33"/>
      <c r="AB422" s="33"/>
      <c r="AC422" s="33"/>
      <c r="AD422" s="33"/>
      <c r="AE422" s="33"/>
      <c r="AT422" s="18" t="s">
        <v>162</v>
      </c>
      <c r="AU422" s="18" t="s">
        <v>82</v>
      </c>
    </row>
    <row r="423" spans="1:65" s="2" customFormat="1" ht="24.2" customHeight="1">
      <c r="A423" s="33"/>
      <c r="B423" s="149"/>
      <c r="C423" s="150" t="s">
        <v>1175</v>
      </c>
      <c r="D423" s="150" t="s">
        <v>155</v>
      </c>
      <c r="E423" s="151" t="s">
        <v>451</v>
      </c>
      <c r="F423" s="152" t="s">
        <v>452</v>
      </c>
      <c r="G423" s="153" t="s">
        <v>332</v>
      </c>
      <c r="H423" s="154">
        <v>2439.942</v>
      </c>
      <c r="I423" s="155"/>
      <c r="J423" s="156">
        <f>ROUND(I423*H423,2)</f>
        <v>0</v>
      </c>
      <c r="K423" s="152" t="s">
        <v>159</v>
      </c>
      <c r="L423" s="34"/>
      <c r="M423" s="157" t="s">
        <v>1</v>
      </c>
      <c r="N423" s="158" t="s">
        <v>39</v>
      </c>
      <c r="O423" s="59"/>
      <c r="P423" s="159">
        <f>O423*H423</f>
        <v>0</v>
      </c>
      <c r="Q423" s="159">
        <v>0</v>
      </c>
      <c r="R423" s="159">
        <f>Q423*H423</f>
        <v>0</v>
      </c>
      <c r="S423" s="159">
        <v>0</v>
      </c>
      <c r="T423" s="160">
        <f>S423*H423</f>
        <v>0</v>
      </c>
      <c r="U423" s="33"/>
      <c r="V423" s="33"/>
      <c r="W423" s="33"/>
      <c r="X423" s="33"/>
      <c r="Y423" s="33"/>
      <c r="Z423" s="33"/>
      <c r="AA423" s="33"/>
      <c r="AB423" s="33"/>
      <c r="AC423" s="33"/>
      <c r="AD423" s="33"/>
      <c r="AE423" s="33"/>
      <c r="AR423" s="161" t="s">
        <v>160</v>
      </c>
      <c r="AT423" s="161" t="s">
        <v>155</v>
      </c>
      <c r="AU423" s="161" t="s">
        <v>82</v>
      </c>
      <c r="AY423" s="18" t="s">
        <v>152</v>
      </c>
      <c r="BE423" s="162">
        <f>IF(N423="základní",J423,0)</f>
        <v>0</v>
      </c>
      <c r="BF423" s="162">
        <f>IF(N423="snížená",J423,0)</f>
        <v>0</v>
      </c>
      <c r="BG423" s="162">
        <f>IF(N423="zákl. přenesená",J423,0)</f>
        <v>0</v>
      </c>
      <c r="BH423" s="162">
        <f>IF(N423="sníž. přenesená",J423,0)</f>
        <v>0</v>
      </c>
      <c r="BI423" s="162">
        <f>IF(N423="nulová",J423,0)</f>
        <v>0</v>
      </c>
      <c r="BJ423" s="18" t="s">
        <v>80</v>
      </c>
      <c r="BK423" s="162">
        <f>ROUND(I423*H423,2)</f>
        <v>0</v>
      </c>
      <c r="BL423" s="18" t="s">
        <v>160</v>
      </c>
      <c r="BM423" s="161" t="s">
        <v>1176</v>
      </c>
    </row>
    <row r="424" spans="1:47" s="2" customFormat="1" ht="29.25">
      <c r="A424" s="33"/>
      <c r="B424" s="34"/>
      <c r="C424" s="33"/>
      <c r="D424" s="163" t="s">
        <v>162</v>
      </c>
      <c r="E424" s="33"/>
      <c r="F424" s="164" t="s">
        <v>454</v>
      </c>
      <c r="G424" s="33"/>
      <c r="H424" s="33"/>
      <c r="I424" s="165"/>
      <c r="J424" s="33"/>
      <c r="K424" s="33"/>
      <c r="L424" s="34"/>
      <c r="M424" s="166"/>
      <c r="N424" s="167"/>
      <c r="O424" s="59"/>
      <c r="P424" s="59"/>
      <c r="Q424" s="59"/>
      <c r="R424" s="59"/>
      <c r="S424" s="59"/>
      <c r="T424" s="60"/>
      <c r="U424" s="33"/>
      <c r="V424" s="33"/>
      <c r="W424" s="33"/>
      <c r="X424" s="33"/>
      <c r="Y424" s="33"/>
      <c r="Z424" s="33"/>
      <c r="AA424" s="33"/>
      <c r="AB424" s="33"/>
      <c r="AC424" s="33"/>
      <c r="AD424" s="33"/>
      <c r="AE424" s="33"/>
      <c r="AT424" s="18" t="s">
        <v>162</v>
      </c>
      <c r="AU424" s="18" t="s">
        <v>82</v>
      </c>
    </row>
    <row r="425" spans="2:51" s="13" customFormat="1" ht="12">
      <c r="B425" s="169"/>
      <c r="D425" s="163" t="s">
        <v>166</v>
      </c>
      <c r="F425" s="171" t="s">
        <v>1177</v>
      </c>
      <c r="H425" s="172">
        <v>2439.942</v>
      </c>
      <c r="I425" s="173"/>
      <c r="L425" s="169"/>
      <c r="M425" s="174"/>
      <c r="N425" s="175"/>
      <c r="O425" s="175"/>
      <c r="P425" s="175"/>
      <c r="Q425" s="175"/>
      <c r="R425" s="175"/>
      <c r="S425" s="175"/>
      <c r="T425" s="176"/>
      <c r="AT425" s="170" t="s">
        <v>166</v>
      </c>
      <c r="AU425" s="170" t="s">
        <v>82</v>
      </c>
      <c r="AV425" s="13" t="s">
        <v>82</v>
      </c>
      <c r="AW425" s="13" t="s">
        <v>3</v>
      </c>
      <c r="AX425" s="13" t="s">
        <v>80</v>
      </c>
      <c r="AY425" s="170" t="s">
        <v>152</v>
      </c>
    </row>
    <row r="426" spans="1:65" s="2" customFormat="1" ht="37.9" customHeight="1">
      <c r="A426" s="33"/>
      <c r="B426" s="149"/>
      <c r="C426" s="150" t="s">
        <v>1178</v>
      </c>
      <c r="D426" s="150" t="s">
        <v>155</v>
      </c>
      <c r="E426" s="151" t="s">
        <v>457</v>
      </c>
      <c r="F426" s="152" t="s">
        <v>458</v>
      </c>
      <c r="G426" s="153" t="s">
        <v>332</v>
      </c>
      <c r="H426" s="154">
        <v>11.315</v>
      </c>
      <c r="I426" s="155"/>
      <c r="J426" s="156">
        <f>ROUND(I426*H426,2)</f>
        <v>0</v>
      </c>
      <c r="K426" s="152" t="s">
        <v>159</v>
      </c>
      <c r="L426" s="34"/>
      <c r="M426" s="157" t="s">
        <v>1</v>
      </c>
      <c r="N426" s="158" t="s">
        <v>39</v>
      </c>
      <c r="O426" s="59"/>
      <c r="P426" s="159">
        <f>O426*H426</f>
        <v>0</v>
      </c>
      <c r="Q426" s="159">
        <v>0</v>
      </c>
      <c r="R426" s="159">
        <f>Q426*H426</f>
        <v>0</v>
      </c>
      <c r="S426" s="159">
        <v>0</v>
      </c>
      <c r="T426" s="160">
        <f>S426*H426</f>
        <v>0</v>
      </c>
      <c r="U426" s="33"/>
      <c r="V426" s="33"/>
      <c r="W426" s="33"/>
      <c r="X426" s="33"/>
      <c r="Y426" s="33"/>
      <c r="Z426" s="33"/>
      <c r="AA426" s="33"/>
      <c r="AB426" s="33"/>
      <c r="AC426" s="33"/>
      <c r="AD426" s="33"/>
      <c r="AE426" s="33"/>
      <c r="AR426" s="161" t="s">
        <v>160</v>
      </c>
      <c r="AT426" s="161" t="s">
        <v>155</v>
      </c>
      <c r="AU426" s="161" t="s">
        <v>82</v>
      </c>
      <c r="AY426" s="18" t="s">
        <v>152</v>
      </c>
      <c r="BE426" s="162">
        <f>IF(N426="základní",J426,0)</f>
        <v>0</v>
      </c>
      <c r="BF426" s="162">
        <f>IF(N426="snížená",J426,0)</f>
        <v>0</v>
      </c>
      <c r="BG426" s="162">
        <f>IF(N426="zákl. přenesená",J426,0)</f>
        <v>0</v>
      </c>
      <c r="BH426" s="162">
        <f>IF(N426="sníž. přenesená",J426,0)</f>
        <v>0</v>
      </c>
      <c r="BI426" s="162">
        <f>IF(N426="nulová",J426,0)</f>
        <v>0</v>
      </c>
      <c r="BJ426" s="18" t="s">
        <v>80</v>
      </c>
      <c r="BK426" s="162">
        <f>ROUND(I426*H426,2)</f>
        <v>0</v>
      </c>
      <c r="BL426" s="18" t="s">
        <v>160</v>
      </c>
      <c r="BM426" s="161" t="s">
        <v>1179</v>
      </c>
    </row>
    <row r="427" spans="1:47" s="2" customFormat="1" ht="29.25">
      <c r="A427" s="33"/>
      <c r="B427" s="34"/>
      <c r="C427" s="33"/>
      <c r="D427" s="163" t="s">
        <v>162</v>
      </c>
      <c r="E427" s="33"/>
      <c r="F427" s="164" t="s">
        <v>460</v>
      </c>
      <c r="G427" s="33"/>
      <c r="H427" s="33"/>
      <c r="I427" s="165"/>
      <c r="J427" s="33"/>
      <c r="K427" s="33"/>
      <c r="L427" s="34"/>
      <c r="M427" s="166"/>
      <c r="N427" s="167"/>
      <c r="O427" s="59"/>
      <c r="P427" s="59"/>
      <c r="Q427" s="59"/>
      <c r="R427" s="59"/>
      <c r="S427" s="59"/>
      <c r="T427" s="60"/>
      <c r="U427" s="33"/>
      <c r="V427" s="33"/>
      <c r="W427" s="33"/>
      <c r="X427" s="33"/>
      <c r="Y427" s="33"/>
      <c r="Z427" s="33"/>
      <c r="AA427" s="33"/>
      <c r="AB427" s="33"/>
      <c r="AC427" s="33"/>
      <c r="AD427" s="33"/>
      <c r="AE427" s="33"/>
      <c r="AT427" s="18" t="s">
        <v>162</v>
      </c>
      <c r="AU427" s="18" t="s">
        <v>82</v>
      </c>
    </row>
    <row r="428" spans="2:51" s="13" customFormat="1" ht="12">
      <c r="B428" s="169"/>
      <c r="D428" s="163" t="s">
        <v>166</v>
      </c>
      <c r="E428" s="170" t="s">
        <v>1</v>
      </c>
      <c r="F428" s="171" t="s">
        <v>1180</v>
      </c>
      <c r="H428" s="172">
        <v>2.5</v>
      </c>
      <c r="I428" s="173"/>
      <c r="L428" s="169"/>
      <c r="M428" s="174"/>
      <c r="N428" s="175"/>
      <c r="O428" s="175"/>
      <c r="P428" s="175"/>
      <c r="Q428" s="175"/>
      <c r="R428" s="175"/>
      <c r="S428" s="175"/>
      <c r="T428" s="176"/>
      <c r="AT428" s="170" t="s">
        <v>166</v>
      </c>
      <c r="AU428" s="170" t="s">
        <v>82</v>
      </c>
      <c r="AV428" s="13" t="s">
        <v>82</v>
      </c>
      <c r="AW428" s="13" t="s">
        <v>31</v>
      </c>
      <c r="AX428" s="13" t="s">
        <v>74</v>
      </c>
      <c r="AY428" s="170" t="s">
        <v>152</v>
      </c>
    </row>
    <row r="429" spans="2:51" s="13" customFormat="1" ht="12">
      <c r="B429" s="169"/>
      <c r="D429" s="163" t="s">
        <v>166</v>
      </c>
      <c r="E429" s="170" t="s">
        <v>1</v>
      </c>
      <c r="F429" s="171" t="s">
        <v>1181</v>
      </c>
      <c r="H429" s="172">
        <v>8.815</v>
      </c>
      <c r="I429" s="173"/>
      <c r="L429" s="169"/>
      <c r="M429" s="174"/>
      <c r="N429" s="175"/>
      <c r="O429" s="175"/>
      <c r="P429" s="175"/>
      <c r="Q429" s="175"/>
      <c r="R429" s="175"/>
      <c r="S429" s="175"/>
      <c r="T429" s="176"/>
      <c r="AT429" s="170" t="s">
        <v>166</v>
      </c>
      <c r="AU429" s="170" t="s">
        <v>82</v>
      </c>
      <c r="AV429" s="13" t="s">
        <v>82</v>
      </c>
      <c r="AW429" s="13" t="s">
        <v>31</v>
      </c>
      <c r="AX429" s="13" t="s">
        <v>74</v>
      </c>
      <c r="AY429" s="170" t="s">
        <v>152</v>
      </c>
    </row>
    <row r="430" spans="2:51" s="15" customFormat="1" ht="12">
      <c r="B430" s="184"/>
      <c r="D430" s="163" t="s">
        <v>166</v>
      </c>
      <c r="E430" s="185" t="s">
        <v>1</v>
      </c>
      <c r="F430" s="186" t="s">
        <v>300</v>
      </c>
      <c r="H430" s="187">
        <v>11.315</v>
      </c>
      <c r="I430" s="188"/>
      <c r="L430" s="184"/>
      <c r="M430" s="189"/>
      <c r="N430" s="190"/>
      <c r="O430" s="190"/>
      <c r="P430" s="190"/>
      <c r="Q430" s="190"/>
      <c r="R430" s="190"/>
      <c r="S430" s="190"/>
      <c r="T430" s="191"/>
      <c r="AT430" s="185" t="s">
        <v>166</v>
      </c>
      <c r="AU430" s="185" t="s">
        <v>82</v>
      </c>
      <c r="AV430" s="15" t="s">
        <v>160</v>
      </c>
      <c r="AW430" s="15" t="s">
        <v>31</v>
      </c>
      <c r="AX430" s="15" t="s">
        <v>80</v>
      </c>
      <c r="AY430" s="185" t="s">
        <v>152</v>
      </c>
    </row>
    <row r="431" spans="1:65" s="2" customFormat="1" ht="37.9" customHeight="1">
      <c r="A431" s="33"/>
      <c r="B431" s="149"/>
      <c r="C431" s="150" t="s">
        <v>1182</v>
      </c>
      <c r="D431" s="150" t="s">
        <v>155</v>
      </c>
      <c r="E431" s="151" t="s">
        <v>973</v>
      </c>
      <c r="F431" s="152" t="s">
        <v>974</v>
      </c>
      <c r="G431" s="153" t="s">
        <v>332</v>
      </c>
      <c r="H431" s="154">
        <v>92.52</v>
      </c>
      <c r="I431" s="155"/>
      <c r="J431" s="156">
        <f>ROUND(I431*H431,2)</f>
        <v>0</v>
      </c>
      <c r="K431" s="152" t="s">
        <v>159</v>
      </c>
      <c r="L431" s="34"/>
      <c r="M431" s="157" t="s">
        <v>1</v>
      </c>
      <c r="N431" s="158" t="s">
        <v>39</v>
      </c>
      <c r="O431" s="59"/>
      <c r="P431" s="159">
        <f>O431*H431</f>
        <v>0</v>
      </c>
      <c r="Q431" s="159">
        <v>0</v>
      </c>
      <c r="R431" s="159">
        <f>Q431*H431</f>
        <v>0</v>
      </c>
      <c r="S431" s="159">
        <v>0</v>
      </c>
      <c r="T431" s="160">
        <f>S431*H431</f>
        <v>0</v>
      </c>
      <c r="U431" s="33"/>
      <c r="V431" s="33"/>
      <c r="W431" s="33"/>
      <c r="X431" s="33"/>
      <c r="Y431" s="33"/>
      <c r="Z431" s="33"/>
      <c r="AA431" s="33"/>
      <c r="AB431" s="33"/>
      <c r="AC431" s="33"/>
      <c r="AD431" s="33"/>
      <c r="AE431" s="33"/>
      <c r="AR431" s="161" t="s">
        <v>160</v>
      </c>
      <c r="AT431" s="161" t="s">
        <v>155</v>
      </c>
      <c r="AU431" s="161" t="s">
        <v>82</v>
      </c>
      <c r="AY431" s="18" t="s">
        <v>152</v>
      </c>
      <c r="BE431" s="162">
        <f>IF(N431="základní",J431,0)</f>
        <v>0</v>
      </c>
      <c r="BF431" s="162">
        <f>IF(N431="snížená",J431,0)</f>
        <v>0</v>
      </c>
      <c r="BG431" s="162">
        <f>IF(N431="zákl. přenesená",J431,0)</f>
        <v>0</v>
      </c>
      <c r="BH431" s="162">
        <f>IF(N431="sníž. přenesená",J431,0)</f>
        <v>0</v>
      </c>
      <c r="BI431" s="162">
        <f>IF(N431="nulová",J431,0)</f>
        <v>0</v>
      </c>
      <c r="BJ431" s="18" t="s">
        <v>80</v>
      </c>
      <c r="BK431" s="162">
        <f>ROUND(I431*H431,2)</f>
        <v>0</v>
      </c>
      <c r="BL431" s="18" t="s">
        <v>160</v>
      </c>
      <c r="BM431" s="161" t="s">
        <v>1183</v>
      </c>
    </row>
    <row r="432" spans="1:47" s="2" customFormat="1" ht="29.25">
      <c r="A432" s="33"/>
      <c r="B432" s="34"/>
      <c r="C432" s="33"/>
      <c r="D432" s="163" t="s">
        <v>162</v>
      </c>
      <c r="E432" s="33"/>
      <c r="F432" s="164" t="s">
        <v>976</v>
      </c>
      <c r="G432" s="33"/>
      <c r="H432" s="33"/>
      <c r="I432" s="165"/>
      <c r="J432" s="33"/>
      <c r="K432" s="33"/>
      <c r="L432" s="34"/>
      <c r="M432" s="166"/>
      <c r="N432" s="167"/>
      <c r="O432" s="59"/>
      <c r="P432" s="59"/>
      <c r="Q432" s="59"/>
      <c r="R432" s="59"/>
      <c r="S432" s="59"/>
      <c r="T432" s="60"/>
      <c r="U432" s="33"/>
      <c r="V432" s="33"/>
      <c r="W432" s="33"/>
      <c r="X432" s="33"/>
      <c r="Y432" s="33"/>
      <c r="Z432" s="33"/>
      <c r="AA432" s="33"/>
      <c r="AB432" s="33"/>
      <c r="AC432" s="33"/>
      <c r="AD432" s="33"/>
      <c r="AE432" s="33"/>
      <c r="AT432" s="18" t="s">
        <v>162</v>
      </c>
      <c r="AU432" s="18" t="s">
        <v>82</v>
      </c>
    </row>
    <row r="433" spans="2:51" s="13" customFormat="1" ht="12">
      <c r="B433" s="169"/>
      <c r="D433" s="163" t="s">
        <v>166</v>
      </c>
      <c r="E433" s="170" t="s">
        <v>1</v>
      </c>
      <c r="F433" s="171" t="s">
        <v>1184</v>
      </c>
      <c r="H433" s="172">
        <v>92.52</v>
      </c>
      <c r="I433" s="173"/>
      <c r="L433" s="169"/>
      <c r="M433" s="174"/>
      <c r="N433" s="175"/>
      <c r="O433" s="175"/>
      <c r="P433" s="175"/>
      <c r="Q433" s="175"/>
      <c r="R433" s="175"/>
      <c r="S433" s="175"/>
      <c r="T433" s="176"/>
      <c r="AT433" s="170" t="s">
        <v>166</v>
      </c>
      <c r="AU433" s="170" t="s">
        <v>82</v>
      </c>
      <c r="AV433" s="13" t="s">
        <v>82</v>
      </c>
      <c r="AW433" s="13" t="s">
        <v>31</v>
      </c>
      <c r="AX433" s="13" t="s">
        <v>80</v>
      </c>
      <c r="AY433" s="170" t="s">
        <v>152</v>
      </c>
    </row>
    <row r="434" spans="1:65" s="2" customFormat="1" ht="44.25" customHeight="1">
      <c r="A434" s="33"/>
      <c r="B434" s="149"/>
      <c r="C434" s="150" t="s">
        <v>1185</v>
      </c>
      <c r="D434" s="150" t="s">
        <v>155</v>
      </c>
      <c r="E434" s="151" t="s">
        <v>803</v>
      </c>
      <c r="F434" s="152" t="s">
        <v>340</v>
      </c>
      <c r="G434" s="153" t="s">
        <v>332</v>
      </c>
      <c r="H434" s="154">
        <v>17.98</v>
      </c>
      <c r="I434" s="155"/>
      <c r="J434" s="156">
        <f>ROUND(I434*H434,2)</f>
        <v>0</v>
      </c>
      <c r="K434" s="152" t="s">
        <v>159</v>
      </c>
      <c r="L434" s="34"/>
      <c r="M434" s="157" t="s">
        <v>1</v>
      </c>
      <c r="N434" s="158" t="s">
        <v>39</v>
      </c>
      <c r="O434" s="59"/>
      <c r="P434" s="159">
        <f>O434*H434</f>
        <v>0</v>
      </c>
      <c r="Q434" s="159">
        <v>0</v>
      </c>
      <c r="R434" s="159">
        <f>Q434*H434</f>
        <v>0</v>
      </c>
      <c r="S434" s="159">
        <v>0</v>
      </c>
      <c r="T434" s="160">
        <f>S434*H434</f>
        <v>0</v>
      </c>
      <c r="U434" s="33"/>
      <c r="V434" s="33"/>
      <c r="W434" s="33"/>
      <c r="X434" s="33"/>
      <c r="Y434" s="33"/>
      <c r="Z434" s="33"/>
      <c r="AA434" s="33"/>
      <c r="AB434" s="33"/>
      <c r="AC434" s="33"/>
      <c r="AD434" s="33"/>
      <c r="AE434" s="33"/>
      <c r="AR434" s="161" t="s">
        <v>160</v>
      </c>
      <c r="AT434" s="161" t="s">
        <v>155</v>
      </c>
      <c r="AU434" s="161" t="s">
        <v>82</v>
      </c>
      <c r="AY434" s="18" t="s">
        <v>152</v>
      </c>
      <c r="BE434" s="162">
        <f>IF(N434="základní",J434,0)</f>
        <v>0</v>
      </c>
      <c r="BF434" s="162">
        <f>IF(N434="snížená",J434,0)</f>
        <v>0</v>
      </c>
      <c r="BG434" s="162">
        <f>IF(N434="zákl. přenesená",J434,0)</f>
        <v>0</v>
      </c>
      <c r="BH434" s="162">
        <f>IF(N434="sníž. přenesená",J434,0)</f>
        <v>0</v>
      </c>
      <c r="BI434" s="162">
        <f>IF(N434="nulová",J434,0)</f>
        <v>0</v>
      </c>
      <c r="BJ434" s="18" t="s">
        <v>80</v>
      </c>
      <c r="BK434" s="162">
        <f>ROUND(I434*H434,2)</f>
        <v>0</v>
      </c>
      <c r="BL434" s="18" t="s">
        <v>160</v>
      </c>
      <c r="BM434" s="161" t="s">
        <v>1186</v>
      </c>
    </row>
    <row r="435" spans="1:47" s="2" customFormat="1" ht="29.25">
      <c r="A435" s="33"/>
      <c r="B435" s="34"/>
      <c r="C435" s="33"/>
      <c r="D435" s="163" t="s">
        <v>162</v>
      </c>
      <c r="E435" s="33"/>
      <c r="F435" s="164" t="s">
        <v>340</v>
      </c>
      <c r="G435" s="33"/>
      <c r="H435" s="33"/>
      <c r="I435" s="165"/>
      <c r="J435" s="33"/>
      <c r="K435" s="33"/>
      <c r="L435" s="34"/>
      <c r="M435" s="166"/>
      <c r="N435" s="167"/>
      <c r="O435" s="59"/>
      <c r="P435" s="59"/>
      <c r="Q435" s="59"/>
      <c r="R435" s="59"/>
      <c r="S435" s="59"/>
      <c r="T435" s="60"/>
      <c r="U435" s="33"/>
      <c r="V435" s="33"/>
      <c r="W435" s="33"/>
      <c r="X435" s="33"/>
      <c r="Y435" s="33"/>
      <c r="Z435" s="33"/>
      <c r="AA435" s="33"/>
      <c r="AB435" s="33"/>
      <c r="AC435" s="33"/>
      <c r="AD435" s="33"/>
      <c r="AE435" s="33"/>
      <c r="AT435" s="18" t="s">
        <v>162</v>
      </c>
      <c r="AU435" s="18" t="s">
        <v>82</v>
      </c>
    </row>
    <row r="436" spans="2:51" s="13" customFormat="1" ht="12">
      <c r="B436" s="169"/>
      <c r="D436" s="163" t="s">
        <v>166</v>
      </c>
      <c r="E436" s="170" t="s">
        <v>1</v>
      </c>
      <c r="F436" s="171" t="s">
        <v>1187</v>
      </c>
      <c r="H436" s="172">
        <v>17.98</v>
      </c>
      <c r="I436" s="173"/>
      <c r="L436" s="169"/>
      <c r="M436" s="174"/>
      <c r="N436" s="175"/>
      <c r="O436" s="175"/>
      <c r="P436" s="175"/>
      <c r="Q436" s="175"/>
      <c r="R436" s="175"/>
      <c r="S436" s="175"/>
      <c r="T436" s="176"/>
      <c r="AT436" s="170" t="s">
        <v>166</v>
      </c>
      <c r="AU436" s="170" t="s">
        <v>82</v>
      </c>
      <c r="AV436" s="13" t="s">
        <v>82</v>
      </c>
      <c r="AW436" s="13" t="s">
        <v>31</v>
      </c>
      <c r="AX436" s="13" t="s">
        <v>80</v>
      </c>
      <c r="AY436" s="170" t="s">
        <v>152</v>
      </c>
    </row>
    <row r="437" spans="1:65" s="2" customFormat="1" ht="44.25" customHeight="1">
      <c r="A437" s="33"/>
      <c r="B437" s="149"/>
      <c r="C437" s="150" t="s">
        <v>1188</v>
      </c>
      <c r="D437" s="150" t="s">
        <v>155</v>
      </c>
      <c r="E437" s="151" t="s">
        <v>1189</v>
      </c>
      <c r="F437" s="152" t="s">
        <v>1190</v>
      </c>
      <c r="G437" s="153" t="s">
        <v>332</v>
      </c>
      <c r="H437" s="154">
        <v>6.603</v>
      </c>
      <c r="I437" s="155"/>
      <c r="J437" s="156">
        <f>ROUND(I437*H437,2)</f>
        <v>0</v>
      </c>
      <c r="K437" s="152" t="s">
        <v>159</v>
      </c>
      <c r="L437" s="34"/>
      <c r="M437" s="157" t="s">
        <v>1</v>
      </c>
      <c r="N437" s="158" t="s">
        <v>39</v>
      </c>
      <c r="O437" s="59"/>
      <c r="P437" s="159">
        <f>O437*H437</f>
        <v>0</v>
      </c>
      <c r="Q437" s="159">
        <v>0</v>
      </c>
      <c r="R437" s="159">
        <f>Q437*H437</f>
        <v>0</v>
      </c>
      <c r="S437" s="159">
        <v>0</v>
      </c>
      <c r="T437" s="160">
        <f>S437*H437</f>
        <v>0</v>
      </c>
      <c r="U437" s="33"/>
      <c r="V437" s="33"/>
      <c r="W437" s="33"/>
      <c r="X437" s="33"/>
      <c r="Y437" s="33"/>
      <c r="Z437" s="33"/>
      <c r="AA437" s="33"/>
      <c r="AB437" s="33"/>
      <c r="AC437" s="33"/>
      <c r="AD437" s="33"/>
      <c r="AE437" s="33"/>
      <c r="AR437" s="161" t="s">
        <v>160</v>
      </c>
      <c r="AT437" s="161" t="s">
        <v>155</v>
      </c>
      <c r="AU437" s="161" t="s">
        <v>82</v>
      </c>
      <c r="AY437" s="18" t="s">
        <v>152</v>
      </c>
      <c r="BE437" s="162">
        <f>IF(N437="základní",J437,0)</f>
        <v>0</v>
      </c>
      <c r="BF437" s="162">
        <f>IF(N437="snížená",J437,0)</f>
        <v>0</v>
      </c>
      <c r="BG437" s="162">
        <f>IF(N437="zákl. přenesená",J437,0)</f>
        <v>0</v>
      </c>
      <c r="BH437" s="162">
        <f>IF(N437="sníž. přenesená",J437,0)</f>
        <v>0</v>
      </c>
      <c r="BI437" s="162">
        <f>IF(N437="nulová",J437,0)</f>
        <v>0</v>
      </c>
      <c r="BJ437" s="18" t="s">
        <v>80</v>
      </c>
      <c r="BK437" s="162">
        <f>ROUND(I437*H437,2)</f>
        <v>0</v>
      </c>
      <c r="BL437" s="18" t="s">
        <v>160</v>
      </c>
      <c r="BM437" s="161" t="s">
        <v>1191</v>
      </c>
    </row>
    <row r="438" spans="1:47" s="2" customFormat="1" ht="29.25">
      <c r="A438" s="33"/>
      <c r="B438" s="34"/>
      <c r="C438" s="33"/>
      <c r="D438" s="163" t="s">
        <v>162</v>
      </c>
      <c r="E438" s="33"/>
      <c r="F438" s="164" t="s">
        <v>1190</v>
      </c>
      <c r="G438" s="33"/>
      <c r="H438" s="33"/>
      <c r="I438" s="165"/>
      <c r="J438" s="33"/>
      <c r="K438" s="33"/>
      <c r="L438" s="34"/>
      <c r="M438" s="166"/>
      <c r="N438" s="167"/>
      <c r="O438" s="59"/>
      <c r="P438" s="59"/>
      <c r="Q438" s="59"/>
      <c r="R438" s="59"/>
      <c r="S438" s="59"/>
      <c r="T438" s="60"/>
      <c r="U438" s="33"/>
      <c r="V438" s="33"/>
      <c r="W438" s="33"/>
      <c r="X438" s="33"/>
      <c r="Y438" s="33"/>
      <c r="Z438" s="33"/>
      <c r="AA438" s="33"/>
      <c r="AB438" s="33"/>
      <c r="AC438" s="33"/>
      <c r="AD438" s="33"/>
      <c r="AE438" s="33"/>
      <c r="AT438" s="18" t="s">
        <v>162</v>
      </c>
      <c r="AU438" s="18" t="s">
        <v>82</v>
      </c>
    </row>
    <row r="439" spans="2:51" s="13" customFormat="1" ht="12">
      <c r="B439" s="169"/>
      <c r="D439" s="163" t="s">
        <v>166</v>
      </c>
      <c r="E439" s="170" t="s">
        <v>1</v>
      </c>
      <c r="F439" s="171" t="s">
        <v>1192</v>
      </c>
      <c r="H439" s="172">
        <v>6.603</v>
      </c>
      <c r="I439" s="173"/>
      <c r="L439" s="169"/>
      <c r="M439" s="174"/>
      <c r="N439" s="175"/>
      <c r="O439" s="175"/>
      <c r="P439" s="175"/>
      <c r="Q439" s="175"/>
      <c r="R439" s="175"/>
      <c r="S439" s="175"/>
      <c r="T439" s="176"/>
      <c r="AT439" s="170" t="s">
        <v>166</v>
      </c>
      <c r="AU439" s="170" t="s">
        <v>82</v>
      </c>
      <c r="AV439" s="13" t="s">
        <v>82</v>
      </c>
      <c r="AW439" s="13" t="s">
        <v>31</v>
      </c>
      <c r="AX439" s="13" t="s">
        <v>80</v>
      </c>
      <c r="AY439" s="170" t="s">
        <v>152</v>
      </c>
    </row>
    <row r="440" spans="2:63" s="12" customFormat="1" ht="22.9" customHeight="1">
      <c r="B440" s="136"/>
      <c r="D440" s="137" t="s">
        <v>73</v>
      </c>
      <c r="E440" s="147" t="s">
        <v>464</v>
      </c>
      <c r="F440" s="147" t="s">
        <v>465</v>
      </c>
      <c r="I440" s="139"/>
      <c r="J440" s="148">
        <f>BK440</f>
        <v>0</v>
      </c>
      <c r="L440" s="136"/>
      <c r="M440" s="141"/>
      <c r="N440" s="142"/>
      <c r="O440" s="142"/>
      <c r="P440" s="143">
        <f>SUM(P441:P442)</f>
        <v>0</v>
      </c>
      <c r="Q440" s="142"/>
      <c r="R440" s="143">
        <f>SUM(R441:R442)</f>
        <v>0</v>
      </c>
      <c r="S440" s="142"/>
      <c r="T440" s="144">
        <f>SUM(T441:T442)</f>
        <v>0</v>
      </c>
      <c r="AR440" s="137" t="s">
        <v>80</v>
      </c>
      <c r="AT440" s="145" t="s">
        <v>73</v>
      </c>
      <c r="AU440" s="145" t="s">
        <v>80</v>
      </c>
      <c r="AY440" s="137" t="s">
        <v>152</v>
      </c>
      <c r="BK440" s="146">
        <f>SUM(BK441:BK442)</f>
        <v>0</v>
      </c>
    </row>
    <row r="441" spans="1:65" s="2" customFormat="1" ht="24.2" customHeight="1">
      <c r="A441" s="33"/>
      <c r="B441" s="149"/>
      <c r="C441" s="150" t="s">
        <v>1193</v>
      </c>
      <c r="D441" s="150" t="s">
        <v>155</v>
      </c>
      <c r="E441" s="151" t="s">
        <v>977</v>
      </c>
      <c r="F441" s="152" t="s">
        <v>978</v>
      </c>
      <c r="G441" s="153" t="s">
        <v>332</v>
      </c>
      <c r="H441" s="154">
        <v>87.424</v>
      </c>
      <c r="I441" s="155"/>
      <c r="J441" s="156">
        <f>ROUND(I441*H441,2)</f>
        <v>0</v>
      </c>
      <c r="K441" s="152" t="s">
        <v>159</v>
      </c>
      <c r="L441" s="34"/>
      <c r="M441" s="157" t="s">
        <v>1</v>
      </c>
      <c r="N441" s="158" t="s">
        <v>39</v>
      </c>
      <c r="O441" s="59"/>
      <c r="P441" s="159">
        <f>O441*H441</f>
        <v>0</v>
      </c>
      <c r="Q441" s="159">
        <v>0</v>
      </c>
      <c r="R441" s="159">
        <f>Q441*H441</f>
        <v>0</v>
      </c>
      <c r="S441" s="159">
        <v>0</v>
      </c>
      <c r="T441" s="160">
        <f>S441*H441</f>
        <v>0</v>
      </c>
      <c r="U441" s="33"/>
      <c r="V441" s="33"/>
      <c r="W441" s="33"/>
      <c r="X441" s="33"/>
      <c r="Y441" s="33"/>
      <c r="Z441" s="33"/>
      <c r="AA441" s="33"/>
      <c r="AB441" s="33"/>
      <c r="AC441" s="33"/>
      <c r="AD441" s="33"/>
      <c r="AE441" s="33"/>
      <c r="AR441" s="161" t="s">
        <v>160</v>
      </c>
      <c r="AT441" s="161" t="s">
        <v>155</v>
      </c>
      <c r="AU441" s="161" t="s">
        <v>82</v>
      </c>
      <c r="AY441" s="18" t="s">
        <v>152</v>
      </c>
      <c r="BE441" s="162">
        <f>IF(N441="základní",J441,0)</f>
        <v>0</v>
      </c>
      <c r="BF441" s="162">
        <f>IF(N441="snížená",J441,0)</f>
        <v>0</v>
      </c>
      <c r="BG441" s="162">
        <f>IF(N441="zákl. přenesená",J441,0)</f>
        <v>0</v>
      </c>
      <c r="BH441" s="162">
        <f>IF(N441="sníž. přenesená",J441,0)</f>
        <v>0</v>
      </c>
      <c r="BI441" s="162">
        <f>IF(N441="nulová",J441,0)</f>
        <v>0</v>
      </c>
      <c r="BJ441" s="18" t="s">
        <v>80</v>
      </c>
      <c r="BK441" s="162">
        <f>ROUND(I441*H441,2)</f>
        <v>0</v>
      </c>
      <c r="BL441" s="18" t="s">
        <v>160</v>
      </c>
      <c r="BM441" s="161" t="s">
        <v>1194</v>
      </c>
    </row>
    <row r="442" spans="1:47" s="2" customFormat="1" ht="19.5">
      <c r="A442" s="33"/>
      <c r="B442" s="34"/>
      <c r="C442" s="33"/>
      <c r="D442" s="163" t="s">
        <v>162</v>
      </c>
      <c r="E442" s="33"/>
      <c r="F442" s="164" t="s">
        <v>980</v>
      </c>
      <c r="G442" s="33"/>
      <c r="H442" s="33"/>
      <c r="I442" s="165"/>
      <c r="J442" s="33"/>
      <c r="K442" s="33"/>
      <c r="L442" s="34"/>
      <c r="M442" s="166"/>
      <c r="N442" s="167"/>
      <c r="O442" s="59"/>
      <c r="P442" s="59"/>
      <c r="Q442" s="59"/>
      <c r="R442" s="59"/>
      <c r="S442" s="59"/>
      <c r="T442" s="60"/>
      <c r="U442" s="33"/>
      <c r="V442" s="33"/>
      <c r="W442" s="33"/>
      <c r="X442" s="33"/>
      <c r="Y442" s="33"/>
      <c r="Z442" s="33"/>
      <c r="AA442" s="33"/>
      <c r="AB442" s="33"/>
      <c r="AC442" s="33"/>
      <c r="AD442" s="33"/>
      <c r="AE442" s="33"/>
      <c r="AT442" s="18" t="s">
        <v>162</v>
      </c>
      <c r="AU442" s="18" t="s">
        <v>82</v>
      </c>
    </row>
    <row r="443" spans="2:63" s="12" customFormat="1" ht="25.9" customHeight="1">
      <c r="B443" s="136"/>
      <c r="D443" s="137" t="s">
        <v>73</v>
      </c>
      <c r="E443" s="138" t="s">
        <v>741</v>
      </c>
      <c r="F443" s="138" t="s">
        <v>742</v>
      </c>
      <c r="I443" s="139"/>
      <c r="J443" s="140">
        <f>BK443</f>
        <v>0</v>
      </c>
      <c r="L443" s="136"/>
      <c r="M443" s="141"/>
      <c r="N443" s="142"/>
      <c r="O443" s="142"/>
      <c r="P443" s="143">
        <f>P444</f>
        <v>0</v>
      </c>
      <c r="Q443" s="142"/>
      <c r="R443" s="143">
        <f>R444</f>
        <v>0</v>
      </c>
      <c r="S443" s="142"/>
      <c r="T443" s="144">
        <f>T444</f>
        <v>0</v>
      </c>
      <c r="AR443" s="137" t="s">
        <v>82</v>
      </c>
      <c r="AT443" s="145" t="s">
        <v>73</v>
      </c>
      <c r="AU443" s="145" t="s">
        <v>74</v>
      </c>
      <c r="AY443" s="137" t="s">
        <v>152</v>
      </c>
      <c r="BK443" s="146">
        <f>BK444</f>
        <v>0</v>
      </c>
    </row>
    <row r="444" spans="2:63" s="12" customFormat="1" ht="22.9" customHeight="1">
      <c r="B444" s="136"/>
      <c r="D444" s="137" t="s">
        <v>73</v>
      </c>
      <c r="E444" s="147" t="s">
        <v>743</v>
      </c>
      <c r="F444" s="147" t="s">
        <v>744</v>
      </c>
      <c r="I444" s="139"/>
      <c r="J444" s="148">
        <f>BK444</f>
        <v>0</v>
      </c>
      <c r="L444" s="136"/>
      <c r="M444" s="141"/>
      <c r="N444" s="142"/>
      <c r="O444" s="142"/>
      <c r="P444" s="143">
        <f>SUM(P445:P495)</f>
        <v>0</v>
      </c>
      <c r="Q444" s="142"/>
      <c r="R444" s="143">
        <f>SUM(R445:R495)</f>
        <v>0</v>
      </c>
      <c r="S444" s="142"/>
      <c r="T444" s="144">
        <f>SUM(T445:T495)</f>
        <v>0</v>
      </c>
      <c r="AR444" s="137" t="s">
        <v>82</v>
      </c>
      <c r="AT444" s="145" t="s">
        <v>73</v>
      </c>
      <c r="AU444" s="145" t="s">
        <v>80</v>
      </c>
      <c r="AY444" s="137" t="s">
        <v>152</v>
      </c>
      <c r="BK444" s="146">
        <f>SUM(BK445:BK495)</f>
        <v>0</v>
      </c>
    </row>
    <row r="445" spans="1:65" s="2" customFormat="1" ht="24.2" customHeight="1">
      <c r="A445" s="33"/>
      <c r="B445" s="149"/>
      <c r="C445" s="150" t="s">
        <v>1195</v>
      </c>
      <c r="D445" s="150" t="s">
        <v>155</v>
      </c>
      <c r="E445" s="151" t="s">
        <v>984</v>
      </c>
      <c r="F445" s="152" t="s">
        <v>985</v>
      </c>
      <c r="G445" s="153" t="s">
        <v>158</v>
      </c>
      <c r="H445" s="154">
        <v>2.2</v>
      </c>
      <c r="I445" s="155"/>
      <c r="J445" s="156">
        <f>ROUND(I445*H445,2)</f>
        <v>0</v>
      </c>
      <c r="K445" s="152" t="s">
        <v>1</v>
      </c>
      <c r="L445" s="34"/>
      <c r="M445" s="157" t="s">
        <v>1</v>
      </c>
      <c r="N445" s="158" t="s">
        <v>39</v>
      </c>
      <c r="O445" s="59"/>
      <c r="P445" s="159">
        <f>O445*H445</f>
        <v>0</v>
      </c>
      <c r="Q445" s="159">
        <v>0</v>
      </c>
      <c r="R445" s="159">
        <f>Q445*H445</f>
        <v>0</v>
      </c>
      <c r="S445" s="159">
        <v>0</v>
      </c>
      <c r="T445" s="160">
        <f>S445*H445</f>
        <v>0</v>
      </c>
      <c r="U445" s="33"/>
      <c r="V445" s="33"/>
      <c r="W445" s="33"/>
      <c r="X445" s="33"/>
      <c r="Y445" s="33"/>
      <c r="Z445" s="33"/>
      <c r="AA445" s="33"/>
      <c r="AB445" s="33"/>
      <c r="AC445" s="33"/>
      <c r="AD445" s="33"/>
      <c r="AE445" s="33"/>
      <c r="AR445" s="161" t="s">
        <v>245</v>
      </c>
      <c r="AT445" s="161" t="s">
        <v>155</v>
      </c>
      <c r="AU445" s="161" t="s">
        <v>82</v>
      </c>
      <c r="AY445" s="18" t="s">
        <v>152</v>
      </c>
      <c r="BE445" s="162">
        <f>IF(N445="základní",J445,0)</f>
        <v>0</v>
      </c>
      <c r="BF445" s="162">
        <f>IF(N445="snížená",J445,0)</f>
        <v>0</v>
      </c>
      <c r="BG445" s="162">
        <f>IF(N445="zákl. přenesená",J445,0)</f>
        <v>0</v>
      </c>
      <c r="BH445" s="162">
        <f>IF(N445="sníž. přenesená",J445,0)</f>
        <v>0</v>
      </c>
      <c r="BI445" s="162">
        <f>IF(N445="nulová",J445,0)</f>
        <v>0</v>
      </c>
      <c r="BJ445" s="18" t="s">
        <v>80</v>
      </c>
      <c r="BK445" s="162">
        <f>ROUND(I445*H445,2)</f>
        <v>0</v>
      </c>
      <c r="BL445" s="18" t="s">
        <v>245</v>
      </c>
      <c r="BM445" s="161" t="s">
        <v>1196</v>
      </c>
    </row>
    <row r="446" spans="1:47" s="2" customFormat="1" ht="19.5">
      <c r="A446" s="33"/>
      <c r="B446" s="34"/>
      <c r="C446" s="33"/>
      <c r="D446" s="163" t="s">
        <v>162</v>
      </c>
      <c r="E446" s="33"/>
      <c r="F446" s="164" t="s">
        <v>985</v>
      </c>
      <c r="G446" s="33"/>
      <c r="H446" s="33"/>
      <c r="I446" s="165"/>
      <c r="J446" s="33"/>
      <c r="K446" s="33"/>
      <c r="L446" s="34"/>
      <c r="M446" s="166"/>
      <c r="N446" s="167"/>
      <c r="O446" s="59"/>
      <c r="P446" s="59"/>
      <c r="Q446" s="59"/>
      <c r="R446" s="59"/>
      <c r="S446" s="59"/>
      <c r="T446" s="60"/>
      <c r="U446" s="33"/>
      <c r="V446" s="33"/>
      <c r="W446" s="33"/>
      <c r="X446" s="33"/>
      <c r="Y446" s="33"/>
      <c r="Z446" s="33"/>
      <c r="AA446" s="33"/>
      <c r="AB446" s="33"/>
      <c r="AC446" s="33"/>
      <c r="AD446" s="33"/>
      <c r="AE446" s="33"/>
      <c r="AT446" s="18" t="s">
        <v>162</v>
      </c>
      <c r="AU446" s="18" t="s">
        <v>82</v>
      </c>
    </row>
    <row r="447" spans="1:47" s="2" customFormat="1" ht="19.5">
      <c r="A447" s="33"/>
      <c r="B447" s="34"/>
      <c r="C447" s="33"/>
      <c r="D447" s="163" t="s">
        <v>164</v>
      </c>
      <c r="E447" s="33"/>
      <c r="F447" s="168" t="s">
        <v>827</v>
      </c>
      <c r="G447" s="33"/>
      <c r="H447" s="33"/>
      <c r="I447" s="165"/>
      <c r="J447" s="33"/>
      <c r="K447" s="33"/>
      <c r="L447" s="34"/>
      <c r="M447" s="166"/>
      <c r="N447" s="167"/>
      <c r="O447" s="59"/>
      <c r="P447" s="59"/>
      <c r="Q447" s="59"/>
      <c r="R447" s="59"/>
      <c r="S447" s="59"/>
      <c r="T447" s="60"/>
      <c r="U447" s="33"/>
      <c r="V447" s="33"/>
      <c r="W447" s="33"/>
      <c r="X447" s="33"/>
      <c r="Y447" s="33"/>
      <c r="Z447" s="33"/>
      <c r="AA447" s="33"/>
      <c r="AB447" s="33"/>
      <c r="AC447" s="33"/>
      <c r="AD447" s="33"/>
      <c r="AE447" s="33"/>
      <c r="AT447" s="18" t="s">
        <v>164</v>
      </c>
      <c r="AU447" s="18" t="s">
        <v>82</v>
      </c>
    </row>
    <row r="448" spans="2:51" s="14" customFormat="1" ht="12">
      <c r="B448" s="177"/>
      <c r="D448" s="163" t="s">
        <v>166</v>
      </c>
      <c r="E448" s="178" t="s">
        <v>1</v>
      </c>
      <c r="F448" s="179" t="s">
        <v>1197</v>
      </c>
      <c r="H448" s="178" t="s">
        <v>1</v>
      </c>
      <c r="I448" s="180"/>
      <c r="L448" s="177"/>
      <c r="M448" s="181"/>
      <c r="N448" s="182"/>
      <c r="O448" s="182"/>
      <c r="P448" s="182"/>
      <c r="Q448" s="182"/>
      <c r="R448" s="182"/>
      <c r="S448" s="182"/>
      <c r="T448" s="183"/>
      <c r="AT448" s="178" t="s">
        <v>166</v>
      </c>
      <c r="AU448" s="178" t="s">
        <v>82</v>
      </c>
      <c r="AV448" s="14" t="s">
        <v>80</v>
      </c>
      <c r="AW448" s="14" t="s">
        <v>31</v>
      </c>
      <c r="AX448" s="14" t="s">
        <v>74</v>
      </c>
      <c r="AY448" s="178" t="s">
        <v>152</v>
      </c>
    </row>
    <row r="449" spans="2:51" s="13" customFormat="1" ht="12">
      <c r="B449" s="169"/>
      <c r="D449" s="163" t="s">
        <v>166</v>
      </c>
      <c r="E449" s="170" t="s">
        <v>1</v>
      </c>
      <c r="F449" s="171" t="s">
        <v>987</v>
      </c>
      <c r="H449" s="172">
        <v>2.2</v>
      </c>
      <c r="I449" s="173"/>
      <c r="L449" s="169"/>
      <c r="M449" s="174"/>
      <c r="N449" s="175"/>
      <c r="O449" s="175"/>
      <c r="P449" s="175"/>
      <c r="Q449" s="175"/>
      <c r="R449" s="175"/>
      <c r="S449" s="175"/>
      <c r="T449" s="176"/>
      <c r="AT449" s="170" t="s">
        <v>166</v>
      </c>
      <c r="AU449" s="170" t="s">
        <v>82</v>
      </c>
      <c r="AV449" s="13" t="s">
        <v>82</v>
      </c>
      <c r="AW449" s="13" t="s">
        <v>31</v>
      </c>
      <c r="AX449" s="13" t="s">
        <v>80</v>
      </c>
      <c r="AY449" s="170" t="s">
        <v>152</v>
      </c>
    </row>
    <row r="450" spans="1:65" s="2" customFormat="1" ht="24.2" customHeight="1">
      <c r="A450" s="33"/>
      <c r="B450" s="149"/>
      <c r="C450" s="150" t="s">
        <v>1198</v>
      </c>
      <c r="D450" s="150" t="s">
        <v>155</v>
      </c>
      <c r="E450" s="151" t="s">
        <v>1199</v>
      </c>
      <c r="F450" s="152" t="s">
        <v>1200</v>
      </c>
      <c r="G450" s="153" t="s">
        <v>403</v>
      </c>
      <c r="H450" s="154">
        <v>1</v>
      </c>
      <c r="I450" s="155"/>
      <c r="J450" s="156">
        <f>ROUND(I450*H450,2)</f>
        <v>0</v>
      </c>
      <c r="K450" s="152" t="s">
        <v>1</v>
      </c>
      <c r="L450" s="34"/>
      <c r="M450" s="157" t="s">
        <v>1</v>
      </c>
      <c r="N450" s="158" t="s">
        <v>39</v>
      </c>
      <c r="O450" s="59"/>
      <c r="P450" s="159">
        <f>O450*H450</f>
        <v>0</v>
      </c>
      <c r="Q450" s="159">
        <v>0</v>
      </c>
      <c r="R450" s="159">
        <f>Q450*H450</f>
        <v>0</v>
      </c>
      <c r="S450" s="159">
        <v>0</v>
      </c>
      <c r="T450" s="160">
        <f>S450*H450</f>
        <v>0</v>
      </c>
      <c r="U450" s="33"/>
      <c r="V450" s="33"/>
      <c r="W450" s="33"/>
      <c r="X450" s="33"/>
      <c r="Y450" s="33"/>
      <c r="Z450" s="33"/>
      <c r="AA450" s="33"/>
      <c r="AB450" s="33"/>
      <c r="AC450" s="33"/>
      <c r="AD450" s="33"/>
      <c r="AE450" s="33"/>
      <c r="AR450" s="161" t="s">
        <v>245</v>
      </c>
      <c r="AT450" s="161" t="s">
        <v>155</v>
      </c>
      <c r="AU450" s="161" t="s">
        <v>82</v>
      </c>
      <c r="AY450" s="18" t="s">
        <v>152</v>
      </c>
      <c r="BE450" s="162">
        <f>IF(N450="základní",J450,0)</f>
        <v>0</v>
      </c>
      <c r="BF450" s="162">
        <f>IF(N450="snížená",J450,0)</f>
        <v>0</v>
      </c>
      <c r="BG450" s="162">
        <f>IF(N450="zákl. přenesená",J450,0)</f>
        <v>0</v>
      </c>
      <c r="BH450" s="162">
        <f>IF(N450="sníž. přenesená",J450,0)</f>
        <v>0</v>
      </c>
      <c r="BI450" s="162">
        <f>IF(N450="nulová",J450,0)</f>
        <v>0</v>
      </c>
      <c r="BJ450" s="18" t="s">
        <v>80</v>
      </c>
      <c r="BK450" s="162">
        <f>ROUND(I450*H450,2)</f>
        <v>0</v>
      </c>
      <c r="BL450" s="18" t="s">
        <v>245</v>
      </c>
      <c r="BM450" s="161" t="s">
        <v>1201</v>
      </c>
    </row>
    <row r="451" spans="1:47" s="2" customFormat="1" ht="19.5">
      <c r="A451" s="33"/>
      <c r="B451" s="34"/>
      <c r="C451" s="33"/>
      <c r="D451" s="163" t="s">
        <v>162</v>
      </c>
      <c r="E451" s="33"/>
      <c r="F451" s="164" t="s">
        <v>1202</v>
      </c>
      <c r="G451" s="33"/>
      <c r="H451" s="33"/>
      <c r="I451" s="165"/>
      <c r="J451" s="33"/>
      <c r="K451" s="33"/>
      <c r="L451" s="34"/>
      <c r="M451" s="166"/>
      <c r="N451" s="167"/>
      <c r="O451" s="59"/>
      <c r="P451" s="59"/>
      <c r="Q451" s="59"/>
      <c r="R451" s="59"/>
      <c r="S451" s="59"/>
      <c r="T451" s="60"/>
      <c r="U451" s="33"/>
      <c r="V451" s="33"/>
      <c r="W451" s="33"/>
      <c r="X451" s="33"/>
      <c r="Y451" s="33"/>
      <c r="Z451" s="33"/>
      <c r="AA451" s="33"/>
      <c r="AB451" s="33"/>
      <c r="AC451" s="33"/>
      <c r="AD451" s="33"/>
      <c r="AE451" s="33"/>
      <c r="AT451" s="18" t="s">
        <v>162</v>
      </c>
      <c r="AU451" s="18" t="s">
        <v>82</v>
      </c>
    </row>
    <row r="452" spans="1:47" s="2" customFormat="1" ht="19.5">
      <c r="A452" s="33"/>
      <c r="B452" s="34"/>
      <c r="C452" s="33"/>
      <c r="D452" s="163" t="s">
        <v>164</v>
      </c>
      <c r="E452" s="33"/>
      <c r="F452" s="168" t="s">
        <v>827</v>
      </c>
      <c r="G452" s="33"/>
      <c r="H452" s="33"/>
      <c r="I452" s="165"/>
      <c r="J452" s="33"/>
      <c r="K452" s="33"/>
      <c r="L452" s="34"/>
      <c r="M452" s="166"/>
      <c r="N452" s="167"/>
      <c r="O452" s="59"/>
      <c r="P452" s="59"/>
      <c r="Q452" s="59"/>
      <c r="R452" s="59"/>
      <c r="S452" s="59"/>
      <c r="T452" s="60"/>
      <c r="U452" s="33"/>
      <c r="V452" s="33"/>
      <c r="W452" s="33"/>
      <c r="X452" s="33"/>
      <c r="Y452" s="33"/>
      <c r="Z452" s="33"/>
      <c r="AA452" s="33"/>
      <c r="AB452" s="33"/>
      <c r="AC452" s="33"/>
      <c r="AD452" s="33"/>
      <c r="AE452" s="33"/>
      <c r="AT452" s="18" t="s">
        <v>164</v>
      </c>
      <c r="AU452" s="18" t="s">
        <v>82</v>
      </c>
    </row>
    <row r="453" spans="2:51" s="14" customFormat="1" ht="12">
      <c r="B453" s="177"/>
      <c r="D453" s="163" t="s">
        <v>166</v>
      </c>
      <c r="E453" s="178" t="s">
        <v>1</v>
      </c>
      <c r="F453" s="179" t="s">
        <v>1203</v>
      </c>
      <c r="H453" s="178" t="s">
        <v>1</v>
      </c>
      <c r="I453" s="180"/>
      <c r="L453" s="177"/>
      <c r="M453" s="181"/>
      <c r="N453" s="182"/>
      <c r="O453" s="182"/>
      <c r="P453" s="182"/>
      <c r="Q453" s="182"/>
      <c r="R453" s="182"/>
      <c r="S453" s="182"/>
      <c r="T453" s="183"/>
      <c r="AT453" s="178" t="s">
        <v>166</v>
      </c>
      <c r="AU453" s="178" t="s">
        <v>82</v>
      </c>
      <c r="AV453" s="14" t="s">
        <v>80</v>
      </c>
      <c r="AW453" s="14" t="s">
        <v>31</v>
      </c>
      <c r="AX453" s="14" t="s">
        <v>74</v>
      </c>
      <c r="AY453" s="178" t="s">
        <v>152</v>
      </c>
    </row>
    <row r="454" spans="2:51" s="14" customFormat="1" ht="12">
      <c r="B454" s="177"/>
      <c r="D454" s="163" t="s">
        <v>166</v>
      </c>
      <c r="E454" s="178" t="s">
        <v>1</v>
      </c>
      <c r="F454" s="179" t="s">
        <v>983</v>
      </c>
      <c r="H454" s="178" t="s">
        <v>1</v>
      </c>
      <c r="I454" s="180"/>
      <c r="L454" s="177"/>
      <c r="M454" s="181"/>
      <c r="N454" s="182"/>
      <c r="O454" s="182"/>
      <c r="P454" s="182"/>
      <c r="Q454" s="182"/>
      <c r="R454" s="182"/>
      <c r="S454" s="182"/>
      <c r="T454" s="183"/>
      <c r="AT454" s="178" t="s">
        <v>166</v>
      </c>
      <c r="AU454" s="178" t="s">
        <v>82</v>
      </c>
      <c r="AV454" s="14" t="s">
        <v>80</v>
      </c>
      <c r="AW454" s="14" t="s">
        <v>31</v>
      </c>
      <c r="AX454" s="14" t="s">
        <v>74</v>
      </c>
      <c r="AY454" s="178" t="s">
        <v>152</v>
      </c>
    </row>
    <row r="455" spans="2:51" s="13" customFormat="1" ht="12">
      <c r="B455" s="169"/>
      <c r="D455" s="163" t="s">
        <v>166</v>
      </c>
      <c r="E455" s="170" t="s">
        <v>1</v>
      </c>
      <c r="F455" s="171" t="s">
        <v>80</v>
      </c>
      <c r="H455" s="172">
        <v>1</v>
      </c>
      <c r="I455" s="173"/>
      <c r="L455" s="169"/>
      <c r="M455" s="174"/>
      <c r="N455" s="175"/>
      <c r="O455" s="175"/>
      <c r="P455" s="175"/>
      <c r="Q455" s="175"/>
      <c r="R455" s="175"/>
      <c r="S455" s="175"/>
      <c r="T455" s="176"/>
      <c r="AT455" s="170" t="s">
        <v>166</v>
      </c>
      <c r="AU455" s="170" t="s">
        <v>82</v>
      </c>
      <c r="AV455" s="13" t="s">
        <v>82</v>
      </c>
      <c r="AW455" s="13" t="s">
        <v>31</v>
      </c>
      <c r="AX455" s="13" t="s">
        <v>80</v>
      </c>
      <c r="AY455" s="170" t="s">
        <v>152</v>
      </c>
    </row>
    <row r="456" spans="1:65" s="2" customFormat="1" ht="37.9" customHeight="1">
      <c r="A456" s="33"/>
      <c r="B456" s="149"/>
      <c r="C456" s="150" t="s">
        <v>1204</v>
      </c>
      <c r="D456" s="150" t="s">
        <v>155</v>
      </c>
      <c r="E456" s="151" t="s">
        <v>995</v>
      </c>
      <c r="F456" s="152" t="s">
        <v>1202</v>
      </c>
      <c r="G456" s="153" t="s">
        <v>434</v>
      </c>
      <c r="H456" s="154">
        <v>58.7</v>
      </c>
      <c r="I456" s="155"/>
      <c r="J456" s="156">
        <f>ROUND(I456*H456,2)</f>
        <v>0</v>
      </c>
      <c r="K456" s="152" t="s">
        <v>1</v>
      </c>
      <c r="L456" s="34"/>
      <c r="M456" s="157" t="s">
        <v>1</v>
      </c>
      <c r="N456" s="158" t="s">
        <v>39</v>
      </c>
      <c r="O456" s="59"/>
      <c r="P456" s="159">
        <f>O456*H456</f>
        <v>0</v>
      </c>
      <c r="Q456" s="159">
        <v>0</v>
      </c>
      <c r="R456" s="159">
        <f>Q456*H456</f>
        <v>0</v>
      </c>
      <c r="S456" s="159">
        <v>0</v>
      </c>
      <c r="T456" s="160">
        <f>S456*H456</f>
        <v>0</v>
      </c>
      <c r="U456" s="33"/>
      <c r="V456" s="33"/>
      <c r="W456" s="33"/>
      <c r="X456" s="33"/>
      <c r="Y456" s="33"/>
      <c r="Z456" s="33"/>
      <c r="AA456" s="33"/>
      <c r="AB456" s="33"/>
      <c r="AC456" s="33"/>
      <c r="AD456" s="33"/>
      <c r="AE456" s="33"/>
      <c r="AR456" s="161" t="s">
        <v>245</v>
      </c>
      <c r="AT456" s="161" t="s">
        <v>155</v>
      </c>
      <c r="AU456" s="161" t="s">
        <v>82</v>
      </c>
      <c r="AY456" s="18" t="s">
        <v>152</v>
      </c>
      <c r="BE456" s="162">
        <f>IF(N456="základní",J456,0)</f>
        <v>0</v>
      </c>
      <c r="BF456" s="162">
        <f>IF(N456="snížená",J456,0)</f>
        <v>0</v>
      </c>
      <c r="BG456" s="162">
        <f>IF(N456="zákl. přenesená",J456,0)</f>
        <v>0</v>
      </c>
      <c r="BH456" s="162">
        <f>IF(N456="sníž. přenesená",J456,0)</f>
        <v>0</v>
      </c>
      <c r="BI456" s="162">
        <f>IF(N456="nulová",J456,0)</f>
        <v>0</v>
      </c>
      <c r="BJ456" s="18" t="s">
        <v>80</v>
      </c>
      <c r="BK456" s="162">
        <f>ROUND(I456*H456,2)</f>
        <v>0</v>
      </c>
      <c r="BL456" s="18" t="s">
        <v>245</v>
      </c>
      <c r="BM456" s="161" t="s">
        <v>1205</v>
      </c>
    </row>
    <row r="457" spans="1:47" s="2" customFormat="1" ht="19.5">
      <c r="A457" s="33"/>
      <c r="B457" s="34"/>
      <c r="C457" s="33"/>
      <c r="D457" s="163" t="s">
        <v>162</v>
      </c>
      <c r="E457" s="33"/>
      <c r="F457" s="164" t="s">
        <v>1202</v>
      </c>
      <c r="G457" s="33"/>
      <c r="H457" s="33"/>
      <c r="I457" s="165"/>
      <c r="J457" s="33"/>
      <c r="K457" s="33"/>
      <c r="L457" s="34"/>
      <c r="M457" s="166"/>
      <c r="N457" s="167"/>
      <c r="O457" s="59"/>
      <c r="P457" s="59"/>
      <c r="Q457" s="59"/>
      <c r="R457" s="59"/>
      <c r="S457" s="59"/>
      <c r="T457" s="60"/>
      <c r="U457" s="33"/>
      <c r="V457" s="33"/>
      <c r="W457" s="33"/>
      <c r="X457" s="33"/>
      <c r="Y457" s="33"/>
      <c r="Z457" s="33"/>
      <c r="AA457" s="33"/>
      <c r="AB457" s="33"/>
      <c r="AC457" s="33"/>
      <c r="AD457" s="33"/>
      <c r="AE457" s="33"/>
      <c r="AT457" s="18" t="s">
        <v>162</v>
      </c>
      <c r="AU457" s="18" t="s">
        <v>82</v>
      </c>
    </row>
    <row r="458" spans="1:47" s="2" customFormat="1" ht="19.5">
      <c r="A458" s="33"/>
      <c r="B458" s="34"/>
      <c r="C458" s="33"/>
      <c r="D458" s="163" t="s">
        <v>164</v>
      </c>
      <c r="E458" s="33"/>
      <c r="F458" s="168" t="s">
        <v>827</v>
      </c>
      <c r="G458" s="33"/>
      <c r="H458" s="33"/>
      <c r="I458" s="165"/>
      <c r="J458" s="33"/>
      <c r="K458" s="33"/>
      <c r="L458" s="34"/>
      <c r="M458" s="166"/>
      <c r="N458" s="167"/>
      <c r="O458" s="59"/>
      <c r="P458" s="59"/>
      <c r="Q458" s="59"/>
      <c r="R458" s="59"/>
      <c r="S458" s="59"/>
      <c r="T458" s="60"/>
      <c r="U458" s="33"/>
      <c r="V458" s="33"/>
      <c r="W458" s="33"/>
      <c r="X458" s="33"/>
      <c r="Y458" s="33"/>
      <c r="Z458" s="33"/>
      <c r="AA458" s="33"/>
      <c r="AB458" s="33"/>
      <c r="AC458" s="33"/>
      <c r="AD458" s="33"/>
      <c r="AE458" s="33"/>
      <c r="AT458" s="18" t="s">
        <v>164</v>
      </c>
      <c r="AU458" s="18" t="s">
        <v>82</v>
      </c>
    </row>
    <row r="459" spans="2:51" s="14" customFormat="1" ht="22.5">
      <c r="B459" s="177"/>
      <c r="D459" s="163" t="s">
        <v>166</v>
      </c>
      <c r="E459" s="178" t="s">
        <v>1</v>
      </c>
      <c r="F459" s="179" t="s">
        <v>1206</v>
      </c>
      <c r="H459" s="178" t="s">
        <v>1</v>
      </c>
      <c r="I459" s="180"/>
      <c r="L459" s="177"/>
      <c r="M459" s="181"/>
      <c r="N459" s="182"/>
      <c r="O459" s="182"/>
      <c r="P459" s="182"/>
      <c r="Q459" s="182"/>
      <c r="R459" s="182"/>
      <c r="S459" s="182"/>
      <c r="T459" s="183"/>
      <c r="AT459" s="178" t="s">
        <v>166</v>
      </c>
      <c r="AU459" s="178" t="s">
        <v>82</v>
      </c>
      <c r="AV459" s="14" t="s">
        <v>80</v>
      </c>
      <c r="AW459" s="14" t="s">
        <v>31</v>
      </c>
      <c r="AX459" s="14" t="s">
        <v>74</v>
      </c>
      <c r="AY459" s="178" t="s">
        <v>152</v>
      </c>
    </row>
    <row r="460" spans="2:51" s="13" customFormat="1" ht="12">
      <c r="B460" s="169"/>
      <c r="D460" s="163" t="s">
        <v>166</v>
      </c>
      <c r="E460" s="170" t="s">
        <v>1</v>
      </c>
      <c r="F460" s="171" t="s">
        <v>1207</v>
      </c>
      <c r="H460" s="172">
        <v>58.7</v>
      </c>
      <c r="I460" s="173"/>
      <c r="L460" s="169"/>
      <c r="M460" s="174"/>
      <c r="N460" s="175"/>
      <c r="O460" s="175"/>
      <c r="P460" s="175"/>
      <c r="Q460" s="175"/>
      <c r="R460" s="175"/>
      <c r="S460" s="175"/>
      <c r="T460" s="176"/>
      <c r="AT460" s="170" t="s">
        <v>166</v>
      </c>
      <c r="AU460" s="170" t="s">
        <v>82</v>
      </c>
      <c r="AV460" s="13" t="s">
        <v>82</v>
      </c>
      <c r="AW460" s="13" t="s">
        <v>31</v>
      </c>
      <c r="AX460" s="13" t="s">
        <v>80</v>
      </c>
      <c r="AY460" s="170" t="s">
        <v>152</v>
      </c>
    </row>
    <row r="461" spans="1:65" s="2" customFormat="1" ht="62.65" customHeight="1">
      <c r="A461" s="33"/>
      <c r="B461" s="149"/>
      <c r="C461" s="150" t="s">
        <v>1208</v>
      </c>
      <c r="D461" s="150" t="s">
        <v>155</v>
      </c>
      <c r="E461" s="151" t="s">
        <v>1209</v>
      </c>
      <c r="F461" s="152" t="s">
        <v>1210</v>
      </c>
      <c r="G461" s="153" t="s">
        <v>434</v>
      </c>
      <c r="H461" s="154">
        <v>33.7</v>
      </c>
      <c r="I461" s="155"/>
      <c r="J461" s="156">
        <f>ROUND(I461*H461,2)</f>
        <v>0</v>
      </c>
      <c r="K461" s="152" t="s">
        <v>1</v>
      </c>
      <c r="L461" s="34"/>
      <c r="M461" s="157" t="s">
        <v>1</v>
      </c>
      <c r="N461" s="158" t="s">
        <v>39</v>
      </c>
      <c r="O461" s="59"/>
      <c r="P461" s="159">
        <f>O461*H461</f>
        <v>0</v>
      </c>
      <c r="Q461" s="159">
        <v>0</v>
      </c>
      <c r="R461" s="159">
        <f>Q461*H461</f>
        <v>0</v>
      </c>
      <c r="S461" s="159">
        <v>0</v>
      </c>
      <c r="T461" s="160">
        <f>S461*H461</f>
        <v>0</v>
      </c>
      <c r="U461" s="33"/>
      <c r="V461" s="33"/>
      <c r="W461" s="33"/>
      <c r="X461" s="33"/>
      <c r="Y461" s="33"/>
      <c r="Z461" s="33"/>
      <c r="AA461" s="33"/>
      <c r="AB461" s="33"/>
      <c r="AC461" s="33"/>
      <c r="AD461" s="33"/>
      <c r="AE461" s="33"/>
      <c r="AR461" s="161" t="s">
        <v>245</v>
      </c>
      <c r="AT461" s="161" t="s">
        <v>155</v>
      </c>
      <c r="AU461" s="161" t="s">
        <v>82</v>
      </c>
      <c r="AY461" s="18" t="s">
        <v>152</v>
      </c>
      <c r="BE461" s="162">
        <f>IF(N461="základní",J461,0)</f>
        <v>0</v>
      </c>
      <c r="BF461" s="162">
        <f>IF(N461="snížená",J461,0)</f>
        <v>0</v>
      </c>
      <c r="BG461" s="162">
        <f>IF(N461="zákl. přenesená",J461,0)</f>
        <v>0</v>
      </c>
      <c r="BH461" s="162">
        <f>IF(N461="sníž. přenesená",J461,0)</f>
        <v>0</v>
      </c>
      <c r="BI461" s="162">
        <f>IF(N461="nulová",J461,0)</f>
        <v>0</v>
      </c>
      <c r="BJ461" s="18" t="s">
        <v>80</v>
      </c>
      <c r="BK461" s="162">
        <f>ROUND(I461*H461,2)</f>
        <v>0</v>
      </c>
      <c r="BL461" s="18" t="s">
        <v>245</v>
      </c>
      <c r="BM461" s="161" t="s">
        <v>1211</v>
      </c>
    </row>
    <row r="462" spans="1:47" s="2" customFormat="1" ht="58.5">
      <c r="A462" s="33"/>
      <c r="B462" s="34"/>
      <c r="C462" s="33"/>
      <c r="D462" s="163" t="s">
        <v>162</v>
      </c>
      <c r="E462" s="33"/>
      <c r="F462" s="164" t="s">
        <v>1212</v>
      </c>
      <c r="G462" s="33"/>
      <c r="H462" s="33"/>
      <c r="I462" s="165"/>
      <c r="J462" s="33"/>
      <c r="K462" s="33"/>
      <c r="L462" s="34"/>
      <c r="M462" s="166"/>
      <c r="N462" s="167"/>
      <c r="O462" s="59"/>
      <c r="P462" s="59"/>
      <c r="Q462" s="59"/>
      <c r="R462" s="59"/>
      <c r="S462" s="59"/>
      <c r="T462" s="60"/>
      <c r="U462" s="33"/>
      <c r="V462" s="33"/>
      <c r="W462" s="33"/>
      <c r="X462" s="33"/>
      <c r="Y462" s="33"/>
      <c r="Z462" s="33"/>
      <c r="AA462" s="33"/>
      <c r="AB462" s="33"/>
      <c r="AC462" s="33"/>
      <c r="AD462" s="33"/>
      <c r="AE462" s="33"/>
      <c r="AT462" s="18" t="s">
        <v>162</v>
      </c>
      <c r="AU462" s="18" t="s">
        <v>82</v>
      </c>
    </row>
    <row r="463" spans="1:47" s="2" customFormat="1" ht="19.5">
      <c r="A463" s="33"/>
      <c r="B463" s="34"/>
      <c r="C463" s="33"/>
      <c r="D463" s="163" t="s">
        <v>164</v>
      </c>
      <c r="E463" s="33"/>
      <c r="F463" s="168" t="s">
        <v>827</v>
      </c>
      <c r="G463" s="33"/>
      <c r="H463" s="33"/>
      <c r="I463" s="165"/>
      <c r="J463" s="33"/>
      <c r="K463" s="33"/>
      <c r="L463" s="34"/>
      <c r="M463" s="166"/>
      <c r="N463" s="167"/>
      <c r="O463" s="59"/>
      <c r="P463" s="59"/>
      <c r="Q463" s="59"/>
      <c r="R463" s="59"/>
      <c r="S463" s="59"/>
      <c r="T463" s="60"/>
      <c r="U463" s="33"/>
      <c r="V463" s="33"/>
      <c r="W463" s="33"/>
      <c r="X463" s="33"/>
      <c r="Y463" s="33"/>
      <c r="Z463" s="33"/>
      <c r="AA463" s="33"/>
      <c r="AB463" s="33"/>
      <c r="AC463" s="33"/>
      <c r="AD463" s="33"/>
      <c r="AE463" s="33"/>
      <c r="AT463" s="18" t="s">
        <v>164</v>
      </c>
      <c r="AU463" s="18" t="s">
        <v>82</v>
      </c>
    </row>
    <row r="464" spans="2:51" s="13" customFormat="1" ht="12">
      <c r="B464" s="169"/>
      <c r="D464" s="163" t="s">
        <v>166</v>
      </c>
      <c r="E464" s="170" t="s">
        <v>1</v>
      </c>
      <c r="F464" s="171" t="s">
        <v>1213</v>
      </c>
      <c r="H464" s="172">
        <v>33.7</v>
      </c>
      <c r="I464" s="173"/>
      <c r="L464" s="169"/>
      <c r="M464" s="174"/>
      <c r="N464" s="175"/>
      <c r="O464" s="175"/>
      <c r="P464" s="175"/>
      <c r="Q464" s="175"/>
      <c r="R464" s="175"/>
      <c r="S464" s="175"/>
      <c r="T464" s="176"/>
      <c r="AT464" s="170" t="s">
        <v>166</v>
      </c>
      <c r="AU464" s="170" t="s">
        <v>82</v>
      </c>
      <c r="AV464" s="13" t="s">
        <v>82</v>
      </c>
      <c r="AW464" s="13" t="s">
        <v>31</v>
      </c>
      <c r="AX464" s="13" t="s">
        <v>80</v>
      </c>
      <c r="AY464" s="170" t="s">
        <v>152</v>
      </c>
    </row>
    <row r="465" spans="1:65" s="2" customFormat="1" ht="62.65" customHeight="1">
      <c r="A465" s="33"/>
      <c r="B465" s="149"/>
      <c r="C465" s="150" t="s">
        <v>1214</v>
      </c>
      <c r="D465" s="150" t="s">
        <v>155</v>
      </c>
      <c r="E465" s="151" t="s">
        <v>1215</v>
      </c>
      <c r="F465" s="152" t="s">
        <v>1216</v>
      </c>
      <c r="G465" s="153" t="s">
        <v>434</v>
      </c>
      <c r="H465" s="154">
        <v>25.2</v>
      </c>
      <c r="I465" s="155"/>
      <c r="J465" s="156">
        <f>ROUND(I465*H465,2)</f>
        <v>0</v>
      </c>
      <c r="K465" s="152" t="s">
        <v>1</v>
      </c>
      <c r="L465" s="34"/>
      <c r="M465" s="157" t="s">
        <v>1</v>
      </c>
      <c r="N465" s="158" t="s">
        <v>39</v>
      </c>
      <c r="O465" s="59"/>
      <c r="P465" s="159">
        <f>O465*H465</f>
        <v>0</v>
      </c>
      <c r="Q465" s="159">
        <v>0</v>
      </c>
      <c r="R465" s="159">
        <f>Q465*H465</f>
        <v>0</v>
      </c>
      <c r="S465" s="159">
        <v>0</v>
      </c>
      <c r="T465" s="160">
        <f>S465*H465</f>
        <v>0</v>
      </c>
      <c r="U465" s="33"/>
      <c r="V465" s="33"/>
      <c r="W465" s="33"/>
      <c r="X465" s="33"/>
      <c r="Y465" s="33"/>
      <c r="Z465" s="33"/>
      <c r="AA465" s="33"/>
      <c r="AB465" s="33"/>
      <c r="AC465" s="33"/>
      <c r="AD465" s="33"/>
      <c r="AE465" s="33"/>
      <c r="AR465" s="161" t="s">
        <v>245</v>
      </c>
      <c r="AT465" s="161" t="s">
        <v>155</v>
      </c>
      <c r="AU465" s="161" t="s">
        <v>82</v>
      </c>
      <c r="AY465" s="18" t="s">
        <v>152</v>
      </c>
      <c r="BE465" s="162">
        <f>IF(N465="základní",J465,0)</f>
        <v>0</v>
      </c>
      <c r="BF465" s="162">
        <f>IF(N465="snížená",J465,0)</f>
        <v>0</v>
      </c>
      <c r="BG465" s="162">
        <f>IF(N465="zákl. přenesená",J465,0)</f>
        <v>0</v>
      </c>
      <c r="BH465" s="162">
        <f>IF(N465="sníž. přenesená",J465,0)</f>
        <v>0</v>
      </c>
      <c r="BI465" s="162">
        <f>IF(N465="nulová",J465,0)</f>
        <v>0</v>
      </c>
      <c r="BJ465" s="18" t="s">
        <v>80</v>
      </c>
      <c r="BK465" s="162">
        <f>ROUND(I465*H465,2)</f>
        <v>0</v>
      </c>
      <c r="BL465" s="18" t="s">
        <v>245</v>
      </c>
      <c r="BM465" s="161" t="s">
        <v>1217</v>
      </c>
    </row>
    <row r="466" spans="1:47" s="2" customFormat="1" ht="58.5">
      <c r="A466" s="33"/>
      <c r="B466" s="34"/>
      <c r="C466" s="33"/>
      <c r="D466" s="163" t="s">
        <v>162</v>
      </c>
      <c r="E466" s="33"/>
      <c r="F466" s="164" t="s">
        <v>1218</v>
      </c>
      <c r="G466" s="33"/>
      <c r="H466" s="33"/>
      <c r="I466" s="165"/>
      <c r="J466" s="33"/>
      <c r="K466" s="33"/>
      <c r="L466" s="34"/>
      <c r="M466" s="166"/>
      <c r="N466" s="167"/>
      <c r="O466" s="59"/>
      <c r="P466" s="59"/>
      <c r="Q466" s="59"/>
      <c r="R466" s="59"/>
      <c r="S466" s="59"/>
      <c r="T466" s="60"/>
      <c r="U466" s="33"/>
      <c r="V466" s="33"/>
      <c r="W466" s="33"/>
      <c r="X466" s="33"/>
      <c r="Y466" s="33"/>
      <c r="Z466" s="33"/>
      <c r="AA466" s="33"/>
      <c r="AB466" s="33"/>
      <c r="AC466" s="33"/>
      <c r="AD466" s="33"/>
      <c r="AE466" s="33"/>
      <c r="AT466" s="18" t="s">
        <v>162</v>
      </c>
      <c r="AU466" s="18" t="s">
        <v>82</v>
      </c>
    </row>
    <row r="467" spans="1:47" s="2" customFormat="1" ht="19.5">
      <c r="A467" s="33"/>
      <c r="B467" s="34"/>
      <c r="C467" s="33"/>
      <c r="D467" s="163" t="s">
        <v>164</v>
      </c>
      <c r="E467" s="33"/>
      <c r="F467" s="168" t="s">
        <v>827</v>
      </c>
      <c r="G467" s="33"/>
      <c r="H467" s="33"/>
      <c r="I467" s="165"/>
      <c r="J467" s="33"/>
      <c r="K467" s="33"/>
      <c r="L467" s="34"/>
      <c r="M467" s="166"/>
      <c r="N467" s="167"/>
      <c r="O467" s="59"/>
      <c r="P467" s="59"/>
      <c r="Q467" s="59"/>
      <c r="R467" s="59"/>
      <c r="S467" s="59"/>
      <c r="T467" s="60"/>
      <c r="U467" s="33"/>
      <c r="V467" s="33"/>
      <c r="W467" s="33"/>
      <c r="X467" s="33"/>
      <c r="Y467" s="33"/>
      <c r="Z467" s="33"/>
      <c r="AA467" s="33"/>
      <c r="AB467" s="33"/>
      <c r="AC467" s="33"/>
      <c r="AD467" s="33"/>
      <c r="AE467" s="33"/>
      <c r="AT467" s="18" t="s">
        <v>164</v>
      </c>
      <c r="AU467" s="18" t="s">
        <v>82</v>
      </c>
    </row>
    <row r="468" spans="2:51" s="13" customFormat="1" ht="12">
      <c r="B468" s="169"/>
      <c r="D468" s="163" t="s">
        <v>166</v>
      </c>
      <c r="E468" s="170" t="s">
        <v>1</v>
      </c>
      <c r="F468" s="171" t="s">
        <v>1219</v>
      </c>
      <c r="H468" s="172">
        <v>25.2</v>
      </c>
      <c r="I468" s="173"/>
      <c r="L468" s="169"/>
      <c r="M468" s="174"/>
      <c r="N468" s="175"/>
      <c r="O468" s="175"/>
      <c r="P468" s="175"/>
      <c r="Q468" s="175"/>
      <c r="R468" s="175"/>
      <c r="S468" s="175"/>
      <c r="T468" s="176"/>
      <c r="AT468" s="170" t="s">
        <v>166</v>
      </c>
      <c r="AU468" s="170" t="s">
        <v>82</v>
      </c>
      <c r="AV468" s="13" t="s">
        <v>82</v>
      </c>
      <c r="AW468" s="13" t="s">
        <v>31</v>
      </c>
      <c r="AX468" s="13" t="s">
        <v>80</v>
      </c>
      <c r="AY468" s="170" t="s">
        <v>152</v>
      </c>
    </row>
    <row r="469" spans="1:65" s="2" customFormat="1" ht="37.9" customHeight="1">
      <c r="A469" s="33"/>
      <c r="B469" s="149"/>
      <c r="C469" s="150" t="s">
        <v>1220</v>
      </c>
      <c r="D469" s="150" t="s">
        <v>155</v>
      </c>
      <c r="E469" s="151" t="s">
        <v>1221</v>
      </c>
      <c r="F469" s="152" t="s">
        <v>1222</v>
      </c>
      <c r="G469" s="153" t="s">
        <v>403</v>
      </c>
      <c r="H469" s="154">
        <v>1</v>
      </c>
      <c r="I469" s="155"/>
      <c r="J469" s="156">
        <f>ROUND(I469*H469,2)</f>
        <v>0</v>
      </c>
      <c r="K469" s="152" t="s">
        <v>1</v>
      </c>
      <c r="L469" s="34"/>
      <c r="M469" s="157" t="s">
        <v>1</v>
      </c>
      <c r="N469" s="158" t="s">
        <v>39</v>
      </c>
      <c r="O469" s="59"/>
      <c r="P469" s="159">
        <f>O469*H469</f>
        <v>0</v>
      </c>
      <c r="Q469" s="159">
        <v>0</v>
      </c>
      <c r="R469" s="159">
        <f>Q469*H469</f>
        <v>0</v>
      </c>
      <c r="S469" s="159">
        <v>0</v>
      </c>
      <c r="T469" s="160">
        <f>S469*H469</f>
        <v>0</v>
      </c>
      <c r="U469" s="33"/>
      <c r="V469" s="33"/>
      <c r="W469" s="33"/>
      <c r="X469" s="33"/>
      <c r="Y469" s="33"/>
      <c r="Z469" s="33"/>
      <c r="AA469" s="33"/>
      <c r="AB469" s="33"/>
      <c r="AC469" s="33"/>
      <c r="AD469" s="33"/>
      <c r="AE469" s="33"/>
      <c r="AR469" s="161" t="s">
        <v>245</v>
      </c>
      <c r="AT469" s="161" t="s">
        <v>155</v>
      </c>
      <c r="AU469" s="161" t="s">
        <v>82</v>
      </c>
      <c r="AY469" s="18" t="s">
        <v>152</v>
      </c>
      <c r="BE469" s="162">
        <f>IF(N469="základní",J469,0)</f>
        <v>0</v>
      </c>
      <c r="BF469" s="162">
        <f>IF(N469="snížená",J469,0)</f>
        <v>0</v>
      </c>
      <c r="BG469" s="162">
        <f>IF(N469="zákl. přenesená",J469,0)</f>
        <v>0</v>
      </c>
      <c r="BH469" s="162">
        <f>IF(N469="sníž. přenesená",J469,0)</f>
        <v>0</v>
      </c>
      <c r="BI469" s="162">
        <f>IF(N469="nulová",J469,0)</f>
        <v>0</v>
      </c>
      <c r="BJ469" s="18" t="s">
        <v>80</v>
      </c>
      <c r="BK469" s="162">
        <f>ROUND(I469*H469,2)</f>
        <v>0</v>
      </c>
      <c r="BL469" s="18" t="s">
        <v>245</v>
      </c>
      <c r="BM469" s="161" t="s">
        <v>1223</v>
      </c>
    </row>
    <row r="470" spans="1:47" s="2" customFormat="1" ht="19.5">
      <c r="A470" s="33"/>
      <c r="B470" s="34"/>
      <c r="C470" s="33"/>
      <c r="D470" s="163" t="s">
        <v>162</v>
      </c>
      <c r="E470" s="33"/>
      <c r="F470" s="164" t="s">
        <v>1224</v>
      </c>
      <c r="G470" s="33"/>
      <c r="H470" s="33"/>
      <c r="I470" s="165"/>
      <c r="J470" s="33"/>
      <c r="K470" s="33"/>
      <c r="L470" s="34"/>
      <c r="M470" s="166"/>
      <c r="N470" s="167"/>
      <c r="O470" s="59"/>
      <c r="P470" s="59"/>
      <c r="Q470" s="59"/>
      <c r="R470" s="59"/>
      <c r="S470" s="59"/>
      <c r="T470" s="60"/>
      <c r="U470" s="33"/>
      <c r="V470" s="33"/>
      <c r="W470" s="33"/>
      <c r="X470" s="33"/>
      <c r="Y470" s="33"/>
      <c r="Z470" s="33"/>
      <c r="AA470" s="33"/>
      <c r="AB470" s="33"/>
      <c r="AC470" s="33"/>
      <c r="AD470" s="33"/>
      <c r="AE470" s="33"/>
      <c r="AT470" s="18" t="s">
        <v>162</v>
      </c>
      <c r="AU470" s="18" t="s">
        <v>82</v>
      </c>
    </row>
    <row r="471" spans="1:47" s="2" customFormat="1" ht="19.5">
      <c r="A471" s="33"/>
      <c r="B471" s="34"/>
      <c r="C471" s="33"/>
      <c r="D471" s="163" t="s">
        <v>164</v>
      </c>
      <c r="E471" s="33"/>
      <c r="F471" s="168" t="s">
        <v>827</v>
      </c>
      <c r="G471" s="33"/>
      <c r="H471" s="33"/>
      <c r="I471" s="165"/>
      <c r="J471" s="33"/>
      <c r="K471" s="33"/>
      <c r="L471" s="34"/>
      <c r="M471" s="166"/>
      <c r="N471" s="167"/>
      <c r="O471" s="59"/>
      <c r="P471" s="59"/>
      <c r="Q471" s="59"/>
      <c r="R471" s="59"/>
      <c r="S471" s="59"/>
      <c r="T471" s="60"/>
      <c r="U471" s="33"/>
      <c r="V471" s="33"/>
      <c r="W471" s="33"/>
      <c r="X471" s="33"/>
      <c r="Y471" s="33"/>
      <c r="Z471" s="33"/>
      <c r="AA471" s="33"/>
      <c r="AB471" s="33"/>
      <c r="AC471" s="33"/>
      <c r="AD471" s="33"/>
      <c r="AE471" s="33"/>
      <c r="AT471" s="18" t="s">
        <v>164</v>
      </c>
      <c r="AU471" s="18" t="s">
        <v>82</v>
      </c>
    </row>
    <row r="472" spans="2:51" s="13" customFormat="1" ht="12">
      <c r="B472" s="169"/>
      <c r="D472" s="163" t="s">
        <v>166</v>
      </c>
      <c r="E472" s="170" t="s">
        <v>1</v>
      </c>
      <c r="F472" s="171" t="s">
        <v>80</v>
      </c>
      <c r="H472" s="172">
        <v>1</v>
      </c>
      <c r="I472" s="173"/>
      <c r="L472" s="169"/>
      <c r="M472" s="174"/>
      <c r="N472" s="175"/>
      <c r="O472" s="175"/>
      <c r="P472" s="175"/>
      <c r="Q472" s="175"/>
      <c r="R472" s="175"/>
      <c r="S472" s="175"/>
      <c r="T472" s="176"/>
      <c r="AT472" s="170" t="s">
        <v>166</v>
      </c>
      <c r="AU472" s="170" t="s">
        <v>82</v>
      </c>
      <c r="AV472" s="13" t="s">
        <v>82</v>
      </c>
      <c r="AW472" s="13" t="s">
        <v>31</v>
      </c>
      <c r="AX472" s="13" t="s">
        <v>80</v>
      </c>
      <c r="AY472" s="170" t="s">
        <v>152</v>
      </c>
    </row>
    <row r="473" spans="1:65" s="2" customFormat="1" ht="33" customHeight="1">
      <c r="A473" s="33"/>
      <c r="B473" s="149"/>
      <c r="C473" s="150" t="s">
        <v>1225</v>
      </c>
      <c r="D473" s="150" t="s">
        <v>155</v>
      </c>
      <c r="E473" s="151" t="s">
        <v>1226</v>
      </c>
      <c r="F473" s="152" t="s">
        <v>1227</v>
      </c>
      <c r="G473" s="153" t="s">
        <v>434</v>
      </c>
      <c r="H473" s="154">
        <v>16</v>
      </c>
      <c r="I473" s="155"/>
      <c r="J473" s="156">
        <f>ROUND(I473*H473,2)</f>
        <v>0</v>
      </c>
      <c r="K473" s="152" t="s">
        <v>1</v>
      </c>
      <c r="L473" s="34"/>
      <c r="M473" s="157" t="s">
        <v>1</v>
      </c>
      <c r="N473" s="158" t="s">
        <v>39</v>
      </c>
      <c r="O473" s="59"/>
      <c r="P473" s="159">
        <f>O473*H473</f>
        <v>0</v>
      </c>
      <c r="Q473" s="159">
        <v>0</v>
      </c>
      <c r="R473" s="159">
        <f>Q473*H473</f>
        <v>0</v>
      </c>
      <c r="S473" s="159">
        <v>0</v>
      </c>
      <c r="T473" s="160">
        <f>S473*H473</f>
        <v>0</v>
      </c>
      <c r="U473" s="33"/>
      <c r="V473" s="33"/>
      <c r="W473" s="33"/>
      <c r="X473" s="33"/>
      <c r="Y473" s="33"/>
      <c r="Z473" s="33"/>
      <c r="AA473" s="33"/>
      <c r="AB473" s="33"/>
      <c r="AC473" s="33"/>
      <c r="AD473" s="33"/>
      <c r="AE473" s="33"/>
      <c r="AR473" s="161" t="s">
        <v>245</v>
      </c>
      <c r="AT473" s="161" t="s">
        <v>155</v>
      </c>
      <c r="AU473" s="161" t="s">
        <v>82</v>
      </c>
      <c r="AY473" s="18" t="s">
        <v>152</v>
      </c>
      <c r="BE473" s="162">
        <f>IF(N473="základní",J473,0)</f>
        <v>0</v>
      </c>
      <c r="BF473" s="162">
        <f>IF(N473="snížená",J473,0)</f>
        <v>0</v>
      </c>
      <c r="BG473" s="162">
        <f>IF(N473="zákl. přenesená",J473,0)</f>
        <v>0</v>
      </c>
      <c r="BH473" s="162">
        <f>IF(N473="sníž. přenesená",J473,0)</f>
        <v>0</v>
      </c>
      <c r="BI473" s="162">
        <f>IF(N473="nulová",J473,0)</f>
        <v>0</v>
      </c>
      <c r="BJ473" s="18" t="s">
        <v>80</v>
      </c>
      <c r="BK473" s="162">
        <f>ROUND(I473*H473,2)</f>
        <v>0</v>
      </c>
      <c r="BL473" s="18" t="s">
        <v>245</v>
      </c>
      <c r="BM473" s="161" t="s">
        <v>1228</v>
      </c>
    </row>
    <row r="474" spans="1:47" s="2" customFormat="1" ht="19.5">
      <c r="A474" s="33"/>
      <c r="B474" s="34"/>
      <c r="C474" s="33"/>
      <c r="D474" s="163" t="s">
        <v>162</v>
      </c>
      <c r="E474" s="33"/>
      <c r="F474" s="164" t="s">
        <v>1229</v>
      </c>
      <c r="G474" s="33"/>
      <c r="H474" s="33"/>
      <c r="I474" s="165"/>
      <c r="J474" s="33"/>
      <c r="K474" s="33"/>
      <c r="L474" s="34"/>
      <c r="M474" s="166"/>
      <c r="N474" s="167"/>
      <c r="O474" s="59"/>
      <c r="P474" s="59"/>
      <c r="Q474" s="59"/>
      <c r="R474" s="59"/>
      <c r="S474" s="59"/>
      <c r="T474" s="60"/>
      <c r="U474" s="33"/>
      <c r="V474" s="33"/>
      <c r="W474" s="33"/>
      <c r="X474" s="33"/>
      <c r="Y474" s="33"/>
      <c r="Z474" s="33"/>
      <c r="AA474" s="33"/>
      <c r="AB474" s="33"/>
      <c r="AC474" s="33"/>
      <c r="AD474" s="33"/>
      <c r="AE474" s="33"/>
      <c r="AT474" s="18" t="s">
        <v>162</v>
      </c>
      <c r="AU474" s="18" t="s">
        <v>82</v>
      </c>
    </row>
    <row r="475" spans="1:47" s="2" customFormat="1" ht="19.5">
      <c r="A475" s="33"/>
      <c r="B475" s="34"/>
      <c r="C475" s="33"/>
      <c r="D475" s="163" t="s">
        <v>164</v>
      </c>
      <c r="E475" s="33"/>
      <c r="F475" s="168" t="s">
        <v>827</v>
      </c>
      <c r="G475" s="33"/>
      <c r="H475" s="33"/>
      <c r="I475" s="165"/>
      <c r="J475" s="33"/>
      <c r="K475" s="33"/>
      <c r="L475" s="34"/>
      <c r="M475" s="166"/>
      <c r="N475" s="167"/>
      <c r="O475" s="59"/>
      <c r="P475" s="59"/>
      <c r="Q475" s="59"/>
      <c r="R475" s="59"/>
      <c r="S475" s="59"/>
      <c r="T475" s="60"/>
      <c r="U475" s="33"/>
      <c r="V475" s="33"/>
      <c r="W475" s="33"/>
      <c r="X475" s="33"/>
      <c r="Y475" s="33"/>
      <c r="Z475" s="33"/>
      <c r="AA475" s="33"/>
      <c r="AB475" s="33"/>
      <c r="AC475" s="33"/>
      <c r="AD475" s="33"/>
      <c r="AE475" s="33"/>
      <c r="AT475" s="18" t="s">
        <v>164</v>
      </c>
      <c r="AU475" s="18" t="s">
        <v>82</v>
      </c>
    </row>
    <row r="476" spans="2:51" s="14" customFormat="1" ht="12">
      <c r="B476" s="177"/>
      <c r="D476" s="163" t="s">
        <v>166</v>
      </c>
      <c r="E476" s="178" t="s">
        <v>1</v>
      </c>
      <c r="F476" s="179" t="s">
        <v>1230</v>
      </c>
      <c r="H476" s="178" t="s">
        <v>1</v>
      </c>
      <c r="I476" s="180"/>
      <c r="L476" s="177"/>
      <c r="M476" s="181"/>
      <c r="N476" s="182"/>
      <c r="O476" s="182"/>
      <c r="P476" s="182"/>
      <c r="Q476" s="182"/>
      <c r="R476" s="182"/>
      <c r="S476" s="182"/>
      <c r="T476" s="183"/>
      <c r="AT476" s="178" t="s">
        <v>166</v>
      </c>
      <c r="AU476" s="178" t="s">
        <v>82</v>
      </c>
      <c r="AV476" s="14" t="s">
        <v>80</v>
      </c>
      <c r="AW476" s="14" t="s">
        <v>31</v>
      </c>
      <c r="AX476" s="14" t="s">
        <v>74</v>
      </c>
      <c r="AY476" s="178" t="s">
        <v>152</v>
      </c>
    </row>
    <row r="477" spans="2:51" s="13" customFormat="1" ht="12">
      <c r="B477" s="169"/>
      <c r="D477" s="163" t="s">
        <v>166</v>
      </c>
      <c r="E477" s="170" t="s">
        <v>1</v>
      </c>
      <c r="F477" s="171" t="s">
        <v>245</v>
      </c>
      <c r="H477" s="172">
        <v>16</v>
      </c>
      <c r="I477" s="173"/>
      <c r="L477" s="169"/>
      <c r="M477" s="174"/>
      <c r="N477" s="175"/>
      <c r="O477" s="175"/>
      <c r="P477" s="175"/>
      <c r="Q477" s="175"/>
      <c r="R477" s="175"/>
      <c r="S477" s="175"/>
      <c r="T477" s="176"/>
      <c r="AT477" s="170" t="s">
        <v>166</v>
      </c>
      <c r="AU477" s="170" t="s">
        <v>82</v>
      </c>
      <c r="AV477" s="13" t="s">
        <v>82</v>
      </c>
      <c r="AW477" s="13" t="s">
        <v>31</v>
      </c>
      <c r="AX477" s="13" t="s">
        <v>80</v>
      </c>
      <c r="AY477" s="170" t="s">
        <v>152</v>
      </c>
    </row>
    <row r="478" spans="1:65" s="2" customFormat="1" ht="24.2" customHeight="1">
      <c r="A478" s="33"/>
      <c r="B478" s="149"/>
      <c r="C478" s="150" t="s">
        <v>1231</v>
      </c>
      <c r="D478" s="150" t="s">
        <v>155</v>
      </c>
      <c r="E478" s="151" t="s">
        <v>1232</v>
      </c>
      <c r="F478" s="152" t="s">
        <v>1233</v>
      </c>
      <c r="G478" s="153" t="s">
        <v>434</v>
      </c>
      <c r="H478" s="154">
        <v>16</v>
      </c>
      <c r="I478" s="155"/>
      <c r="J478" s="156">
        <f>ROUND(I478*H478,2)</f>
        <v>0</v>
      </c>
      <c r="K478" s="152" t="s">
        <v>1</v>
      </c>
      <c r="L478" s="34"/>
      <c r="M478" s="157" t="s">
        <v>1</v>
      </c>
      <c r="N478" s="158" t="s">
        <v>39</v>
      </c>
      <c r="O478" s="59"/>
      <c r="P478" s="159">
        <f>O478*H478</f>
        <v>0</v>
      </c>
      <c r="Q478" s="159">
        <v>0</v>
      </c>
      <c r="R478" s="159">
        <f>Q478*H478</f>
        <v>0</v>
      </c>
      <c r="S478" s="159">
        <v>0</v>
      </c>
      <c r="T478" s="160">
        <f>S478*H478</f>
        <v>0</v>
      </c>
      <c r="U478" s="33"/>
      <c r="V478" s="33"/>
      <c r="W478" s="33"/>
      <c r="X478" s="33"/>
      <c r="Y478" s="33"/>
      <c r="Z478" s="33"/>
      <c r="AA478" s="33"/>
      <c r="AB478" s="33"/>
      <c r="AC478" s="33"/>
      <c r="AD478" s="33"/>
      <c r="AE478" s="33"/>
      <c r="AR478" s="161" t="s">
        <v>245</v>
      </c>
      <c r="AT478" s="161" t="s">
        <v>155</v>
      </c>
      <c r="AU478" s="161" t="s">
        <v>82</v>
      </c>
      <c r="AY478" s="18" t="s">
        <v>152</v>
      </c>
      <c r="BE478" s="162">
        <f>IF(N478="základní",J478,0)</f>
        <v>0</v>
      </c>
      <c r="BF478" s="162">
        <f>IF(N478="snížená",J478,0)</f>
        <v>0</v>
      </c>
      <c r="BG478" s="162">
        <f>IF(N478="zákl. přenesená",J478,0)</f>
        <v>0</v>
      </c>
      <c r="BH478" s="162">
        <f>IF(N478="sníž. přenesená",J478,0)</f>
        <v>0</v>
      </c>
      <c r="BI478" s="162">
        <f>IF(N478="nulová",J478,0)</f>
        <v>0</v>
      </c>
      <c r="BJ478" s="18" t="s">
        <v>80</v>
      </c>
      <c r="BK478" s="162">
        <f>ROUND(I478*H478,2)</f>
        <v>0</v>
      </c>
      <c r="BL478" s="18" t="s">
        <v>245</v>
      </c>
      <c r="BM478" s="161" t="s">
        <v>1234</v>
      </c>
    </row>
    <row r="479" spans="1:47" s="2" customFormat="1" ht="12">
      <c r="A479" s="33"/>
      <c r="B479" s="34"/>
      <c r="C479" s="33"/>
      <c r="D479" s="163" t="s">
        <v>162</v>
      </c>
      <c r="E479" s="33"/>
      <c r="F479" s="164" t="s">
        <v>1233</v>
      </c>
      <c r="G479" s="33"/>
      <c r="H479" s="33"/>
      <c r="I479" s="165"/>
      <c r="J479" s="33"/>
      <c r="K479" s="33"/>
      <c r="L479" s="34"/>
      <c r="M479" s="166"/>
      <c r="N479" s="167"/>
      <c r="O479" s="59"/>
      <c r="P479" s="59"/>
      <c r="Q479" s="59"/>
      <c r="R479" s="59"/>
      <c r="S479" s="59"/>
      <c r="T479" s="60"/>
      <c r="U479" s="33"/>
      <c r="V479" s="33"/>
      <c r="W479" s="33"/>
      <c r="X479" s="33"/>
      <c r="Y479" s="33"/>
      <c r="Z479" s="33"/>
      <c r="AA479" s="33"/>
      <c r="AB479" s="33"/>
      <c r="AC479" s="33"/>
      <c r="AD479" s="33"/>
      <c r="AE479" s="33"/>
      <c r="AT479" s="18" t="s">
        <v>162</v>
      </c>
      <c r="AU479" s="18" t="s">
        <v>82</v>
      </c>
    </row>
    <row r="480" spans="1:47" s="2" customFormat="1" ht="19.5">
      <c r="A480" s="33"/>
      <c r="B480" s="34"/>
      <c r="C480" s="33"/>
      <c r="D480" s="163" t="s">
        <v>164</v>
      </c>
      <c r="E480" s="33"/>
      <c r="F480" s="168" t="s">
        <v>827</v>
      </c>
      <c r="G480" s="33"/>
      <c r="H480" s="33"/>
      <c r="I480" s="165"/>
      <c r="J480" s="33"/>
      <c r="K480" s="33"/>
      <c r="L480" s="34"/>
      <c r="M480" s="166"/>
      <c r="N480" s="167"/>
      <c r="O480" s="59"/>
      <c r="P480" s="59"/>
      <c r="Q480" s="59"/>
      <c r="R480" s="59"/>
      <c r="S480" s="59"/>
      <c r="T480" s="60"/>
      <c r="U480" s="33"/>
      <c r="V480" s="33"/>
      <c r="W480" s="33"/>
      <c r="X480" s="33"/>
      <c r="Y480" s="33"/>
      <c r="Z480" s="33"/>
      <c r="AA480" s="33"/>
      <c r="AB480" s="33"/>
      <c r="AC480" s="33"/>
      <c r="AD480" s="33"/>
      <c r="AE480" s="33"/>
      <c r="AT480" s="18" t="s">
        <v>164</v>
      </c>
      <c r="AU480" s="18" t="s">
        <v>82</v>
      </c>
    </row>
    <row r="481" spans="2:51" s="14" customFormat="1" ht="12">
      <c r="B481" s="177"/>
      <c r="D481" s="163" t="s">
        <v>166</v>
      </c>
      <c r="E481" s="178" t="s">
        <v>1</v>
      </c>
      <c r="F481" s="179" t="s">
        <v>1230</v>
      </c>
      <c r="H481" s="178" t="s">
        <v>1</v>
      </c>
      <c r="I481" s="180"/>
      <c r="L481" s="177"/>
      <c r="M481" s="181"/>
      <c r="N481" s="182"/>
      <c r="O481" s="182"/>
      <c r="P481" s="182"/>
      <c r="Q481" s="182"/>
      <c r="R481" s="182"/>
      <c r="S481" s="182"/>
      <c r="T481" s="183"/>
      <c r="AT481" s="178" t="s">
        <v>166</v>
      </c>
      <c r="AU481" s="178" t="s">
        <v>82</v>
      </c>
      <c r="AV481" s="14" t="s">
        <v>80</v>
      </c>
      <c r="AW481" s="14" t="s">
        <v>31</v>
      </c>
      <c r="AX481" s="14" t="s">
        <v>74</v>
      </c>
      <c r="AY481" s="178" t="s">
        <v>152</v>
      </c>
    </row>
    <row r="482" spans="2:51" s="13" customFormat="1" ht="12">
      <c r="B482" s="169"/>
      <c r="D482" s="163" t="s">
        <v>166</v>
      </c>
      <c r="E482" s="170" t="s">
        <v>1</v>
      </c>
      <c r="F482" s="171" t="s">
        <v>245</v>
      </c>
      <c r="H482" s="172">
        <v>16</v>
      </c>
      <c r="I482" s="173"/>
      <c r="L482" s="169"/>
      <c r="M482" s="174"/>
      <c r="N482" s="175"/>
      <c r="O482" s="175"/>
      <c r="P482" s="175"/>
      <c r="Q482" s="175"/>
      <c r="R482" s="175"/>
      <c r="S482" s="175"/>
      <c r="T482" s="176"/>
      <c r="AT482" s="170" t="s">
        <v>166</v>
      </c>
      <c r="AU482" s="170" t="s">
        <v>82</v>
      </c>
      <c r="AV482" s="13" t="s">
        <v>82</v>
      </c>
      <c r="AW482" s="13" t="s">
        <v>31</v>
      </c>
      <c r="AX482" s="13" t="s">
        <v>80</v>
      </c>
      <c r="AY482" s="170" t="s">
        <v>152</v>
      </c>
    </row>
    <row r="483" spans="1:65" s="2" customFormat="1" ht="49.15" customHeight="1">
      <c r="A483" s="33"/>
      <c r="B483" s="149"/>
      <c r="C483" s="150" t="s">
        <v>1235</v>
      </c>
      <c r="D483" s="150" t="s">
        <v>155</v>
      </c>
      <c r="E483" s="151" t="s">
        <v>1236</v>
      </c>
      <c r="F483" s="152" t="s">
        <v>1237</v>
      </c>
      <c r="G483" s="153" t="s">
        <v>434</v>
      </c>
      <c r="H483" s="154">
        <v>16</v>
      </c>
      <c r="I483" s="155"/>
      <c r="J483" s="156">
        <f>ROUND(I483*H483,2)</f>
        <v>0</v>
      </c>
      <c r="K483" s="152" t="s">
        <v>1</v>
      </c>
      <c r="L483" s="34"/>
      <c r="M483" s="157" t="s">
        <v>1</v>
      </c>
      <c r="N483" s="158" t="s">
        <v>39</v>
      </c>
      <c r="O483" s="59"/>
      <c r="P483" s="159">
        <f>O483*H483</f>
        <v>0</v>
      </c>
      <c r="Q483" s="159">
        <v>0</v>
      </c>
      <c r="R483" s="159">
        <f>Q483*H483</f>
        <v>0</v>
      </c>
      <c r="S483" s="159">
        <v>0</v>
      </c>
      <c r="T483" s="160">
        <f>S483*H483</f>
        <v>0</v>
      </c>
      <c r="U483" s="33"/>
      <c r="V483" s="33"/>
      <c r="W483" s="33"/>
      <c r="X483" s="33"/>
      <c r="Y483" s="33"/>
      <c r="Z483" s="33"/>
      <c r="AA483" s="33"/>
      <c r="AB483" s="33"/>
      <c r="AC483" s="33"/>
      <c r="AD483" s="33"/>
      <c r="AE483" s="33"/>
      <c r="AR483" s="161" t="s">
        <v>245</v>
      </c>
      <c r="AT483" s="161" t="s">
        <v>155</v>
      </c>
      <c r="AU483" s="161" t="s">
        <v>82</v>
      </c>
      <c r="AY483" s="18" t="s">
        <v>152</v>
      </c>
      <c r="BE483" s="162">
        <f>IF(N483="základní",J483,0)</f>
        <v>0</v>
      </c>
      <c r="BF483" s="162">
        <f>IF(N483="snížená",J483,0)</f>
        <v>0</v>
      </c>
      <c r="BG483" s="162">
        <f>IF(N483="zákl. přenesená",J483,0)</f>
        <v>0</v>
      </c>
      <c r="BH483" s="162">
        <f>IF(N483="sníž. přenesená",J483,0)</f>
        <v>0</v>
      </c>
      <c r="BI483" s="162">
        <f>IF(N483="nulová",J483,0)</f>
        <v>0</v>
      </c>
      <c r="BJ483" s="18" t="s">
        <v>80</v>
      </c>
      <c r="BK483" s="162">
        <f>ROUND(I483*H483,2)</f>
        <v>0</v>
      </c>
      <c r="BL483" s="18" t="s">
        <v>245</v>
      </c>
      <c r="BM483" s="161" t="s">
        <v>1238</v>
      </c>
    </row>
    <row r="484" spans="1:47" s="2" customFormat="1" ht="29.25">
      <c r="A484" s="33"/>
      <c r="B484" s="34"/>
      <c r="C484" s="33"/>
      <c r="D484" s="163" t="s">
        <v>162</v>
      </c>
      <c r="E484" s="33"/>
      <c r="F484" s="164" t="s">
        <v>1237</v>
      </c>
      <c r="G484" s="33"/>
      <c r="H484" s="33"/>
      <c r="I484" s="165"/>
      <c r="J484" s="33"/>
      <c r="K484" s="33"/>
      <c r="L484" s="34"/>
      <c r="M484" s="166"/>
      <c r="N484" s="167"/>
      <c r="O484" s="59"/>
      <c r="P484" s="59"/>
      <c r="Q484" s="59"/>
      <c r="R484" s="59"/>
      <c r="S484" s="59"/>
      <c r="T484" s="60"/>
      <c r="U484" s="33"/>
      <c r="V484" s="33"/>
      <c r="W484" s="33"/>
      <c r="X484" s="33"/>
      <c r="Y484" s="33"/>
      <c r="Z484" s="33"/>
      <c r="AA484" s="33"/>
      <c r="AB484" s="33"/>
      <c r="AC484" s="33"/>
      <c r="AD484" s="33"/>
      <c r="AE484" s="33"/>
      <c r="AT484" s="18" t="s">
        <v>162</v>
      </c>
      <c r="AU484" s="18" t="s">
        <v>82</v>
      </c>
    </row>
    <row r="485" spans="1:47" s="2" customFormat="1" ht="19.5">
      <c r="A485" s="33"/>
      <c r="B485" s="34"/>
      <c r="C485" s="33"/>
      <c r="D485" s="163" t="s">
        <v>164</v>
      </c>
      <c r="E485" s="33"/>
      <c r="F485" s="168" t="s">
        <v>827</v>
      </c>
      <c r="G485" s="33"/>
      <c r="H485" s="33"/>
      <c r="I485" s="165"/>
      <c r="J485" s="33"/>
      <c r="K485" s="33"/>
      <c r="L485" s="34"/>
      <c r="M485" s="166"/>
      <c r="N485" s="167"/>
      <c r="O485" s="59"/>
      <c r="P485" s="59"/>
      <c r="Q485" s="59"/>
      <c r="R485" s="59"/>
      <c r="S485" s="59"/>
      <c r="T485" s="60"/>
      <c r="U485" s="33"/>
      <c r="V485" s="33"/>
      <c r="W485" s="33"/>
      <c r="X485" s="33"/>
      <c r="Y485" s="33"/>
      <c r="Z485" s="33"/>
      <c r="AA485" s="33"/>
      <c r="AB485" s="33"/>
      <c r="AC485" s="33"/>
      <c r="AD485" s="33"/>
      <c r="AE485" s="33"/>
      <c r="AT485" s="18" t="s">
        <v>164</v>
      </c>
      <c r="AU485" s="18" t="s">
        <v>82</v>
      </c>
    </row>
    <row r="486" spans="2:51" s="14" customFormat="1" ht="22.5">
      <c r="B486" s="177"/>
      <c r="D486" s="163" t="s">
        <v>166</v>
      </c>
      <c r="E486" s="178" t="s">
        <v>1</v>
      </c>
      <c r="F486" s="179" t="s">
        <v>1239</v>
      </c>
      <c r="H486" s="178" t="s">
        <v>1</v>
      </c>
      <c r="I486" s="180"/>
      <c r="L486" s="177"/>
      <c r="M486" s="181"/>
      <c r="N486" s="182"/>
      <c r="O486" s="182"/>
      <c r="P486" s="182"/>
      <c r="Q486" s="182"/>
      <c r="R486" s="182"/>
      <c r="S486" s="182"/>
      <c r="T486" s="183"/>
      <c r="AT486" s="178" t="s">
        <v>166</v>
      </c>
      <c r="AU486" s="178" t="s">
        <v>82</v>
      </c>
      <c r="AV486" s="14" t="s">
        <v>80</v>
      </c>
      <c r="AW486" s="14" t="s">
        <v>31</v>
      </c>
      <c r="AX486" s="14" t="s">
        <v>74</v>
      </c>
      <c r="AY486" s="178" t="s">
        <v>152</v>
      </c>
    </row>
    <row r="487" spans="2:51" s="13" customFormat="1" ht="12">
      <c r="B487" s="169"/>
      <c r="D487" s="163" t="s">
        <v>166</v>
      </c>
      <c r="E487" s="170" t="s">
        <v>1</v>
      </c>
      <c r="F487" s="171" t="s">
        <v>245</v>
      </c>
      <c r="H487" s="172">
        <v>16</v>
      </c>
      <c r="I487" s="173"/>
      <c r="L487" s="169"/>
      <c r="M487" s="174"/>
      <c r="N487" s="175"/>
      <c r="O487" s="175"/>
      <c r="P487" s="175"/>
      <c r="Q487" s="175"/>
      <c r="R487" s="175"/>
      <c r="S487" s="175"/>
      <c r="T487" s="176"/>
      <c r="AT487" s="170" t="s">
        <v>166</v>
      </c>
      <c r="AU487" s="170" t="s">
        <v>82</v>
      </c>
      <c r="AV487" s="13" t="s">
        <v>82</v>
      </c>
      <c r="AW487" s="13" t="s">
        <v>31</v>
      </c>
      <c r="AX487" s="13" t="s">
        <v>80</v>
      </c>
      <c r="AY487" s="170" t="s">
        <v>152</v>
      </c>
    </row>
    <row r="488" spans="1:65" s="2" customFormat="1" ht="16.5" customHeight="1">
      <c r="A488" s="33"/>
      <c r="B488" s="149"/>
      <c r="C488" s="150" t="s">
        <v>1240</v>
      </c>
      <c r="D488" s="150" t="s">
        <v>155</v>
      </c>
      <c r="E488" s="151" t="s">
        <v>1241</v>
      </c>
      <c r="F488" s="152" t="s">
        <v>1242</v>
      </c>
      <c r="G488" s="153" t="s">
        <v>403</v>
      </c>
      <c r="H488" s="154">
        <v>1</v>
      </c>
      <c r="I488" s="155"/>
      <c r="J488" s="156">
        <f>ROUND(I488*H488,2)</f>
        <v>0</v>
      </c>
      <c r="K488" s="152" t="s">
        <v>1</v>
      </c>
      <c r="L488" s="34"/>
      <c r="M488" s="157" t="s">
        <v>1</v>
      </c>
      <c r="N488" s="158" t="s">
        <v>39</v>
      </c>
      <c r="O488" s="59"/>
      <c r="P488" s="159">
        <f>O488*H488</f>
        <v>0</v>
      </c>
      <c r="Q488" s="159">
        <v>0</v>
      </c>
      <c r="R488" s="159">
        <f>Q488*H488</f>
        <v>0</v>
      </c>
      <c r="S488" s="159">
        <v>0</v>
      </c>
      <c r="T488" s="160">
        <f>S488*H488</f>
        <v>0</v>
      </c>
      <c r="U488" s="33"/>
      <c r="V488" s="33"/>
      <c r="W488" s="33"/>
      <c r="X488" s="33"/>
      <c r="Y488" s="33"/>
      <c r="Z488" s="33"/>
      <c r="AA488" s="33"/>
      <c r="AB488" s="33"/>
      <c r="AC488" s="33"/>
      <c r="AD488" s="33"/>
      <c r="AE488" s="33"/>
      <c r="AR488" s="161" t="s">
        <v>245</v>
      </c>
      <c r="AT488" s="161" t="s">
        <v>155</v>
      </c>
      <c r="AU488" s="161" t="s">
        <v>82</v>
      </c>
      <c r="AY488" s="18" t="s">
        <v>152</v>
      </c>
      <c r="BE488" s="162">
        <f>IF(N488="základní",J488,0)</f>
        <v>0</v>
      </c>
      <c r="BF488" s="162">
        <f>IF(N488="snížená",J488,0)</f>
        <v>0</v>
      </c>
      <c r="BG488" s="162">
        <f>IF(N488="zákl. přenesená",J488,0)</f>
        <v>0</v>
      </c>
      <c r="BH488" s="162">
        <f>IF(N488="sníž. přenesená",J488,0)</f>
        <v>0</v>
      </c>
      <c r="BI488" s="162">
        <f>IF(N488="nulová",J488,0)</f>
        <v>0</v>
      </c>
      <c r="BJ488" s="18" t="s">
        <v>80</v>
      </c>
      <c r="BK488" s="162">
        <f>ROUND(I488*H488,2)</f>
        <v>0</v>
      </c>
      <c r="BL488" s="18" t="s">
        <v>245</v>
      </c>
      <c r="BM488" s="161" t="s">
        <v>1243</v>
      </c>
    </row>
    <row r="489" spans="1:47" s="2" customFormat="1" ht="12">
      <c r="A489" s="33"/>
      <c r="B489" s="34"/>
      <c r="C489" s="33"/>
      <c r="D489" s="163" t="s">
        <v>162</v>
      </c>
      <c r="E489" s="33"/>
      <c r="F489" s="164" t="s">
        <v>1242</v>
      </c>
      <c r="G489" s="33"/>
      <c r="H489" s="33"/>
      <c r="I489" s="165"/>
      <c r="J489" s="33"/>
      <c r="K489" s="33"/>
      <c r="L489" s="34"/>
      <c r="M489" s="166"/>
      <c r="N489" s="167"/>
      <c r="O489" s="59"/>
      <c r="P489" s="59"/>
      <c r="Q489" s="59"/>
      <c r="R489" s="59"/>
      <c r="S489" s="59"/>
      <c r="T489" s="60"/>
      <c r="U489" s="33"/>
      <c r="V489" s="33"/>
      <c r="W489" s="33"/>
      <c r="X489" s="33"/>
      <c r="Y489" s="33"/>
      <c r="Z489" s="33"/>
      <c r="AA489" s="33"/>
      <c r="AB489" s="33"/>
      <c r="AC489" s="33"/>
      <c r="AD489" s="33"/>
      <c r="AE489" s="33"/>
      <c r="AT489" s="18" t="s">
        <v>162</v>
      </c>
      <c r="AU489" s="18" t="s">
        <v>82</v>
      </c>
    </row>
    <row r="490" spans="1:47" s="2" customFormat="1" ht="19.5">
      <c r="A490" s="33"/>
      <c r="B490" s="34"/>
      <c r="C490" s="33"/>
      <c r="D490" s="163" t="s">
        <v>164</v>
      </c>
      <c r="E490" s="33"/>
      <c r="F490" s="168" t="s">
        <v>827</v>
      </c>
      <c r="G490" s="33"/>
      <c r="H490" s="33"/>
      <c r="I490" s="165"/>
      <c r="J490" s="33"/>
      <c r="K490" s="33"/>
      <c r="L490" s="34"/>
      <c r="M490" s="166"/>
      <c r="N490" s="167"/>
      <c r="O490" s="59"/>
      <c r="P490" s="59"/>
      <c r="Q490" s="59"/>
      <c r="R490" s="59"/>
      <c r="S490" s="59"/>
      <c r="T490" s="60"/>
      <c r="U490" s="33"/>
      <c r="V490" s="33"/>
      <c r="W490" s="33"/>
      <c r="X490" s="33"/>
      <c r="Y490" s="33"/>
      <c r="Z490" s="33"/>
      <c r="AA490" s="33"/>
      <c r="AB490" s="33"/>
      <c r="AC490" s="33"/>
      <c r="AD490" s="33"/>
      <c r="AE490" s="33"/>
      <c r="AT490" s="18" t="s">
        <v>164</v>
      </c>
      <c r="AU490" s="18" t="s">
        <v>82</v>
      </c>
    </row>
    <row r="491" spans="2:51" s="13" customFormat="1" ht="12">
      <c r="B491" s="169"/>
      <c r="D491" s="163" t="s">
        <v>166</v>
      </c>
      <c r="E491" s="170" t="s">
        <v>1</v>
      </c>
      <c r="F491" s="171" t="s">
        <v>80</v>
      </c>
      <c r="H491" s="172">
        <v>1</v>
      </c>
      <c r="I491" s="173"/>
      <c r="L491" s="169"/>
      <c r="M491" s="174"/>
      <c r="N491" s="175"/>
      <c r="O491" s="175"/>
      <c r="P491" s="175"/>
      <c r="Q491" s="175"/>
      <c r="R491" s="175"/>
      <c r="S491" s="175"/>
      <c r="T491" s="176"/>
      <c r="AT491" s="170" t="s">
        <v>166</v>
      </c>
      <c r="AU491" s="170" t="s">
        <v>82</v>
      </c>
      <c r="AV491" s="13" t="s">
        <v>82</v>
      </c>
      <c r="AW491" s="13" t="s">
        <v>31</v>
      </c>
      <c r="AX491" s="13" t="s">
        <v>80</v>
      </c>
      <c r="AY491" s="170" t="s">
        <v>152</v>
      </c>
    </row>
    <row r="492" spans="1:65" s="2" customFormat="1" ht="49.15" customHeight="1">
      <c r="A492" s="33"/>
      <c r="B492" s="149"/>
      <c r="C492" s="150" t="s">
        <v>1244</v>
      </c>
      <c r="D492" s="150" t="s">
        <v>155</v>
      </c>
      <c r="E492" s="151" t="s">
        <v>1245</v>
      </c>
      <c r="F492" s="152" t="s">
        <v>1246</v>
      </c>
      <c r="G492" s="153" t="s">
        <v>403</v>
      </c>
      <c r="H492" s="154">
        <v>1</v>
      </c>
      <c r="I492" s="155"/>
      <c r="J492" s="156">
        <f>ROUND(I492*H492,2)</f>
        <v>0</v>
      </c>
      <c r="K492" s="152" t="s">
        <v>1</v>
      </c>
      <c r="L492" s="34"/>
      <c r="M492" s="157" t="s">
        <v>1</v>
      </c>
      <c r="N492" s="158" t="s">
        <v>39</v>
      </c>
      <c r="O492" s="59"/>
      <c r="P492" s="159">
        <f>O492*H492</f>
        <v>0</v>
      </c>
      <c r="Q492" s="159">
        <v>0</v>
      </c>
      <c r="R492" s="159">
        <f>Q492*H492</f>
        <v>0</v>
      </c>
      <c r="S492" s="159">
        <v>0</v>
      </c>
      <c r="T492" s="160">
        <f>S492*H492</f>
        <v>0</v>
      </c>
      <c r="U492" s="33"/>
      <c r="V492" s="33"/>
      <c r="W492" s="33"/>
      <c r="X492" s="33"/>
      <c r="Y492" s="33"/>
      <c r="Z492" s="33"/>
      <c r="AA492" s="33"/>
      <c r="AB492" s="33"/>
      <c r="AC492" s="33"/>
      <c r="AD492" s="33"/>
      <c r="AE492" s="33"/>
      <c r="AR492" s="161" t="s">
        <v>245</v>
      </c>
      <c r="AT492" s="161" t="s">
        <v>155</v>
      </c>
      <c r="AU492" s="161" t="s">
        <v>82</v>
      </c>
      <c r="AY492" s="18" t="s">
        <v>152</v>
      </c>
      <c r="BE492" s="162">
        <f>IF(N492="základní",J492,0)</f>
        <v>0</v>
      </c>
      <c r="BF492" s="162">
        <f>IF(N492="snížená",J492,0)</f>
        <v>0</v>
      </c>
      <c r="BG492" s="162">
        <f>IF(N492="zákl. přenesená",J492,0)</f>
        <v>0</v>
      </c>
      <c r="BH492" s="162">
        <f>IF(N492="sníž. přenesená",J492,0)</f>
        <v>0</v>
      </c>
      <c r="BI492" s="162">
        <f>IF(N492="nulová",J492,0)</f>
        <v>0</v>
      </c>
      <c r="BJ492" s="18" t="s">
        <v>80</v>
      </c>
      <c r="BK492" s="162">
        <f>ROUND(I492*H492,2)</f>
        <v>0</v>
      </c>
      <c r="BL492" s="18" t="s">
        <v>245</v>
      </c>
      <c r="BM492" s="161" t="s">
        <v>1247</v>
      </c>
    </row>
    <row r="493" spans="1:47" s="2" customFormat="1" ht="48.75">
      <c r="A493" s="33"/>
      <c r="B493" s="34"/>
      <c r="C493" s="33"/>
      <c r="D493" s="163" t="s">
        <v>162</v>
      </c>
      <c r="E493" s="33"/>
      <c r="F493" s="164" t="s">
        <v>1248</v>
      </c>
      <c r="G493" s="33"/>
      <c r="H493" s="33"/>
      <c r="I493" s="165"/>
      <c r="J493" s="33"/>
      <c r="K493" s="33"/>
      <c r="L493" s="34"/>
      <c r="M493" s="166"/>
      <c r="N493" s="167"/>
      <c r="O493" s="59"/>
      <c r="P493" s="59"/>
      <c r="Q493" s="59"/>
      <c r="R493" s="59"/>
      <c r="S493" s="59"/>
      <c r="T493" s="60"/>
      <c r="U493" s="33"/>
      <c r="V493" s="33"/>
      <c r="W493" s="33"/>
      <c r="X493" s="33"/>
      <c r="Y493" s="33"/>
      <c r="Z493" s="33"/>
      <c r="AA493" s="33"/>
      <c r="AB493" s="33"/>
      <c r="AC493" s="33"/>
      <c r="AD493" s="33"/>
      <c r="AE493" s="33"/>
      <c r="AT493" s="18" t="s">
        <v>162</v>
      </c>
      <c r="AU493" s="18" t="s">
        <v>82</v>
      </c>
    </row>
    <row r="494" spans="1:47" s="2" customFormat="1" ht="19.5">
      <c r="A494" s="33"/>
      <c r="B494" s="34"/>
      <c r="C494" s="33"/>
      <c r="D494" s="163" t="s">
        <v>164</v>
      </c>
      <c r="E494" s="33"/>
      <c r="F494" s="168" t="s">
        <v>827</v>
      </c>
      <c r="G494" s="33"/>
      <c r="H494" s="33"/>
      <c r="I494" s="165"/>
      <c r="J494" s="33"/>
      <c r="K494" s="33"/>
      <c r="L494" s="34"/>
      <c r="M494" s="166"/>
      <c r="N494" s="167"/>
      <c r="O494" s="59"/>
      <c r="P494" s="59"/>
      <c r="Q494" s="59"/>
      <c r="R494" s="59"/>
      <c r="S494" s="59"/>
      <c r="T494" s="60"/>
      <c r="U494" s="33"/>
      <c r="V494" s="33"/>
      <c r="W494" s="33"/>
      <c r="X494" s="33"/>
      <c r="Y494" s="33"/>
      <c r="Z494" s="33"/>
      <c r="AA494" s="33"/>
      <c r="AB494" s="33"/>
      <c r="AC494" s="33"/>
      <c r="AD494" s="33"/>
      <c r="AE494" s="33"/>
      <c r="AT494" s="18" t="s">
        <v>164</v>
      </c>
      <c r="AU494" s="18" t="s">
        <v>82</v>
      </c>
    </row>
    <row r="495" spans="2:51" s="13" customFormat="1" ht="12">
      <c r="B495" s="169"/>
      <c r="D495" s="163" t="s">
        <v>166</v>
      </c>
      <c r="E495" s="170" t="s">
        <v>1</v>
      </c>
      <c r="F495" s="171" t="s">
        <v>80</v>
      </c>
      <c r="H495" s="172">
        <v>1</v>
      </c>
      <c r="I495" s="173"/>
      <c r="L495" s="169"/>
      <c r="M495" s="214"/>
      <c r="N495" s="215"/>
      <c r="O495" s="215"/>
      <c r="P495" s="215"/>
      <c r="Q495" s="215"/>
      <c r="R495" s="215"/>
      <c r="S495" s="215"/>
      <c r="T495" s="216"/>
      <c r="AT495" s="170" t="s">
        <v>166</v>
      </c>
      <c r="AU495" s="170" t="s">
        <v>82</v>
      </c>
      <c r="AV495" s="13" t="s">
        <v>82</v>
      </c>
      <c r="AW495" s="13" t="s">
        <v>31</v>
      </c>
      <c r="AX495" s="13" t="s">
        <v>80</v>
      </c>
      <c r="AY495" s="170" t="s">
        <v>152</v>
      </c>
    </row>
    <row r="496" spans="1:31" s="2" customFormat="1" ht="6.95" customHeight="1">
      <c r="A496" s="33"/>
      <c r="B496" s="48"/>
      <c r="C496" s="49"/>
      <c r="D496" s="49"/>
      <c r="E496" s="49"/>
      <c r="F496" s="49"/>
      <c r="G496" s="49"/>
      <c r="H496" s="49"/>
      <c r="I496" s="49"/>
      <c r="J496" s="49"/>
      <c r="K496" s="49"/>
      <c r="L496" s="34"/>
      <c r="M496" s="33"/>
      <c r="O496" s="33"/>
      <c r="P496" s="33"/>
      <c r="Q496" s="33"/>
      <c r="R496" s="33"/>
      <c r="S496" s="33"/>
      <c r="T496" s="33"/>
      <c r="U496" s="33"/>
      <c r="V496" s="33"/>
      <c r="W496" s="33"/>
      <c r="X496" s="33"/>
      <c r="Y496" s="33"/>
      <c r="Z496" s="33"/>
      <c r="AA496" s="33"/>
      <c r="AB496" s="33"/>
      <c r="AC496" s="33"/>
      <c r="AD496" s="33"/>
      <c r="AE496" s="33"/>
    </row>
  </sheetData>
  <autoFilter ref="C134:K495"/>
  <mergeCells count="15">
    <mergeCell ref="E121:H121"/>
    <mergeCell ref="E125:H125"/>
    <mergeCell ref="E123:H123"/>
    <mergeCell ref="E127:H12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25" t="s">
        <v>5</v>
      </c>
      <c r="M2" s="226"/>
      <c r="N2" s="226"/>
      <c r="O2" s="226"/>
      <c r="P2" s="226"/>
      <c r="Q2" s="226"/>
      <c r="R2" s="226"/>
      <c r="S2" s="226"/>
      <c r="T2" s="226"/>
      <c r="U2" s="226"/>
      <c r="V2" s="226"/>
      <c r="AT2" s="18" t="s">
        <v>109</v>
      </c>
    </row>
    <row r="3" spans="2:46" s="1" customFormat="1" ht="6.95" customHeight="1">
      <c r="B3" s="19"/>
      <c r="C3" s="20"/>
      <c r="D3" s="20"/>
      <c r="E3" s="20"/>
      <c r="F3" s="20"/>
      <c r="G3" s="20"/>
      <c r="H3" s="20"/>
      <c r="I3" s="20"/>
      <c r="J3" s="20"/>
      <c r="K3" s="20"/>
      <c r="L3" s="21"/>
      <c r="AT3" s="18" t="s">
        <v>82</v>
      </c>
    </row>
    <row r="4" spans="2:46" s="1" customFormat="1" ht="24.95" customHeight="1">
      <c r="B4" s="21"/>
      <c r="D4" s="22" t="s">
        <v>116</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3" t="str">
        <f>'Rekapitulace stavby'!K6</f>
        <v>Hráze v ústí Ropičanky a Sadového potoka, stavba č. 5753</v>
      </c>
      <c r="F7" s="264"/>
      <c r="G7" s="264"/>
      <c r="H7" s="264"/>
      <c r="L7" s="21"/>
    </row>
    <row r="8" spans="2:12" ht="12.75">
      <c r="B8" s="21"/>
      <c r="D8" s="28" t="s">
        <v>117</v>
      </c>
      <c r="L8" s="21"/>
    </row>
    <row r="9" spans="2:12" s="1" customFormat="1" ht="16.5" customHeight="1">
      <c r="B9" s="21"/>
      <c r="E9" s="263" t="s">
        <v>118</v>
      </c>
      <c r="F9" s="226"/>
      <c r="G9" s="226"/>
      <c r="H9" s="226"/>
      <c r="L9" s="21"/>
    </row>
    <row r="10" spans="2:12" s="1" customFormat="1" ht="12" customHeight="1">
      <c r="B10" s="21"/>
      <c r="D10" s="28" t="s">
        <v>119</v>
      </c>
      <c r="L10" s="21"/>
    </row>
    <row r="11" spans="1:31" s="2" customFormat="1" ht="16.5" customHeight="1">
      <c r="A11" s="33"/>
      <c r="B11" s="34"/>
      <c r="C11" s="33"/>
      <c r="D11" s="33"/>
      <c r="E11" s="266" t="s">
        <v>823</v>
      </c>
      <c r="F11" s="262"/>
      <c r="G11" s="262"/>
      <c r="H11" s="262"/>
      <c r="I11" s="3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824</v>
      </c>
      <c r="E12" s="33"/>
      <c r="F12" s="33"/>
      <c r="G12" s="33"/>
      <c r="H12" s="33"/>
      <c r="I12" s="33"/>
      <c r="J12" s="33"/>
      <c r="K12" s="33"/>
      <c r="L12" s="43"/>
      <c r="S12" s="33"/>
      <c r="T12" s="33"/>
      <c r="U12" s="33"/>
      <c r="V12" s="33"/>
      <c r="W12" s="33"/>
      <c r="X12" s="33"/>
      <c r="Y12" s="33"/>
      <c r="Z12" s="33"/>
      <c r="AA12" s="33"/>
      <c r="AB12" s="33"/>
      <c r="AC12" s="33"/>
      <c r="AD12" s="33"/>
      <c r="AE12" s="33"/>
    </row>
    <row r="13" spans="1:31" s="2" customFormat="1" ht="16.5" customHeight="1">
      <c r="A13" s="33"/>
      <c r="B13" s="34"/>
      <c r="C13" s="33"/>
      <c r="D13" s="33"/>
      <c r="E13" s="256" t="s">
        <v>1249</v>
      </c>
      <c r="F13" s="262"/>
      <c r="G13" s="262"/>
      <c r="H13" s="262"/>
      <c r="I13" s="3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3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28"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28" t="s">
        <v>22</v>
      </c>
      <c r="J16" s="56">
        <f>'Rekapitulace stavby'!AN8</f>
        <v>44593</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3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23</v>
      </c>
      <c r="E18" s="33"/>
      <c r="F18" s="33"/>
      <c r="G18" s="33"/>
      <c r="H18" s="33"/>
      <c r="I18" s="28" t="s">
        <v>24</v>
      </c>
      <c r="J18" s="26" t="s">
        <v>1</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
        <v>25</v>
      </c>
      <c r="F19" s="33"/>
      <c r="G19" s="33"/>
      <c r="H19" s="33"/>
      <c r="I19" s="28" t="s">
        <v>26</v>
      </c>
      <c r="J19" s="26" t="s">
        <v>1</v>
      </c>
      <c r="K19" s="33"/>
      <c r="L19" s="43"/>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3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28" t="s">
        <v>24</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65" t="str">
        <f>'Rekapitulace stavby'!E14</f>
        <v>Vyplň údaj</v>
      </c>
      <c r="F22" s="248"/>
      <c r="G22" s="248"/>
      <c r="H22" s="248"/>
      <c r="I22" s="28"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3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28" t="s">
        <v>24</v>
      </c>
      <c r="J24" s="26" t="s">
        <v>1</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
        <v>30</v>
      </c>
      <c r="F25" s="33"/>
      <c r="G25" s="33"/>
      <c r="H25" s="33"/>
      <c r="I25" s="28" t="s">
        <v>26</v>
      </c>
      <c r="J25" s="26" t="s">
        <v>1</v>
      </c>
      <c r="K25" s="33"/>
      <c r="L25" s="43"/>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3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32</v>
      </c>
      <c r="E27" s="33"/>
      <c r="F27" s="33"/>
      <c r="G27" s="33"/>
      <c r="H27" s="33"/>
      <c r="I27" s="28" t="s">
        <v>24</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28"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3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33</v>
      </c>
      <c r="E30" s="33"/>
      <c r="F30" s="33"/>
      <c r="G30" s="33"/>
      <c r="H30" s="33"/>
      <c r="I30" s="33"/>
      <c r="J30" s="33"/>
      <c r="K30" s="33"/>
      <c r="L30" s="43"/>
      <c r="S30" s="33"/>
      <c r="T30" s="33"/>
      <c r="U30" s="33"/>
      <c r="V30" s="33"/>
      <c r="W30" s="33"/>
      <c r="X30" s="33"/>
      <c r="Y30" s="33"/>
      <c r="Z30" s="33"/>
      <c r="AA30" s="33"/>
      <c r="AB30" s="33"/>
      <c r="AC30" s="33"/>
      <c r="AD30" s="33"/>
      <c r="AE30" s="33"/>
    </row>
    <row r="31" spans="1:31" s="8" customFormat="1" ht="16.5" customHeight="1">
      <c r="A31" s="100"/>
      <c r="B31" s="101"/>
      <c r="C31" s="100"/>
      <c r="D31" s="100"/>
      <c r="E31" s="252" t="s">
        <v>1</v>
      </c>
      <c r="F31" s="252"/>
      <c r="G31" s="252"/>
      <c r="H31" s="252"/>
      <c r="I31" s="100"/>
      <c r="J31" s="100"/>
      <c r="K31" s="100"/>
      <c r="L31" s="102"/>
      <c r="S31" s="100"/>
      <c r="T31" s="100"/>
      <c r="U31" s="100"/>
      <c r="V31" s="100"/>
      <c r="W31" s="100"/>
      <c r="X31" s="100"/>
      <c r="Y31" s="100"/>
      <c r="Z31" s="100"/>
      <c r="AA31" s="100"/>
      <c r="AB31" s="100"/>
      <c r="AC31" s="100"/>
      <c r="AD31" s="100"/>
      <c r="AE31" s="100"/>
    </row>
    <row r="32" spans="1:31" s="2" customFormat="1" ht="6.95" customHeight="1">
      <c r="A32" s="33"/>
      <c r="B32" s="34"/>
      <c r="C32" s="33"/>
      <c r="D32" s="33"/>
      <c r="E32" s="33"/>
      <c r="F32" s="33"/>
      <c r="G32" s="33"/>
      <c r="H32" s="33"/>
      <c r="I32" s="33"/>
      <c r="J32" s="33"/>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03" t="s">
        <v>34</v>
      </c>
      <c r="E34" s="33"/>
      <c r="F34" s="33"/>
      <c r="G34" s="33"/>
      <c r="H34" s="33"/>
      <c r="I34" s="33"/>
      <c r="J34" s="72">
        <f>ROUND(J133,2)</f>
        <v>0</v>
      </c>
      <c r="K34" s="33"/>
      <c r="L34" s="43"/>
      <c r="S34" s="33"/>
      <c r="T34" s="33"/>
      <c r="U34" s="33"/>
      <c r="V34" s="33"/>
      <c r="W34" s="33"/>
      <c r="X34" s="33"/>
      <c r="Y34" s="33"/>
      <c r="Z34" s="33"/>
      <c r="AA34" s="33"/>
      <c r="AB34" s="33"/>
      <c r="AC34" s="33"/>
      <c r="AD34" s="33"/>
      <c r="AE34" s="33"/>
    </row>
    <row r="35" spans="1:31" s="2" customFormat="1" ht="6.95" customHeight="1">
      <c r="A35" s="33"/>
      <c r="B35" s="34"/>
      <c r="C35" s="33"/>
      <c r="D35" s="67"/>
      <c r="E35" s="67"/>
      <c r="F35" s="67"/>
      <c r="G35" s="67"/>
      <c r="H35" s="67"/>
      <c r="I35" s="67"/>
      <c r="J35" s="67"/>
      <c r="K35" s="67"/>
      <c r="L35" s="43"/>
      <c r="S35" s="33"/>
      <c r="T35" s="33"/>
      <c r="U35" s="33"/>
      <c r="V35" s="33"/>
      <c r="W35" s="33"/>
      <c r="X35" s="33"/>
      <c r="Y35" s="33"/>
      <c r="Z35" s="33"/>
      <c r="AA35" s="33"/>
      <c r="AB35" s="33"/>
      <c r="AC35" s="33"/>
      <c r="AD35" s="33"/>
      <c r="AE35" s="33"/>
    </row>
    <row r="36" spans="1:31" s="2" customFormat="1" ht="14.45" customHeight="1">
      <c r="A36" s="33"/>
      <c r="B36" s="34"/>
      <c r="C36" s="33"/>
      <c r="D36" s="33"/>
      <c r="E36" s="33"/>
      <c r="F36" s="37" t="s">
        <v>36</v>
      </c>
      <c r="G36" s="33"/>
      <c r="H36" s="33"/>
      <c r="I36" s="37" t="s">
        <v>35</v>
      </c>
      <c r="J36" s="37" t="s">
        <v>37</v>
      </c>
      <c r="K36" s="33"/>
      <c r="L36" s="43"/>
      <c r="S36" s="33"/>
      <c r="T36" s="33"/>
      <c r="U36" s="33"/>
      <c r="V36" s="33"/>
      <c r="W36" s="33"/>
      <c r="X36" s="33"/>
      <c r="Y36" s="33"/>
      <c r="Z36" s="33"/>
      <c r="AA36" s="33"/>
      <c r="AB36" s="33"/>
      <c r="AC36" s="33"/>
      <c r="AD36" s="33"/>
      <c r="AE36" s="33"/>
    </row>
    <row r="37" spans="1:31" s="2" customFormat="1" ht="14.45" customHeight="1">
      <c r="A37" s="33"/>
      <c r="B37" s="34"/>
      <c r="C37" s="33"/>
      <c r="D37" s="104" t="s">
        <v>38</v>
      </c>
      <c r="E37" s="28" t="s">
        <v>39</v>
      </c>
      <c r="F37" s="105">
        <f>ROUND((SUM(BE133:BE270)),2)</f>
        <v>0</v>
      </c>
      <c r="G37" s="33"/>
      <c r="H37" s="33"/>
      <c r="I37" s="106">
        <v>0.21</v>
      </c>
      <c r="J37" s="105">
        <f>ROUND(((SUM(BE133:BE270))*I37),2)</f>
        <v>0</v>
      </c>
      <c r="K37" s="33"/>
      <c r="L37" s="43"/>
      <c r="S37" s="33"/>
      <c r="T37" s="33"/>
      <c r="U37" s="33"/>
      <c r="V37" s="33"/>
      <c r="W37" s="33"/>
      <c r="X37" s="33"/>
      <c r="Y37" s="33"/>
      <c r="Z37" s="33"/>
      <c r="AA37" s="33"/>
      <c r="AB37" s="33"/>
      <c r="AC37" s="33"/>
      <c r="AD37" s="33"/>
      <c r="AE37" s="33"/>
    </row>
    <row r="38" spans="1:31" s="2" customFormat="1" ht="14.45" customHeight="1">
      <c r="A38" s="33"/>
      <c r="B38" s="34"/>
      <c r="C38" s="33"/>
      <c r="D38" s="33"/>
      <c r="E38" s="28" t="s">
        <v>40</v>
      </c>
      <c r="F38" s="105">
        <f>ROUND((SUM(BF133:BF270)),2)</f>
        <v>0</v>
      </c>
      <c r="G38" s="33"/>
      <c r="H38" s="33"/>
      <c r="I38" s="106">
        <v>0.15</v>
      </c>
      <c r="J38" s="105">
        <f>ROUND(((SUM(BF133:BF270))*I38),2)</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41</v>
      </c>
      <c r="F39" s="105">
        <f>ROUND((SUM(BG133:BG270)),2)</f>
        <v>0</v>
      </c>
      <c r="G39" s="33"/>
      <c r="H39" s="33"/>
      <c r="I39" s="106">
        <v>0.21</v>
      </c>
      <c r="J39" s="105">
        <f>0</f>
        <v>0</v>
      </c>
      <c r="K39" s="33"/>
      <c r="L39" s="43"/>
      <c r="S39" s="33"/>
      <c r="T39" s="33"/>
      <c r="U39" s="33"/>
      <c r="V39" s="33"/>
      <c r="W39" s="33"/>
      <c r="X39" s="33"/>
      <c r="Y39" s="33"/>
      <c r="Z39" s="33"/>
      <c r="AA39" s="33"/>
      <c r="AB39" s="33"/>
      <c r="AC39" s="33"/>
      <c r="AD39" s="33"/>
      <c r="AE39" s="33"/>
    </row>
    <row r="40" spans="1:31" s="2" customFormat="1" ht="14.45" customHeight="1" hidden="1">
      <c r="A40" s="33"/>
      <c r="B40" s="34"/>
      <c r="C40" s="33"/>
      <c r="D40" s="33"/>
      <c r="E40" s="28" t="s">
        <v>42</v>
      </c>
      <c r="F40" s="105">
        <f>ROUND((SUM(BH133:BH270)),2)</f>
        <v>0</v>
      </c>
      <c r="G40" s="33"/>
      <c r="H40" s="33"/>
      <c r="I40" s="106">
        <v>0.15</v>
      </c>
      <c r="J40" s="105">
        <f>0</f>
        <v>0</v>
      </c>
      <c r="K40" s="33"/>
      <c r="L40" s="43"/>
      <c r="S40" s="33"/>
      <c r="T40" s="33"/>
      <c r="U40" s="33"/>
      <c r="V40" s="33"/>
      <c r="W40" s="33"/>
      <c r="X40" s="33"/>
      <c r="Y40" s="33"/>
      <c r="Z40" s="33"/>
      <c r="AA40" s="33"/>
      <c r="AB40" s="33"/>
      <c r="AC40" s="33"/>
      <c r="AD40" s="33"/>
      <c r="AE40" s="33"/>
    </row>
    <row r="41" spans="1:31" s="2" customFormat="1" ht="14.45" customHeight="1" hidden="1">
      <c r="A41" s="33"/>
      <c r="B41" s="34"/>
      <c r="C41" s="33"/>
      <c r="D41" s="33"/>
      <c r="E41" s="28" t="s">
        <v>43</v>
      </c>
      <c r="F41" s="105">
        <f>ROUND((SUM(BI133:BI270)),2)</f>
        <v>0</v>
      </c>
      <c r="G41" s="33"/>
      <c r="H41" s="33"/>
      <c r="I41" s="106">
        <v>0</v>
      </c>
      <c r="J41" s="105">
        <f>0</f>
        <v>0</v>
      </c>
      <c r="K41" s="33"/>
      <c r="L41" s="43"/>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2" customFormat="1" ht="25.35" customHeight="1">
      <c r="A43" s="33"/>
      <c r="B43" s="34"/>
      <c r="C43" s="107"/>
      <c r="D43" s="108" t="s">
        <v>44</v>
      </c>
      <c r="E43" s="61"/>
      <c r="F43" s="61"/>
      <c r="G43" s="109" t="s">
        <v>45</v>
      </c>
      <c r="H43" s="110" t="s">
        <v>46</v>
      </c>
      <c r="I43" s="61"/>
      <c r="J43" s="111">
        <f>SUM(J34:J41)</f>
        <v>0</v>
      </c>
      <c r="K43" s="112"/>
      <c r="L43" s="43"/>
      <c r="S43" s="33"/>
      <c r="T43" s="33"/>
      <c r="U43" s="33"/>
      <c r="V43" s="33"/>
      <c r="W43" s="33"/>
      <c r="X43" s="33"/>
      <c r="Y43" s="33"/>
      <c r="Z43" s="33"/>
      <c r="AA43" s="33"/>
      <c r="AB43" s="33"/>
      <c r="AC43" s="33"/>
      <c r="AD43" s="33"/>
      <c r="AE43" s="33"/>
    </row>
    <row r="44" spans="1:31" s="2" customFormat="1" ht="14.45" customHeight="1">
      <c r="A44" s="33"/>
      <c r="B44" s="34"/>
      <c r="C44" s="33"/>
      <c r="D44" s="33"/>
      <c r="E44" s="33"/>
      <c r="F44" s="33"/>
      <c r="G44" s="33"/>
      <c r="H44" s="33"/>
      <c r="I44" s="33"/>
      <c r="J44" s="33"/>
      <c r="K44" s="33"/>
      <c r="L44" s="43"/>
      <c r="S44" s="33"/>
      <c r="T44" s="33"/>
      <c r="U44" s="33"/>
      <c r="V44" s="33"/>
      <c r="W44" s="33"/>
      <c r="X44" s="33"/>
      <c r="Y44" s="33"/>
      <c r="Z44" s="33"/>
      <c r="AA44" s="33"/>
      <c r="AB44" s="33"/>
      <c r="AC44" s="33"/>
      <c r="AD44" s="33"/>
      <c r="AE44" s="33"/>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47</v>
      </c>
      <c r="E50" s="45"/>
      <c r="F50" s="45"/>
      <c r="G50" s="44" t="s">
        <v>48</v>
      </c>
      <c r="H50" s="45"/>
      <c r="I50" s="45"/>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49</v>
      </c>
      <c r="E61" s="36"/>
      <c r="F61" s="113" t="s">
        <v>50</v>
      </c>
      <c r="G61" s="46" t="s">
        <v>49</v>
      </c>
      <c r="H61" s="36"/>
      <c r="I61" s="36"/>
      <c r="J61" s="114" t="s">
        <v>50</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51</v>
      </c>
      <c r="E65" s="47"/>
      <c r="F65" s="47"/>
      <c r="G65" s="44" t="s">
        <v>52</v>
      </c>
      <c r="H65" s="47"/>
      <c r="I65" s="47"/>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49</v>
      </c>
      <c r="E76" s="36"/>
      <c r="F76" s="113" t="s">
        <v>50</v>
      </c>
      <c r="G76" s="46" t="s">
        <v>49</v>
      </c>
      <c r="H76" s="36"/>
      <c r="I76" s="36"/>
      <c r="J76" s="114" t="s">
        <v>50</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121</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3" t="str">
        <f>E7</f>
        <v>Hráze v ústí Ropičanky a Sadového potoka, stavba č. 5753</v>
      </c>
      <c r="F85" s="264"/>
      <c r="G85" s="264"/>
      <c r="H85" s="264"/>
      <c r="I85" s="33"/>
      <c r="J85" s="33"/>
      <c r="K85" s="33"/>
      <c r="L85" s="43"/>
      <c r="S85" s="33"/>
      <c r="T85" s="33"/>
      <c r="U85" s="33"/>
      <c r="V85" s="33"/>
      <c r="W85" s="33"/>
      <c r="X85" s="33"/>
      <c r="Y85" s="33"/>
      <c r="Z85" s="33"/>
      <c r="AA85" s="33"/>
      <c r="AB85" s="33"/>
      <c r="AC85" s="33"/>
      <c r="AD85" s="33"/>
      <c r="AE85" s="33"/>
    </row>
    <row r="86" spans="2:12" s="1" customFormat="1" ht="12" customHeight="1">
      <c r="B86" s="21"/>
      <c r="C86" s="28" t="s">
        <v>117</v>
      </c>
      <c r="L86" s="21"/>
    </row>
    <row r="87" spans="2:12" s="1" customFormat="1" ht="16.5" customHeight="1">
      <c r="B87" s="21"/>
      <c r="E87" s="263" t="s">
        <v>118</v>
      </c>
      <c r="F87" s="226"/>
      <c r="G87" s="226"/>
      <c r="H87" s="226"/>
      <c r="L87" s="21"/>
    </row>
    <row r="88" spans="2:12" s="1" customFormat="1" ht="12" customHeight="1">
      <c r="B88" s="21"/>
      <c r="C88" s="28" t="s">
        <v>119</v>
      </c>
      <c r="L88" s="21"/>
    </row>
    <row r="89" spans="1:31" s="2" customFormat="1" ht="16.5" customHeight="1">
      <c r="A89" s="33"/>
      <c r="B89" s="34"/>
      <c r="C89" s="33"/>
      <c r="D89" s="33"/>
      <c r="E89" s="266" t="s">
        <v>823</v>
      </c>
      <c r="F89" s="262"/>
      <c r="G89" s="262"/>
      <c r="H89" s="262"/>
      <c r="I89" s="33"/>
      <c r="J89" s="33"/>
      <c r="K89" s="33"/>
      <c r="L89" s="43"/>
      <c r="S89" s="33"/>
      <c r="T89" s="33"/>
      <c r="U89" s="33"/>
      <c r="V89" s="33"/>
      <c r="W89" s="33"/>
      <c r="X89" s="33"/>
      <c r="Y89" s="33"/>
      <c r="Z89" s="33"/>
      <c r="AA89" s="33"/>
      <c r="AB89" s="33"/>
      <c r="AC89" s="33"/>
      <c r="AD89" s="33"/>
      <c r="AE89" s="33"/>
    </row>
    <row r="90" spans="1:31" s="2" customFormat="1" ht="12" customHeight="1">
      <c r="A90" s="33"/>
      <c r="B90" s="34"/>
      <c r="C90" s="28" t="s">
        <v>824</v>
      </c>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6.5" customHeight="1">
      <c r="A91" s="33"/>
      <c r="B91" s="34"/>
      <c r="C91" s="33"/>
      <c r="D91" s="33"/>
      <c r="E91" s="256" t="str">
        <f>E13</f>
        <v>0003 - DSO 06.3 Dočasný sjezd a převedení vody</v>
      </c>
      <c r="F91" s="262"/>
      <c r="G91" s="262"/>
      <c r="H91" s="262"/>
      <c r="I91" s="33"/>
      <c r="J91" s="33"/>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28" t="s">
        <v>22</v>
      </c>
      <c r="J93" s="56">
        <f>IF(J16="","",J16)</f>
        <v>44593</v>
      </c>
      <c r="K93" s="33"/>
      <c r="L93" s="43"/>
      <c r="S93" s="33"/>
      <c r="T93" s="33"/>
      <c r="U93" s="33"/>
      <c r="V93" s="33"/>
      <c r="W93" s="33"/>
      <c r="X93" s="33"/>
      <c r="Y93" s="33"/>
      <c r="Z93" s="33"/>
      <c r="AA93" s="33"/>
      <c r="AB93" s="33"/>
      <c r="AC93" s="33"/>
      <c r="AD93" s="33"/>
      <c r="AE93" s="33"/>
    </row>
    <row r="94" spans="1:31" s="2" customFormat="1" ht="6.95" customHeight="1">
      <c r="A94" s="33"/>
      <c r="B94" s="34"/>
      <c r="C94" s="33"/>
      <c r="D94" s="33"/>
      <c r="E94" s="33"/>
      <c r="F94" s="33"/>
      <c r="G94" s="33"/>
      <c r="H94" s="33"/>
      <c r="I94" s="33"/>
      <c r="J94" s="33"/>
      <c r="K94" s="33"/>
      <c r="L94" s="43"/>
      <c r="S94" s="33"/>
      <c r="T94" s="33"/>
      <c r="U94" s="33"/>
      <c r="V94" s="33"/>
      <c r="W94" s="33"/>
      <c r="X94" s="33"/>
      <c r="Y94" s="33"/>
      <c r="Z94" s="33"/>
      <c r="AA94" s="33"/>
      <c r="AB94" s="33"/>
      <c r="AC94" s="33"/>
      <c r="AD94" s="33"/>
      <c r="AE94" s="33"/>
    </row>
    <row r="95" spans="1:31" s="2" customFormat="1" ht="25.7" customHeight="1">
      <c r="A95" s="33"/>
      <c r="B95" s="34"/>
      <c r="C95" s="28" t="s">
        <v>23</v>
      </c>
      <c r="D95" s="33"/>
      <c r="E95" s="33"/>
      <c r="F95" s="26" t="str">
        <f>E19</f>
        <v>Povodí Odry, s.p.</v>
      </c>
      <c r="G95" s="33"/>
      <c r="H95" s="33"/>
      <c r="I95" s="28" t="s">
        <v>29</v>
      </c>
      <c r="J95" s="31" t="str">
        <f>E25</f>
        <v>Sweco Hydroprojekt a.s., divize Morava</v>
      </c>
      <c r="K95" s="33"/>
      <c r="L95" s="43"/>
      <c r="S95" s="33"/>
      <c r="T95" s="33"/>
      <c r="U95" s="33"/>
      <c r="V95" s="33"/>
      <c r="W95" s="33"/>
      <c r="X95" s="33"/>
      <c r="Y95" s="33"/>
      <c r="Z95" s="33"/>
      <c r="AA95" s="33"/>
      <c r="AB95" s="33"/>
      <c r="AC95" s="33"/>
      <c r="AD95" s="33"/>
      <c r="AE95" s="33"/>
    </row>
    <row r="96" spans="1:31" s="2" customFormat="1" ht="15.2" customHeight="1">
      <c r="A96" s="33"/>
      <c r="B96" s="34"/>
      <c r="C96" s="28" t="s">
        <v>27</v>
      </c>
      <c r="D96" s="33"/>
      <c r="E96" s="33"/>
      <c r="F96" s="26" t="str">
        <f>IF(E22="","",E22)</f>
        <v>Vyplň údaj</v>
      </c>
      <c r="G96" s="33"/>
      <c r="H96" s="33"/>
      <c r="I96" s="28" t="s">
        <v>32</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31" s="2" customFormat="1" ht="29.25" customHeight="1">
      <c r="A98" s="33"/>
      <c r="B98" s="34"/>
      <c r="C98" s="115" t="s">
        <v>122</v>
      </c>
      <c r="D98" s="107"/>
      <c r="E98" s="107"/>
      <c r="F98" s="107"/>
      <c r="G98" s="107"/>
      <c r="H98" s="107"/>
      <c r="I98" s="107"/>
      <c r="J98" s="116" t="s">
        <v>123</v>
      </c>
      <c r="K98" s="107"/>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33"/>
      <c r="J99" s="33"/>
      <c r="K99" s="33"/>
      <c r="L99" s="43"/>
      <c r="S99" s="33"/>
      <c r="T99" s="33"/>
      <c r="U99" s="33"/>
      <c r="V99" s="33"/>
      <c r="W99" s="33"/>
      <c r="X99" s="33"/>
      <c r="Y99" s="33"/>
      <c r="Z99" s="33"/>
      <c r="AA99" s="33"/>
      <c r="AB99" s="33"/>
      <c r="AC99" s="33"/>
      <c r="AD99" s="33"/>
      <c r="AE99" s="33"/>
    </row>
    <row r="100" spans="1:47" s="2" customFormat="1" ht="22.9" customHeight="1">
      <c r="A100" s="33"/>
      <c r="B100" s="34"/>
      <c r="C100" s="117" t="s">
        <v>124</v>
      </c>
      <c r="D100" s="33"/>
      <c r="E100" s="33"/>
      <c r="F100" s="33"/>
      <c r="G100" s="33"/>
      <c r="H100" s="33"/>
      <c r="I100" s="33"/>
      <c r="J100" s="72">
        <f>J133</f>
        <v>0</v>
      </c>
      <c r="K100" s="33"/>
      <c r="L100" s="43"/>
      <c r="S100" s="33"/>
      <c r="T100" s="33"/>
      <c r="U100" s="33"/>
      <c r="V100" s="33"/>
      <c r="W100" s="33"/>
      <c r="X100" s="33"/>
      <c r="Y100" s="33"/>
      <c r="Z100" s="33"/>
      <c r="AA100" s="33"/>
      <c r="AB100" s="33"/>
      <c r="AC100" s="33"/>
      <c r="AD100" s="33"/>
      <c r="AE100" s="33"/>
      <c r="AU100" s="18" t="s">
        <v>125</v>
      </c>
    </row>
    <row r="101" spans="2:12" s="9" customFormat="1" ht="24.95" customHeight="1">
      <c r="B101" s="118"/>
      <c r="D101" s="119" t="s">
        <v>126</v>
      </c>
      <c r="E101" s="120"/>
      <c r="F101" s="120"/>
      <c r="G101" s="120"/>
      <c r="H101" s="120"/>
      <c r="I101" s="120"/>
      <c r="J101" s="121">
        <f>J134</f>
        <v>0</v>
      </c>
      <c r="L101" s="118"/>
    </row>
    <row r="102" spans="2:12" s="10" customFormat="1" ht="19.9" customHeight="1">
      <c r="B102" s="122"/>
      <c r="D102" s="123" t="s">
        <v>129</v>
      </c>
      <c r="E102" s="124"/>
      <c r="F102" s="124"/>
      <c r="G102" s="124"/>
      <c r="H102" s="124"/>
      <c r="I102" s="124"/>
      <c r="J102" s="125">
        <f>J135</f>
        <v>0</v>
      </c>
      <c r="L102" s="122"/>
    </row>
    <row r="103" spans="2:12" s="10" customFormat="1" ht="19.9" customHeight="1">
      <c r="B103" s="122"/>
      <c r="D103" s="123" t="s">
        <v>133</v>
      </c>
      <c r="E103" s="124"/>
      <c r="F103" s="124"/>
      <c r="G103" s="124"/>
      <c r="H103" s="124"/>
      <c r="I103" s="124"/>
      <c r="J103" s="125">
        <f>J209</f>
        <v>0</v>
      </c>
      <c r="L103" s="122"/>
    </row>
    <row r="104" spans="2:12" s="10" customFormat="1" ht="19.9" customHeight="1">
      <c r="B104" s="122"/>
      <c r="D104" s="123" t="s">
        <v>472</v>
      </c>
      <c r="E104" s="124"/>
      <c r="F104" s="124"/>
      <c r="G104" s="124"/>
      <c r="H104" s="124"/>
      <c r="I104" s="124"/>
      <c r="J104" s="125">
        <f>J217</f>
        <v>0</v>
      </c>
      <c r="L104" s="122"/>
    </row>
    <row r="105" spans="2:12" s="10" customFormat="1" ht="19.9" customHeight="1">
      <c r="B105" s="122"/>
      <c r="D105" s="123" t="s">
        <v>134</v>
      </c>
      <c r="E105" s="124"/>
      <c r="F105" s="124"/>
      <c r="G105" s="124"/>
      <c r="H105" s="124"/>
      <c r="I105" s="124"/>
      <c r="J105" s="125">
        <f>J240</f>
        <v>0</v>
      </c>
      <c r="L105" s="122"/>
    </row>
    <row r="106" spans="2:12" s="10" customFormat="1" ht="19.9" customHeight="1">
      <c r="B106" s="122"/>
      <c r="D106" s="123" t="s">
        <v>135</v>
      </c>
      <c r="E106" s="124"/>
      <c r="F106" s="124"/>
      <c r="G106" s="124"/>
      <c r="H106" s="124"/>
      <c r="I106" s="124"/>
      <c r="J106" s="125">
        <f>J246</f>
        <v>0</v>
      </c>
      <c r="L106" s="122"/>
    </row>
    <row r="107" spans="2:12" s="10" customFormat="1" ht="19.9" customHeight="1">
      <c r="B107" s="122"/>
      <c r="D107" s="123" t="s">
        <v>136</v>
      </c>
      <c r="E107" s="124"/>
      <c r="F107" s="124"/>
      <c r="G107" s="124"/>
      <c r="H107" s="124"/>
      <c r="I107" s="124"/>
      <c r="J107" s="125">
        <f>J257</f>
        <v>0</v>
      </c>
      <c r="L107" s="122"/>
    </row>
    <row r="108" spans="2:12" s="9" customFormat="1" ht="24.95" customHeight="1">
      <c r="B108" s="118"/>
      <c r="D108" s="119" t="s">
        <v>1250</v>
      </c>
      <c r="E108" s="120"/>
      <c r="F108" s="120"/>
      <c r="G108" s="120"/>
      <c r="H108" s="120"/>
      <c r="I108" s="120"/>
      <c r="J108" s="121">
        <f>J260</f>
        <v>0</v>
      </c>
      <c r="L108" s="118"/>
    </row>
    <row r="109" spans="2:12" s="10" customFormat="1" ht="19.9" customHeight="1">
      <c r="B109" s="122"/>
      <c r="D109" s="123" t="s">
        <v>1251</v>
      </c>
      <c r="E109" s="124"/>
      <c r="F109" s="124"/>
      <c r="G109" s="124"/>
      <c r="H109" s="124"/>
      <c r="I109" s="124"/>
      <c r="J109" s="125">
        <f>J261</f>
        <v>0</v>
      </c>
      <c r="L109" s="122"/>
    </row>
    <row r="110" spans="1:31" s="2" customFormat="1" ht="21.7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5" customHeight="1">
      <c r="A111" s="33"/>
      <c r="B111" s="48"/>
      <c r="C111" s="49"/>
      <c r="D111" s="49"/>
      <c r="E111" s="49"/>
      <c r="F111" s="49"/>
      <c r="G111" s="49"/>
      <c r="H111" s="49"/>
      <c r="I111" s="49"/>
      <c r="J111" s="49"/>
      <c r="K111" s="49"/>
      <c r="L111" s="43"/>
      <c r="S111" s="33"/>
      <c r="T111" s="33"/>
      <c r="U111" s="33"/>
      <c r="V111" s="33"/>
      <c r="W111" s="33"/>
      <c r="X111" s="33"/>
      <c r="Y111" s="33"/>
      <c r="Z111" s="33"/>
      <c r="AA111" s="33"/>
      <c r="AB111" s="33"/>
      <c r="AC111" s="33"/>
      <c r="AD111" s="33"/>
      <c r="AE111" s="33"/>
    </row>
    <row r="115" spans="1:31" s="2" customFormat="1" ht="6.95" customHeight="1">
      <c r="A115" s="33"/>
      <c r="B115" s="50"/>
      <c r="C115" s="51"/>
      <c r="D115" s="51"/>
      <c r="E115" s="51"/>
      <c r="F115" s="51"/>
      <c r="G115" s="51"/>
      <c r="H115" s="51"/>
      <c r="I115" s="51"/>
      <c r="J115" s="51"/>
      <c r="K115" s="51"/>
      <c r="L115" s="43"/>
      <c r="S115" s="33"/>
      <c r="T115" s="33"/>
      <c r="U115" s="33"/>
      <c r="V115" s="33"/>
      <c r="W115" s="33"/>
      <c r="X115" s="33"/>
      <c r="Y115" s="33"/>
      <c r="Z115" s="33"/>
      <c r="AA115" s="33"/>
      <c r="AB115" s="33"/>
      <c r="AC115" s="33"/>
      <c r="AD115" s="33"/>
      <c r="AE115" s="33"/>
    </row>
    <row r="116" spans="1:31" s="2" customFormat="1" ht="24.95" customHeight="1">
      <c r="A116" s="33"/>
      <c r="B116" s="34"/>
      <c r="C116" s="22" t="s">
        <v>137</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63" t="str">
        <f>E7</f>
        <v>Hráze v ústí Ropičanky a Sadového potoka, stavba č. 5753</v>
      </c>
      <c r="F119" s="264"/>
      <c r="G119" s="264"/>
      <c r="H119" s="264"/>
      <c r="I119" s="33"/>
      <c r="J119" s="33"/>
      <c r="K119" s="33"/>
      <c r="L119" s="43"/>
      <c r="S119" s="33"/>
      <c r="T119" s="33"/>
      <c r="U119" s="33"/>
      <c r="V119" s="33"/>
      <c r="W119" s="33"/>
      <c r="X119" s="33"/>
      <c r="Y119" s="33"/>
      <c r="Z119" s="33"/>
      <c r="AA119" s="33"/>
      <c r="AB119" s="33"/>
      <c r="AC119" s="33"/>
      <c r="AD119" s="33"/>
      <c r="AE119" s="33"/>
    </row>
    <row r="120" spans="2:12" s="1" customFormat="1" ht="12" customHeight="1">
      <c r="B120" s="21"/>
      <c r="C120" s="28" t="s">
        <v>117</v>
      </c>
      <c r="L120" s="21"/>
    </row>
    <row r="121" spans="2:12" s="1" customFormat="1" ht="16.5" customHeight="1">
      <c r="B121" s="21"/>
      <c r="E121" s="263" t="s">
        <v>118</v>
      </c>
      <c r="F121" s="226"/>
      <c r="G121" s="226"/>
      <c r="H121" s="226"/>
      <c r="L121" s="21"/>
    </row>
    <row r="122" spans="2:12" s="1" customFormat="1" ht="12" customHeight="1">
      <c r="B122" s="21"/>
      <c r="C122" s="28" t="s">
        <v>119</v>
      </c>
      <c r="L122" s="21"/>
    </row>
    <row r="123" spans="1:31" s="2" customFormat="1" ht="16.5" customHeight="1">
      <c r="A123" s="33"/>
      <c r="B123" s="34"/>
      <c r="C123" s="33"/>
      <c r="D123" s="33"/>
      <c r="E123" s="266" t="s">
        <v>823</v>
      </c>
      <c r="F123" s="262"/>
      <c r="G123" s="262"/>
      <c r="H123" s="262"/>
      <c r="I123" s="3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824</v>
      </c>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6.5" customHeight="1">
      <c r="A125" s="33"/>
      <c r="B125" s="34"/>
      <c r="C125" s="33"/>
      <c r="D125" s="33"/>
      <c r="E125" s="256" t="str">
        <f>E13</f>
        <v>0003 - DSO 06.3 Dočasný sjezd a převedení vody</v>
      </c>
      <c r="F125" s="262"/>
      <c r="G125" s="262"/>
      <c r="H125" s="262"/>
      <c r="I125" s="33"/>
      <c r="J125" s="33"/>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20</v>
      </c>
      <c r="D127" s="33"/>
      <c r="E127" s="33"/>
      <c r="F127" s="26" t="str">
        <f>F16</f>
        <v xml:space="preserve"> </v>
      </c>
      <c r="G127" s="33"/>
      <c r="H127" s="33"/>
      <c r="I127" s="28" t="s">
        <v>22</v>
      </c>
      <c r="J127" s="56">
        <f>IF(J16="","",J16)</f>
        <v>44593</v>
      </c>
      <c r="K127" s="33"/>
      <c r="L127" s="43"/>
      <c r="S127" s="33"/>
      <c r="T127" s="33"/>
      <c r="U127" s="33"/>
      <c r="V127" s="33"/>
      <c r="W127" s="33"/>
      <c r="X127" s="33"/>
      <c r="Y127" s="33"/>
      <c r="Z127" s="33"/>
      <c r="AA127" s="33"/>
      <c r="AB127" s="33"/>
      <c r="AC127" s="33"/>
      <c r="AD127" s="33"/>
      <c r="AE127" s="33"/>
    </row>
    <row r="128" spans="1:31" s="2" customFormat="1" ht="6.95" customHeight="1">
      <c r="A128" s="33"/>
      <c r="B128" s="34"/>
      <c r="C128" s="33"/>
      <c r="D128" s="33"/>
      <c r="E128" s="33"/>
      <c r="F128" s="33"/>
      <c r="G128" s="33"/>
      <c r="H128" s="33"/>
      <c r="I128" s="33"/>
      <c r="J128" s="33"/>
      <c r="K128" s="33"/>
      <c r="L128" s="43"/>
      <c r="S128" s="33"/>
      <c r="T128" s="33"/>
      <c r="U128" s="33"/>
      <c r="V128" s="33"/>
      <c r="W128" s="33"/>
      <c r="X128" s="33"/>
      <c r="Y128" s="33"/>
      <c r="Z128" s="33"/>
      <c r="AA128" s="33"/>
      <c r="AB128" s="33"/>
      <c r="AC128" s="33"/>
      <c r="AD128" s="33"/>
      <c r="AE128" s="33"/>
    </row>
    <row r="129" spans="1:31" s="2" customFormat="1" ht="25.7" customHeight="1">
      <c r="A129" s="33"/>
      <c r="B129" s="34"/>
      <c r="C129" s="28" t="s">
        <v>23</v>
      </c>
      <c r="D129" s="33"/>
      <c r="E129" s="33"/>
      <c r="F129" s="26" t="str">
        <f>E19</f>
        <v>Povodí Odry, s.p.</v>
      </c>
      <c r="G129" s="33"/>
      <c r="H129" s="33"/>
      <c r="I129" s="28" t="s">
        <v>29</v>
      </c>
      <c r="J129" s="31" t="str">
        <f>E25</f>
        <v>Sweco Hydroprojekt a.s., divize Morava</v>
      </c>
      <c r="K129" s="33"/>
      <c r="L129" s="43"/>
      <c r="S129" s="33"/>
      <c r="T129" s="33"/>
      <c r="U129" s="33"/>
      <c r="V129" s="33"/>
      <c r="W129" s="33"/>
      <c r="X129" s="33"/>
      <c r="Y129" s="33"/>
      <c r="Z129" s="33"/>
      <c r="AA129" s="33"/>
      <c r="AB129" s="33"/>
      <c r="AC129" s="33"/>
      <c r="AD129" s="33"/>
      <c r="AE129" s="33"/>
    </row>
    <row r="130" spans="1:31" s="2" customFormat="1" ht="15.2" customHeight="1">
      <c r="A130" s="33"/>
      <c r="B130" s="34"/>
      <c r="C130" s="28" t="s">
        <v>27</v>
      </c>
      <c r="D130" s="33"/>
      <c r="E130" s="33"/>
      <c r="F130" s="26" t="str">
        <f>IF(E22="","",E22)</f>
        <v>Vyplň údaj</v>
      </c>
      <c r="G130" s="33"/>
      <c r="H130" s="33"/>
      <c r="I130" s="28" t="s">
        <v>32</v>
      </c>
      <c r="J130" s="31" t="str">
        <f>E28</f>
        <v xml:space="preserve"> </v>
      </c>
      <c r="K130" s="33"/>
      <c r="L130" s="43"/>
      <c r="S130" s="33"/>
      <c r="T130" s="33"/>
      <c r="U130" s="33"/>
      <c r="V130" s="33"/>
      <c r="W130" s="33"/>
      <c r="X130" s="33"/>
      <c r="Y130" s="33"/>
      <c r="Z130" s="33"/>
      <c r="AA130" s="33"/>
      <c r="AB130" s="33"/>
      <c r="AC130" s="33"/>
      <c r="AD130" s="33"/>
      <c r="AE130" s="33"/>
    </row>
    <row r="131" spans="1:31" s="2" customFormat="1" ht="10.35" customHeight="1">
      <c r="A131" s="33"/>
      <c r="B131" s="34"/>
      <c r="C131" s="33"/>
      <c r="D131" s="33"/>
      <c r="E131" s="33"/>
      <c r="F131" s="33"/>
      <c r="G131" s="33"/>
      <c r="H131" s="33"/>
      <c r="I131" s="33"/>
      <c r="J131" s="33"/>
      <c r="K131" s="33"/>
      <c r="L131" s="43"/>
      <c r="S131" s="33"/>
      <c r="T131" s="33"/>
      <c r="U131" s="33"/>
      <c r="V131" s="33"/>
      <c r="W131" s="33"/>
      <c r="X131" s="33"/>
      <c r="Y131" s="33"/>
      <c r="Z131" s="33"/>
      <c r="AA131" s="33"/>
      <c r="AB131" s="33"/>
      <c r="AC131" s="33"/>
      <c r="AD131" s="33"/>
      <c r="AE131" s="33"/>
    </row>
    <row r="132" spans="1:31" s="11" customFormat="1" ht="29.25" customHeight="1">
      <c r="A132" s="126"/>
      <c r="B132" s="127"/>
      <c r="C132" s="128" t="s">
        <v>138</v>
      </c>
      <c r="D132" s="129" t="s">
        <v>59</v>
      </c>
      <c r="E132" s="129" t="s">
        <v>55</v>
      </c>
      <c r="F132" s="129" t="s">
        <v>56</v>
      </c>
      <c r="G132" s="129" t="s">
        <v>139</v>
      </c>
      <c r="H132" s="129" t="s">
        <v>140</v>
      </c>
      <c r="I132" s="129" t="s">
        <v>141</v>
      </c>
      <c r="J132" s="129" t="s">
        <v>123</v>
      </c>
      <c r="K132" s="130" t="s">
        <v>142</v>
      </c>
      <c r="L132" s="131"/>
      <c r="M132" s="63" t="s">
        <v>1</v>
      </c>
      <c r="N132" s="64" t="s">
        <v>38</v>
      </c>
      <c r="O132" s="64" t="s">
        <v>143</v>
      </c>
      <c r="P132" s="64" t="s">
        <v>144</v>
      </c>
      <c r="Q132" s="64" t="s">
        <v>145</v>
      </c>
      <c r="R132" s="64" t="s">
        <v>146</v>
      </c>
      <c r="S132" s="64" t="s">
        <v>147</v>
      </c>
      <c r="T132" s="65" t="s">
        <v>148</v>
      </c>
      <c r="U132" s="126"/>
      <c r="V132" s="126"/>
      <c r="W132" s="126"/>
      <c r="X132" s="126"/>
      <c r="Y132" s="126"/>
      <c r="Z132" s="126"/>
      <c r="AA132" s="126"/>
      <c r="AB132" s="126"/>
      <c r="AC132" s="126"/>
      <c r="AD132" s="126"/>
      <c r="AE132" s="126"/>
    </row>
    <row r="133" spans="1:63" s="2" customFormat="1" ht="22.9" customHeight="1">
      <c r="A133" s="33"/>
      <c r="B133" s="34"/>
      <c r="C133" s="70" t="s">
        <v>149</v>
      </c>
      <c r="D133" s="33"/>
      <c r="E133" s="33"/>
      <c r="F133" s="33"/>
      <c r="G133" s="33"/>
      <c r="H133" s="33"/>
      <c r="I133" s="33"/>
      <c r="J133" s="132">
        <f>BK133</f>
        <v>0</v>
      </c>
      <c r="K133" s="33"/>
      <c r="L133" s="34"/>
      <c r="M133" s="66"/>
      <c r="N133" s="57"/>
      <c r="O133" s="67"/>
      <c r="P133" s="133">
        <f>P134+P260</f>
        <v>0</v>
      </c>
      <c r="Q133" s="67"/>
      <c r="R133" s="133">
        <f>R134+R260</f>
        <v>496.109375</v>
      </c>
      <c r="S133" s="67"/>
      <c r="T133" s="134">
        <f>T134+T260</f>
        <v>345.195</v>
      </c>
      <c r="U133" s="33"/>
      <c r="V133" s="33"/>
      <c r="W133" s="33"/>
      <c r="X133" s="33"/>
      <c r="Y133" s="33"/>
      <c r="Z133" s="33"/>
      <c r="AA133" s="33"/>
      <c r="AB133" s="33"/>
      <c r="AC133" s="33"/>
      <c r="AD133" s="33"/>
      <c r="AE133" s="33"/>
      <c r="AT133" s="18" t="s">
        <v>73</v>
      </c>
      <c r="AU133" s="18" t="s">
        <v>125</v>
      </c>
      <c r="BK133" s="135">
        <f>BK134+BK260</f>
        <v>0</v>
      </c>
    </row>
    <row r="134" spans="2:63" s="12" customFormat="1" ht="25.9" customHeight="1">
      <c r="B134" s="136"/>
      <c r="D134" s="137" t="s">
        <v>73</v>
      </c>
      <c r="E134" s="138" t="s">
        <v>150</v>
      </c>
      <c r="F134" s="138" t="s">
        <v>151</v>
      </c>
      <c r="I134" s="139"/>
      <c r="J134" s="140">
        <f>BK134</f>
        <v>0</v>
      </c>
      <c r="L134" s="136"/>
      <c r="M134" s="141"/>
      <c r="N134" s="142"/>
      <c r="O134" s="142"/>
      <c r="P134" s="143">
        <f>P135+P209+P217+P240+P246+P257</f>
        <v>0</v>
      </c>
      <c r="Q134" s="142"/>
      <c r="R134" s="143">
        <f>R135+R209+R217+R240+R246+R257</f>
        <v>496.109375</v>
      </c>
      <c r="S134" s="142"/>
      <c r="T134" s="144">
        <f>T135+T209+T217+T240+T246+T257</f>
        <v>345.195</v>
      </c>
      <c r="AR134" s="137" t="s">
        <v>80</v>
      </c>
      <c r="AT134" s="145" t="s">
        <v>73</v>
      </c>
      <c r="AU134" s="145" t="s">
        <v>74</v>
      </c>
      <c r="AY134" s="137" t="s">
        <v>152</v>
      </c>
      <c r="BK134" s="146">
        <f>BK135+BK209+BK217+BK240+BK246+BK257</f>
        <v>0</v>
      </c>
    </row>
    <row r="135" spans="2:63" s="12" customFormat="1" ht="22.9" customHeight="1">
      <c r="B135" s="136"/>
      <c r="D135" s="137" t="s">
        <v>73</v>
      </c>
      <c r="E135" s="147" t="s">
        <v>80</v>
      </c>
      <c r="F135" s="147" t="s">
        <v>240</v>
      </c>
      <c r="I135" s="139"/>
      <c r="J135" s="148">
        <f>BK135</f>
        <v>0</v>
      </c>
      <c r="L135" s="136"/>
      <c r="M135" s="141"/>
      <c r="N135" s="142"/>
      <c r="O135" s="142"/>
      <c r="P135" s="143">
        <f>SUM(P136:P208)</f>
        <v>0</v>
      </c>
      <c r="Q135" s="142"/>
      <c r="R135" s="143">
        <f>SUM(R136:R208)</f>
        <v>0</v>
      </c>
      <c r="S135" s="142"/>
      <c r="T135" s="144">
        <f>SUM(T136:T208)</f>
        <v>342.71999999999997</v>
      </c>
      <c r="AR135" s="137" t="s">
        <v>80</v>
      </c>
      <c r="AT135" s="145" t="s">
        <v>73</v>
      </c>
      <c r="AU135" s="145" t="s">
        <v>80</v>
      </c>
      <c r="AY135" s="137" t="s">
        <v>152</v>
      </c>
      <c r="BK135" s="146">
        <f>SUM(BK136:BK208)</f>
        <v>0</v>
      </c>
    </row>
    <row r="136" spans="1:65" s="2" customFormat="1" ht="24.2" customHeight="1">
      <c r="A136" s="33"/>
      <c r="B136" s="149"/>
      <c r="C136" s="150" t="s">
        <v>80</v>
      </c>
      <c r="D136" s="150" t="s">
        <v>155</v>
      </c>
      <c r="E136" s="151" t="s">
        <v>1252</v>
      </c>
      <c r="F136" s="152" t="s">
        <v>1253</v>
      </c>
      <c r="G136" s="153" t="s">
        <v>158</v>
      </c>
      <c r="H136" s="154">
        <v>840</v>
      </c>
      <c r="I136" s="155"/>
      <c r="J136" s="156">
        <f>ROUND(I136*H136,2)</f>
        <v>0</v>
      </c>
      <c r="K136" s="152" t="s">
        <v>159</v>
      </c>
      <c r="L136" s="34"/>
      <c r="M136" s="157" t="s">
        <v>1</v>
      </c>
      <c r="N136" s="158" t="s">
        <v>39</v>
      </c>
      <c r="O136" s="59"/>
      <c r="P136" s="159">
        <f>O136*H136</f>
        <v>0</v>
      </c>
      <c r="Q136" s="159">
        <v>0</v>
      </c>
      <c r="R136" s="159">
        <f>Q136*H136</f>
        <v>0</v>
      </c>
      <c r="S136" s="159">
        <v>0.408</v>
      </c>
      <c r="T136" s="160">
        <f>S136*H136</f>
        <v>342.71999999999997</v>
      </c>
      <c r="U136" s="33"/>
      <c r="V136" s="33"/>
      <c r="W136" s="33"/>
      <c r="X136" s="33"/>
      <c r="Y136" s="33"/>
      <c r="Z136" s="33"/>
      <c r="AA136" s="33"/>
      <c r="AB136" s="33"/>
      <c r="AC136" s="33"/>
      <c r="AD136" s="33"/>
      <c r="AE136" s="33"/>
      <c r="AR136" s="161" t="s">
        <v>160</v>
      </c>
      <c r="AT136" s="161" t="s">
        <v>155</v>
      </c>
      <c r="AU136" s="161" t="s">
        <v>82</v>
      </c>
      <c r="AY136" s="18" t="s">
        <v>152</v>
      </c>
      <c r="BE136" s="162">
        <f>IF(N136="základní",J136,0)</f>
        <v>0</v>
      </c>
      <c r="BF136" s="162">
        <f>IF(N136="snížená",J136,0)</f>
        <v>0</v>
      </c>
      <c r="BG136" s="162">
        <f>IF(N136="zákl. přenesená",J136,0)</f>
        <v>0</v>
      </c>
      <c r="BH136" s="162">
        <f>IF(N136="sníž. přenesená",J136,0)</f>
        <v>0</v>
      </c>
      <c r="BI136" s="162">
        <f>IF(N136="nulová",J136,0)</f>
        <v>0</v>
      </c>
      <c r="BJ136" s="18" t="s">
        <v>80</v>
      </c>
      <c r="BK136" s="162">
        <f>ROUND(I136*H136,2)</f>
        <v>0</v>
      </c>
      <c r="BL136" s="18" t="s">
        <v>160</v>
      </c>
      <c r="BM136" s="161" t="s">
        <v>1254</v>
      </c>
    </row>
    <row r="137" spans="1:47" s="2" customFormat="1" ht="48.75">
      <c r="A137" s="33"/>
      <c r="B137" s="34"/>
      <c r="C137" s="33"/>
      <c r="D137" s="163" t="s">
        <v>162</v>
      </c>
      <c r="E137" s="33"/>
      <c r="F137" s="164" t="s">
        <v>1255</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162</v>
      </c>
      <c r="AU137" s="18" t="s">
        <v>82</v>
      </c>
    </row>
    <row r="138" spans="1:47" s="2" customFormat="1" ht="19.5">
      <c r="A138" s="33"/>
      <c r="B138" s="34"/>
      <c r="C138" s="33"/>
      <c r="D138" s="163" t="s">
        <v>164</v>
      </c>
      <c r="E138" s="33"/>
      <c r="F138" s="168" t="s">
        <v>1256</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164</v>
      </c>
      <c r="AU138" s="18" t="s">
        <v>82</v>
      </c>
    </row>
    <row r="139" spans="2:51" s="14" customFormat="1" ht="12">
      <c r="B139" s="177"/>
      <c r="D139" s="163" t="s">
        <v>166</v>
      </c>
      <c r="E139" s="178" t="s">
        <v>1</v>
      </c>
      <c r="F139" s="179" t="s">
        <v>1257</v>
      </c>
      <c r="H139" s="178" t="s">
        <v>1</v>
      </c>
      <c r="I139" s="180"/>
      <c r="L139" s="177"/>
      <c r="M139" s="181"/>
      <c r="N139" s="182"/>
      <c r="O139" s="182"/>
      <c r="P139" s="182"/>
      <c r="Q139" s="182"/>
      <c r="R139" s="182"/>
      <c r="S139" s="182"/>
      <c r="T139" s="183"/>
      <c r="AT139" s="178" t="s">
        <v>166</v>
      </c>
      <c r="AU139" s="178" t="s">
        <v>82</v>
      </c>
      <c r="AV139" s="14" t="s">
        <v>80</v>
      </c>
      <c r="AW139" s="14" t="s">
        <v>31</v>
      </c>
      <c r="AX139" s="14" t="s">
        <v>74</v>
      </c>
      <c r="AY139" s="178" t="s">
        <v>152</v>
      </c>
    </row>
    <row r="140" spans="2:51" s="13" customFormat="1" ht="12">
      <c r="B140" s="169"/>
      <c r="D140" s="163" t="s">
        <v>166</v>
      </c>
      <c r="E140" s="170" t="s">
        <v>1</v>
      </c>
      <c r="F140" s="171" t="s">
        <v>1258</v>
      </c>
      <c r="H140" s="172">
        <v>840</v>
      </c>
      <c r="I140" s="173"/>
      <c r="L140" s="169"/>
      <c r="M140" s="174"/>
      <c r="N140" s="175"/>
      <c r="O140" s="175"/>
      <c r="P140" s="175"/>
      <c r="Q140" s="175"/>
      <c r="R140" s="175"/>
      <c r="S140" s="175"/>
      <c r="T140" s="176"/>
      <c r="AT140" s="170" t="s">
        <v>166</v>
      </c>
      <c r="AU140" s="170" t="s">
        <v>82</v>
      </c>
      <c r="AV140" s="13" t="s">
        <v>82</v>
      </c>
      <c r="AW140" s="13" t="s">
        <v>31</v>
      </c>
      <c r="AX140" s="13" t="s">
        <v>80</v>
      </c>
      <c r="AY140" s="170" t="s">
        <v>152</v>
      </c>
    </row>
    <row r="141" spans="1:65" s="2" customFormat="1" ht="16.5" customHeight="1">
      <c r="A141" s="33"/>
      <c r="B141" s="149"/>
      <c r="C141" s="150" t="s">
        <v>82</v>
      </c>
      <c r="D141" s="150" t="s">
        <v>155</v>
      </c>
      <c r="E141" s="151" t="s">
        <v>754</v>
      </c>
      <c r="F141" s="152" t="s">
        <v>755</v>
      </c>
      <c r="G141" s="153" t="s">
        <v>158</v>
      </c>
      <c r="H141" s="154">
        <v>40</v>
      </c>
      <c r="I141" s="155"/>
      <c r="J141" s="156">
        <f>ROUND(I141*H141,2)</f>
        <v>0</v>
      </c>
      <c r="K141" s="152" t="s">
        <v>159</v>
      </c>
      <c r="L141" s="34"/>
      <c r="M141" s="157" t="s">
        <v>1</v>
      </c>
      <c r="N141" s="158" t="s">
        <v>39</v>
      </c>
      <c r="O141" s="59"/>
      <c r="P141" s="159">
        <f>O141*H141</f>
        <v>0</v>
      </c>
      <c r="Q141" s="159">
        <v>0</v>
      </c>
      <c r="R141" s="159">
        <f>Q141*H141</f>
        <v>0</v>
      </c>
      <c r="S141" s="159">
        <v>0</v>
      </c>
      <c r="T141" s="160">
        <f>S141*H141</f>
        <v>0</v>
      </c>
      <c r="U141" s="33"/>
      <c r="V141" s="33"/>
      <c r="W141" s="33"/>
      <c r="X141" s="33"/>
      <c r="Y141" s="33"/>
      <c r="Z141" s="33"/>
      <c r="AA141" s="33"/>
      <c r="AB141" s="33"/>
      <c r="AC141" s="33"/>
      <c r="AD141" s="33"/>
      <c r="AE141" s="33"/>
      <c r="AR141" s="161" t="s">
        <v>160</v>
      </c>
      <c r="AT141" s="161" t="s">
        <v>155</v>
      </c>
      <c r="AU141" s="161" t="s">
        <v>82</v>
      </c>
      <c r="AY141" s="18" t="s">
        <v>152</v>
      </c>
      <c r="BE141" s="162">
        <f>IF(N141="základní",J141,0)</f>
        <v>0</v>
      </c>
      <c r="BF141" s="162">
        <f>IF(N141="snížená",J141,0)</f>
        <v>0</v>
      </c>
      <c r="BG141" s="162">
        <f>IF(N141="zákl. přenesená",J141,0)</f>
        <v>0</v>
      </c>
      <c r="BH141" s="162">
        <f>IF(N141="sníž. přenesená",J141,0)</f>
        <v>0</v>
      </c>
      <c r="BI141" s="162">
        <f>IF(N141="nulová",J141,0)</f>
        <v>0</v>
      </c>
      <c r="BJ141" s="18" t="s">
        <v>80</v>
      </c>
      <c r="BK141" s="162">
        <f>ROUND(I141*H141,2)</f>
        <v>0</v>
      </c>
      <c r="BL141" s="18" t="s">
        <v>160</v>
      </c>
      <c r="BM141" s="161" t="s">
        <v>1259</v>
      </c>
    </row>
    <row r="142" spans="1:47" s="2" customFormat="1" ht="19.5">
      <c r="A142" s="33"/>
      <c r="B142" s="34"/>
      <c r="C142" s="33"/>
      <c r="D142" s="163" t="s">
        <v>162</v>
      </c>
      <c r="E142" s="33"/>
      <c r="F142" s="164" t="s">
        <v>758</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162</v>
      </c>
      <c r="AU142" s="18" t="s">
        <v>82</v>
      </c>
    </row>
    <row r="143" spans="1:47" s="2" customFormat="1" ht="19.5">
      <c r="A143" s="33"/>
      <c r="B143" s="34"/>
      <c r="C143" s="33"/>
      <c r="D143" s="163" t="s">
        <v>164</v>
      </c>
      <c r="E143" s="33"/>
      <c r="F143" s="168" t="s">
        <v>1256</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164</v>
      </c>
      <c r="AU143" s="18" t="s">
        <v>82</v>
      </c>
    </row>
    <row r="144" spans="2:51" s="14" customFormat="1" ht="12">
      <c r="B144" s="177"/>
      <c r="D144" s="163" t="s">
        <v>166</v>
      </c>
      <c r="E144" s="178" t="s">
        <v>1</v>
      </c>
      <c r="F144" s="179" t="s">
        <v>1260</v>
      </c>
      <c r="H144" s="178" t="s">
        <v>1</v>
      </c>
      <c r="I144" s="180"/>
      <c r="L144" s="177"/>
      <c r="M144" s="181"/>
      <c r="N144" s="182"/>
      <c r="O144" s="182"/>
      <c r="P144" s="182"/>
      <c r="Q144" s="182"/>
      <c r="R144" s="182"/>
      <c r="S144" s="182"/>
      <c r="T144" s="183"/>
      <c r="AT144" s="178" t="s">
        <v>166</v>
      </c>
      <c r="AU144" s="178" t="s">
        <v>82</v>
      </c>
      <c r="AV144" s="14" t="s">
        <v>80</v>
      </c>
      <c r="AW144" s="14" t="s">
        <v>31</v>
      </c>
      <c r="AX144" s="14" t="s">
        <v>74</v>
      </c>
      <c r="AY144" s="178" t="s">
        <v>152</v>
      </c>
    </row>
    <row r="145" spans="2:51" s="13" customFormat="1" ht="12">
      <c r="B145" s="169"/>
      <c r="D145" s="163" t="s">
        <v>166</v>
      </c>
      <c r="E145" s="170" t="s">
        <v>1</v>
      </c>
      <c r="F145" s="171" t="s">
        <v>396</v>
      </c>
      <c r="H145" s="172">
        <v>40</v>
      </c>
      <c r="I145" s="173"/>
      <c r="L145" s="169"/>
      <c r="M145" s="174"/>
      <c r="N145" s="175"/>
      <c r="O145" s="175"/>
      <c r="P145" s="175"/>
      <c r="Q145" s="175"/>
      <c r="R145" s="175"/>
      <c r="S145" s="175"/>
      <c r="T145" s="176"/>
      <c r="AT145" s="170" t="s">
        <v>166</v>
      </c>
      <c r="AU145" s="170" t="s">
        <v>82</v>
      </c>
      <c r="AV145" s="13" t="s">
        <v>82</v>
      </c>
      <c r="AW145" s="13" t="s">
        <v>31</v>
      </c>
      <c r="AX145" s="13" t="s">
        <v>80</v>
      </c>
      <c r="AY145" s="170" t="s">
        <v>152</v>
      </c>
    </row>
    <row r="146" spans="1:65" s="2" customFormat="1" ht="24.2" customHeight="1">
      <c r="A146" s="33"/>
      <c r="B146" s="149"/>
      <c r="C146" s="150" t="s">
        <v>102</v>
      </c>
      <c r="D146" s="150" t="s">
        <v>155</v>
      </c>
      <c r="E146" s="151" t="s">
        <v>1261</v>
      </c>
      <c r="F146" s="152" t="s">
        <v>1262</v>
      </c>
      <c r="G146" s="153" t="s">
        <v>230</v>
      </c>
      <c r="H146" s="154">
        <v>1020</v>
      </c>
      <c r="I146" s="155"/>
      <c r="J146" s="156">
        <f>ROUND(I146*H146,2)</f>
        <v>0</v>
      </c>
      <c r="K146" s="152" t="s">
        <v>1</v>
      </c>
      <c r="L146" s="34"/>
      <c r="M146" s="157" t="s">
        <v>1</v>
      </c>
      <c r="N146" s="158" t="s">
        <v>39</v>
      </c>
      <c r="O146" s="59"/>
      <c r="P146" s="159">
        <f>O146*H146</f>
        <v>0</v>
      </c>
      <c r="Q146" s="159">
        <v>0</v>
      </c>
      <c r="R146" s="159">
        <f>Q146*H146</f>
        <v>0</v>
      </c>
      <c r="S146" s="159">
        <v>0</v>
      </c>
      <c r="T146" s="160">
        <f>S146*H146</f>
        <v>0</v>
      </c>
      <c r="U146" s="33"/>
      <c r="V146" s="33"/>
      <c r="W146" s="33"/>
      <c r="X146" s="33"/>
      <c r="Y146" s="33"/>
      <c r="Z146" s="33"/>
      <c r="AA146" s="33"/>
      <c r="AB146" s="33"/>
      <c r="AC146" s="33"/>
      <c r="AD146" s="33"/>
      <c r="AE146" s="33"/>
      <c r="AR146" s="161" t="s">
        <v>160</v>
      </c>
      <c r="AT146" s="161" t="s">
        <v>155</v>
      </c>
      <c r="AU146" s="161" t="s">
        <v>82</v>
      </c>
      <c r="AY146" s="18" t="s">
        <v>152</v>
      </c>
      <c r="BE146" s="162">
        <f>IF(N146="základní",J146,0)</f>
        <v>0</v>
      </c>
      <c r="BF146" s="162">
        <f>IF(N146="snížená",J146,0)</f>
        <v>0</v>
      </c>
      <c r="BG146" s="162">
        <f>IF(N146="zákl. přenesená",J146,0)</f>
        <v>0</v>
      </c>
      <c r="BH146" s="162">
        <f>IF(N146="sníž. přenesená",J146,0)</f>
        <v>0</v>
      </c>
      <c r="BI146" s="162">
        <f>IF(N146="nulová",J146,0)</f>
        <v>0</v>
      </c>
      <c r="BJ146" s="18" t="s">
        <v>80</v>
      </c>
      <c r="BK146" s="162">
        <f>ROUND(I146*H146,2)</f>
        <v>0</v>
      </c>
      <c r="BL146" s="18" t="s">
        <v>160</v>
      </c>
      <c r="BM146" s="161" t="s">
        <v>1263</v>
      </c>
    </row>
    <row r="147" spans="1:47" s="2" customFormat="1" ht="19.5">
      <c r="A147" s="33"/>
      <c r="B147" s="34"/>
      <c r="C147" s="33"/>
      <c r="D147" s="163" t="s">
        <v>162</v>
      </c>
      <c r="E147" s="33"/>
      <c r="F147" s="164" t="s">
        <v>1262</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162</v>
      </c>
      <c r="AU147" s="18" t="s">
        <v>82</v>
      </c>
    </row>
    <row r="148" spans="1:47" s="2" customFormat="1" ht="19.5">
      <c r="A148" s="33"/>
      <c r="B148" s="34"/>
      <c r="C148" s="33"/>
      <c r="D148" s="163" t="s">
        <v>164</v>
      </c>
      <c r="E148" s="33"/>
      <c r="F148" s="168" t="s">
        <v>1256</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164</v>
      </c>
      <c r="AU148" s="18" t="s">
        <v>82</v>
      </c>
    </row>
    <row r="149" spans="2:51" s="14" customFormat="1" ht="12">
      <c r="B149" s="177"/>
      <c r="D149" s="163" t="s">
        <v>166</v>
      </c>
      <c r="E149" s="178" t="s">
        <v>1</v>
      </c>
      <c r="F149" s="179" t="s">
        <v>1264</v>
      </c>
      <c r="H149" s="178" t="s">
        <v>1</v>
      </c>
      <c r="I149" s="180"/>
      <c r="L149" s="177"/>
      <c r="M149" s="181"/>
      <c r="N149" s="182"/>
      <c r="O149" s="182"/>
      <c r="P149" s="182"/>
      <c r="Q149" s="182"/>
      <c r="R149" s="182"/>
      <c r="S149" s="182"/>
      <c r="T149" s="183"/>
      <c r="AT149" s="178" t="s">
        <v>166</v>
      </c>
      <c r="AU149" s="178" t="s">
        <v>82</v>
      </c>
      <c r="AV149" s="14" t="s">
        <v>80</v>
      </c>
      <c r="AW149" s="14" t="s">
        <v>31</v>
      </c>
      <c r="AX149" s="14" t="s">
        <v>74</v>
      </c>
      <c r="AY149" s="178" t="s">
        <v>152</v>
      </c>
    </row>
    <row r="150" spans="2:51" s="13" customFormat="1" ht="12">
      <c r="B150" s="169"/>
      <c r="D150" s="163" t="s">
        <v>166</v>
      </c>
      <c r="E150" s="170" t="s">
        <v>1</v>
      </c>
      <c r="F150" s="171" t="s">
        <v>1265</v>
      </c>
      <c r="H150" s="172">
        <v>1000</v>
      </c>
      <c r="I150" s="173"/>
      <c r="L150" s="169"/>
      <c r="M150" s="174"/>
      <c r="N150" s="175"/>
      <c r="O150" s="175"/>
      <c r="P150" s="175"/>
      <c r="Q150" s="175"/>
      <c r="R150" s="175"/>
      <c r="S150" s="175"/>
      <c r="T150" s="176"/>
      <c r="AT150" s="170" t="s">
        <v>166</v>
      </c>
      <c r="AU150" s="170" t="s">
        <v>82</v>
      </c>
      <c r="AV150" s="13" t="s">
        <v>82</v>
      </c>
      <c r="AW150" s="13" t="s">
        <v>31</v>
      </c>
      <c r="AX150" s="13" t="s">
        <v>74</v>
      </c>
      <c r="AY150" s="170" t="s">
        <v>152</v>
      </c>
    </row>
    <row r="151" spans="2:51" s="14" customFormat="1" ht="12">
      <c r="B151" s="177"/>
      <c r="D151" s="163" t="s">
        <v>166</v>
      </c>
      <c r="E151" s="178" t="s">
        <v>1</v>
      </c>
      <c r="F151" s="179" t="s">
        <v>1266</v>
      </c>
      <c r="H151" s="178" t="s">
        <v>1</v>
      </c>
      <c r="I151" s="180"/>
      <c r="L151" s="177"/>
      <c r="M151" s="181"/>
      <c r="N151" s="182"/>
      <c r="O151" s="182"/>
      <c r="P151" s="182"/>
      <c r="Q151" s="182"/>
      <c r="R151" s="182"/>
      <c r="S151" s="182"/>
      <c r="T151" s="183"/>
      <c r="AT151" s="178" t="s">
        <v>166</v>
      </c>
      <c r="AU151" s="178" t="s">
        <v>82</v>
      </c>
      <c r="AV151" s="14" t="s">
        <v>80</v>
      </c>
      <c r="AW151" s="14" t="s">
        <v>31</v>
      </c>
      <c r="AX151" s="14" t="s">
        <v>74</v>
      </c>
      <c r="AY151" s="178" t="s">
        <v>152</v>
      </c>
    </row>
    <row r="152" spans="2:51" s="13" customFormat="1" ht="12">
      <c r="B152" s="169"/>
      <c r="D152" s="163" t="s">
        <v>166</v>
      </c>
      <c r="E152" s="170" t="s">
        <v>1</v>
      </c>
      <c r="F152" s="171" t="s">
        <v>271</v>
      </c>
      <c r="H152" s="172">
        <v>20</v>
      </c>
      <c r="I152" s="173"/>
      <c r="L152" s="169"/>
      <c r="M152" s="174"/>
      <c r="N152" s="175"/>
      <c r="O152" s="175"/>
      <c r="P152" s="175"/>
      <c r="Q152" s="175"/>
      <c r="R152" s="175"/>
      <c r="S152" s="175"/>
      <c r="T152" s="176"/>
      <c r="AT152" s="170" t="s">
        <v>166</v>
      </c>
      <c r="AU152" s="170" t="s">
        <v>82</v>
      </c>
      <c r="AV152" s="13" t="s">
        <v>82</v>
      </c>
      <c r="AW152" s="13" t="s">
        <v>31</v>
      </c>
      <c r="AX152" s="13" t="s">
        <v>74</v>
      </c>
      <c r="AY152" s="170" t="s">
        <v>152</v>
      </c>
    </row>
    <row r="153" spans="2:51" s="15" customFormat="1" ht="12">
      <c r="B153" s="184"/>
      <c r="D153" s="163" t="s">
        <v>166</v>
      </c>
      <c r="E153" s="185" t="s">
        <v>1</v>
      </c>
      <c r="F153" s="186" t="s">
        <v>300</v>
      </c>
      <c r="H153" s="187">
        <v>1020</v>
      </c>
      <c r="I153" s="188"/>
      <c r="L153" s="184"/>
      <c r="M153" s="189"/>
      <c r="N153" s="190"/>
      <c r="O153" s="190"/>
      <c r="P153" s="190"/>
      <c r="Q153" s="190"/>
      <c r="R153" s="190"/>
      <c r="S153" s="190"/>
      <c r="T153" s="191"/>
      <c r="AT153" s="185" t="s">
        <v>166</v>
      </c>
      <c r="AU153" s="185" t="s">
        <v>82</v>
      </c>
      <c r="AV153" s="15" t="s">
        <v>160</v>
      </c>
      <c r="AW153" s="15" t="s">
        <v>31</v>
      </c>
      <c r="AX153" s="15" t="s">
        <v>80</v>
      </c>
      <c r="AY153" s="185" t="s">
        <v>152</v>
      </c>
    </row>
    <row r="154" spans="1:65" s="2" customFormat="1" ht="24.2" customHeight="1">
      <c r="A154" s="33"/>
      <c r="B154" s="149"/>
      <c r="C154" s="150" t="s">
        <v>160</v>
      </c>
      <c r="D154" s="150" t="s">
        <v>155</v>
      </c>
      <c r="E154" s="151" t="s">
        <v>1267</v>
      </c>
      <c r="F154" s="152" t="s">
        <v>1268</v>
      </c>
      <c r="G154" s="153" t="s">
        <v>237</v>
      </c>
      <c r="H154" s="154">
        <v>1</v>
      </c>
      <c r="I154" s="155"/>
      <c r="J154" s="156">
        <f>ROUND(I154*H154,2)</f>
        <v>0</v>
      </c>
      <c r="K154" s="152" t="s">
        <v>1</v>
      </c>
      <c r="L154" s="34"/>
      <c r="M154" s="157" t="s">
        <v>1</v>
      </c>
      <c r="N154" s="158" t="s">
        <v>39</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160</v>
      </c>
      <c r="AT154" s="161" t="s">
        <v>155</v>
      </c>
      <c r="AU154" s="161" t="s">
        <v>82</v>
      </c>
      <c r="AY154" s="18" t="s">
        <v>152</v>
      </c>
      <c r="BE154" s="162">
        <f>IF(N154="základní",J154,0)</f>
        <v>0</v>
      </c>
      <c r="BF154" s="162">
        <f>IF(N154="snížená",J154,0)</f>
        <v>0</v>
      </c>
      <c r="BG154" s="162">
        <f>IF(N154="zákl. přenesená",J154,0)</f>
        <v>0</v>
      </c>
      <c r="BH154" s="162">
        <f>IF(N154="sníž. přenesená",J154,0)</f>
        <v>0</v>
      </c>
      <c r="BI154" s="162">
        <f>IF(N154="nulová",J154,0)</f>
        <v>0</v>
      </c>
      <c r="BJ154" s="18" t="s">
        <v>80</v>
      </c>
      <c r="BK154" s="162">
        <f>ROUND(I154*H154,2)</f>
        <v>0</v>
      </c>
      <c r="BL154" s="18" t="s">
        <v>160</v>
      </c>
      <c r="BM154" s="161" t="s">
        <v>1269</v>
      </c>
    </row>
    <row r="155" spans="1:47" s="2" customFormat="1" ht="48.75">
      <c r="A155" s="33"/>
      <c r="B155" s="34"/>
      <c r="C155" s="33"/>
      <c r="D155" s="163" t="s">
        <v>162</v>
      </c>
      <c r="E155" s="33"/>
      <c r="F155" s="164" t="s">
        <v>1270</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162</v>
      </c>
      <c r="AU155" s="18" t="s">
        <v>82</v>
      </c>
    </row>
    <row r="156" spans="1:47" s="2" customFormat="1" ht="19.5">
      <c r="A156" s="33"/>
      <c r="B156" s="34"/>
      <c r="C156" s="33"/>
      <c r="D156" s="163" t="s">
        <v>164</v>
      </c>
      <c r="E156" s="33"/>
      <c r="F156" s="168" t="s">
        <v>1256</v>
      </c>
      <c r="G156" s="33"/>
      <c r="H156" s="33"/>
      <c r="I156" s="165"/>
      <c r="J156" s="33"/>
      <c r="K156" s="33"/>
      <c r="L156" s="34"/>
      <c r="M156" s="166"/>
      <c r="N156" s="167"/>
      <c r="O156" s="59"/>
      <c r="P156" s="59"/>
      <c r="Q156" s="59"/>
      <c r="R156" s="59"/>
      <c r="S156" s="59"/>
      <c r="T156" s="60"/>
      <c r="U156" s="33"/>
      <c r="V156" s="33"/>
      <c r="W156" s="33"/>
      <c r="X156" s="33"/>
      <c r="Y156" s="33"/>
      <c r="Z156" s="33"/>
      <c r="AA156" s="33"/>
      <c r="AB156" s="33"/>
      <c r="AC156" s="33"/>
      <c r="AD156" s="33"/>
      <c r="AE156" s="33"/>
      <c r="AT156" s="18" t="s">
        <v>164</v>
      </c>
      <c r="AU156" s="18" t="s">
        <v>82</v>
      </c>
    </row>
    <row r="157" spans="2:51" s="13" customFormat="1" ht="12">
      <c r="B157" s="169"/>
      <c r="D157" s="163" t="s">
        <v>166</v>
      </c>
      <c r="E157" s="170" t="s">
        <v>1</v>
      </c>
      <c r="F157" s="171" t="s">
        <v>80</v>
      </c>
      <c r="H157" s="172">
        <v>1</v>
      </c>
      <c r="I157" s="173"/>
      <c r="L157" s="169"/>
      <c r="M157" s="174"/>
      <c r="N157" s="175"/>
      <c r="O157" s="175"/>
      <c r="P157" s="175"/>
      <c r="Q157" s="175"/>
      <c r="R157" s="175"/>
      <c r="S157" s="175"/>
      <c r="T157" s="176"/>
      <c r="AT157" s="170" t="s">
        <v>166</v>
      </c>
      <c r="AU157" s="170" t="s">
        <v>82</v>
      </c>
      <c r="AV157" s="13" t="s">
        <v>82</v>
      </c>
      <c r="AW157" s="13" t="s">
        <v>31</v>
      </c>
      <c r="AX157" s="13" t="s">
        <v>80</v>
      </c>
      <c r="AY157" s="170" t="s">
        <v>152</v>
      </c>
    </row>
    <row r="158" spans="1:65" s="2" customFormat="1" ht="37.9" customHeight="1">
      <c r="A158" s="33"/>
      <c r="B158" s="149"/>
      <c r="C158" s="150" t="s">
        <v>182</v>
      </c>
      <c r="D158" s="150" t="s">
        <v>155</v>
      </c>
      <c r="E158" s="151" t="s">
        <v>1271</v>
      </c>
      <c r="F158" s="152" t="s">
        <v>1272</v>
      </c>
      <c r="G158" s="153" t="s">
        <v>230</v>
      </c>
      <c r="H158" s="154">
        <v>40</v>
      </c>
      <c r="I158" s="155"/>
      <c r="J158" s="156">
        <f>ROUND(I158*H158,2)</f>
        <v>0</v>
      </c>
      <c r="K158" s="152" t="s">
        <v>159</v>
      </c>
      <c r="L158" s="34"/>
      <c r="M158" s="157" t="s">
        <v>1</v>
      </c>
      <c r="N158" s="158" t="s">
        <v>39</v>
      </c>
      <c r="O158" s="59"/>
      <c r="P158" s="159">
        <f>O158*H158</f>
        <v>0</v>
      </c>
      <c r="Q158" s="159">
        <v>0</v>
      </c>
      <c r="R158" s="159">
        <f>Q158*H158</f>
        <v>0</v>
      </c>
      <c r="S158" s="159">
        <v>0</v>
      </c>
      <c r="T158" s="160">
        <f>S158*H158</f>
        <v>0</v>
      </c>
      <c r="U158" s="33"/>
      <c r="V158" s="33"/>
      <c r="W158" s="33"/>
      <c r="X158" s="33"/>
      <c r="Y158" s="33"/>
      <c r="Z158" s="33"/>
      <c r="AA158" s="33"/>
      <c r="AB158" s="33"/>
      <c r="AC158" s="33"/>
      <c r="AD158" s="33"/>
      <c r="AE158" s="33"/>
      <c r="AR158" s="161" t="s">
        <v>160</v>
      </c>
      <c r="AT158" s="161" t="s">
        <v>155</v>
      </c>
      <c r="AU158" s="161" t="s">
        <v>82</v>
      </c>
      <c r="AY158" s="18" t="s">
        <v>152</v>
      </c>
      <c r="BE158" s="162">
        <f>IF(N158="základní",J158,0)</f>
        <v>0</v>
      </c>
      <c r="BF158" s="162">
        <f>IF(N158="snížená",J158,0)</f>
        <v>0</v>
      </c>
      <c r="BG158" s="162">
        <f>IF(N158="zákl. přenesená",J158,0)</f>
        <v>0</v>
      </c>
      <c r="BH158" s="162">
        <f>IF(N158="sníž. přenesená",J158,0)</f>
        <v>0</v>
      </c>
      <c r="BI158" s="162">
        <f>IF(N158="nulová",J158,0)</f>
        <v>0</v>
      </c>
      <c r="BJ158" s="18" t="s">
        <v>80</v>
      </c>
      <c r="BK158" s="162">
        <f>ROUND(I158*H158,2)</f>
        <v>0</v>
      </c>
      <c r="BL158" s="18" t="s">
        <v>160</v>
      </c>
      <c r="BM158" s="161" t="s">
        <v>1273</v>
      </c>
    </row>
    <row r="159" spans="1:47" s="2" customFormat="1" ht="29.25">
      <c r="A159" s="33"/>
      <c r="B159" s="34"/>
      <c r="C159" s="33"/>
      <c r="D159" s="163" t="s">
        <v>162</v>
      </c>
      <c r="E159" s="33"/>
      <c r="F159" s="164" t="s">
        <v>1274</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162</v>
      </c>
      <c r="AU159" s="18" t="s">
        <v>82</v>
      </c>
    </row>
    <row r="160" spans="1:47" s="2" customFormat="1" ht="19.5">
      <c r="A160" s="33"/>
      <c r="B160" s="34"/>
      <c r="C160" s="33"/>
      <c r="D160" s="163" t="s">
        <v>164</v>
      </c>
      <c r="E160" s="33"/>
      <c r="F160" s="168" t="s">
        <v>1256</v>
      </c>
      <c r="G160" s="33"/>
      <c r="H160" s="33"/>
      <c r="I160" s="165"/>
      <c r="J160" s="33"/>
      <c r="K160" s="33"/>
      <c r="L160" s="34"/>
      <c r="M160" s="166"/>
      <c r="N160" s="167"/>
      <c r="O160" s="59"/>
      <c r="P160" s="59"/>
      <c r="Q160" s="59"/>
      <c r="R160" s="59"/>
      <c r="S160" s="59"/>
      <c r="T160" s="60"/>
      <c r="U160" s="33"/>
      <c r="V160" s="33"/>
      <c r="W160" s="33"/>
      <c r="X160" s="33"/>
      <c r="Y160" s="33"/>
      <c r="Z160" s="33"/>
      <c r="AA160" s="33"/>
      <c r="AB160" s="33"/>
      <c r="AC160" s="33"/>
      <c r="AD160" s="33"/>
      <c r="AE160" s="33"/>
      <c r="AT160" s="18" t="s">
        <v>164</v>
      </c>
      <c r="AU160" s="18" t="s">
        <v>82</v>
      </c>
    </row>
    <row r="161" spans="2:51" s="14" customFormat="1" ht="22.5">
      <c r="B161" s="177"/>
      <c r="D161" s="163" t="s">
        <v>166</v>
      </c>
      <c r="E161" s="178" t="s">
        <v>1</v>
      </c>
      <c r="F161" s="179" t="s">
        <v>1275</v>
      </c>
      <c r="H161" s="178" t="s">
        <v>1</v>
      </c>
      <c r="I161" s="180"/>
      <c r="L161" s="177"/>
      <c r="M161" s="181"/>
      <c r="N161" s="182"/>
      <c r="O161" s="182"/>
      <c r="P161" s="182"/>
      <c r="Q161" s="182"/>
      <c r="R161" s="182"/>
      <c r="S161" s="182"/>
      <c r="T161" s="183"/>
      <c r="AT161" s="178" t="s">
        <v>166</v>
      </c>
      <c r="AU161" s="178" t="s">
        <v>82</v>
      </c>
      <c r="AV161" s="14" t="s">
        <v>80</v>
      </c>
      <c r="AW161" s="14" t="s">
        <v>31</v>
      </c>
      <c r="AX161" s="14" t="s">
        <v>74</v>
      </c>
      <c r="AY161" s="178" t="s">
        <v>152</v>
      </c>
    </row>
    <row r="162" spans="2:51" s="13" customFormat="1" ht="12">
      <c r="B162" s="169"/>
      <c r="D162" s="163" t="s">
        <v>166</v>
      </c>
      <c r="E162" s="170" t="s">
        <v>1</v>
      </c>
      <c r="F162" s="171" t="s">
        <v>396</v>
      </c>
      <c r="H162" s="172">
        <v>40</v>
      </c>
      <c r="I162" s="173"/>
      <c r="L162" s="169"/>
      <c r="M162" s="174"/>
      <c r="N162" s="175"/>
      <c r="O162" s="175"/>
      <c r="P162" s="175"/>
      <c r="Q162" s="175"/>
      <c r="R162" s="175"/>
      <c r="S162" s="175"/>
      <c r="T162" s="176"/>
      <c r="AT162" s="170" t="s">
        <v>166</v>
      </c>
      <c r="AU162" s="170" t="s">
        <v>82</v>
      </c>
      <c r="AV162" s="13" t="s">
        <v>82</v>
      </c>
      <c r="AW162" s="13" t="s">
        <v>31</v>
      </c>
      <c r="AX162" s="13" t="s">
        <v>80</v>
      </c>
      <c r="AY162" s="170" t="s">
        <v>152</v>
      </c>
    </row>
    <row r="163" spans="1:65" s="2" customFormat="1" ht="44.25" customHeight="1">
      <c r="A163" s="33"/>
      <c r="B163" s="149"/>
      <c r="C163" s="150" t="s">
        <v>187</v>
      </c>
      <c r="D163" s="150" t="s">
        <v>155</v>
      </c>
      <c r="E163" s="151" t="s">
        <v>289</v>
      </c>
      <c r="F163" s="152" t="s">
        <v>1276</v>
      </c>
      <c r="G163" s="153" t="s">
        <v>230</v>
      </c>
      <c r="H163" s="154">
        <v>40</v>
      </c>
      <c r="I163" s="155"/>
      <c r="J163" s="156">
        <f>ROUND(I163*H163,2)</f>
        <v>0</v>
      </c>
      <c r="K163" s="152" t="s">
        <v>1</v>
      </c>
      <c r="L163" s="34"/>
      <c r="M163" s="157" t="s">
        <v>1</v>
      </c>
      <c r="N163" s="158" t="s">
        <v>39</v>
      </c>
      <c r="O163" s="59"/>
      <c r="P163" s="159">
        <f>O163*H163</f>
        <v>0</v>
      </c>
      <c r="Q163" s="159">
        <v>0</v>
      </c>
      <c r="R163" s="159">
        <f>Q163*H163</f>
        <v>0</v>
      </c>
      <c r="S163" s="159">
        <v>0</v>
      </c>
      <c r="T163" s="160">
        <f>S163*H163</f>
        <v>0</v>
      </c>
      <c r="U163" s="33"/>
      <c r="V163" s="33"/>
      <c r="W163" s="33"/>
      <c r="X163" s="33"/>
      <c r="Y163" s="33"/>
      <c r="Z163" s="33"/>
      <c r="AA163" s="33"/>
      <c r="AB163" s="33"/>
      <c r="AC163" s="33"/>
      <c r="AD163" s="33"/>
      <c r="AE163" s="33"/>
      <c r="AR163" s="161" t="s">
        <v>160</v>
      </c>
      <c r="AT163" s="161" t="s">
        <v>155</v>
      </c>
      <c r="AU163" s="161" t="s">
        <v>82</v>
      </c>
      <c r="AY163" s="18" t="s">
        <v>152</v>
      </c>
      <c r="BE163" s="162">
        <f>IF(N163="základní",J163,0)</f>
        <v>0</v>
      </c>
      <c r="BF163" s="162">
        <f>IF(N163="snížená",J163,0)</f>
        <v>0</v>
      </c>
      <c r="BG163" s="162">
        <f>IF(N163="zákl. přenesená",J163,0)</f>
        <v>0</v>
      </c>
      <c r="BH163" s="162">
        <f>IF(N163="sníž. přenesená",J163,0)</f>
        <v>0</v>
      </c>
      <c r="BI163" s="162">
        <f>IF(N163="nulová",J163,0)</f>
        <v>0</v>
      </c>
      <c r="BJ163" s="18" t="s">
        <v>80</v>
      </c>
      <c r="BK163" s="162">
        <f>ROUND(I163*H163,2)</f>
        <v>0</v>
      </c>
      <c r="BL163" s="18" t="s">
        <v>160</v>
      </c>
      <c r="BM163" s="161" t="s">
        <v>1277</v>
      </c>
    </row>
    <row r="164" spans="1:47" s="2" customFormat="1" ht="39">
      <c r="A164" s="33"/>
      <c r="B164" s="34"/>
      <c r="C164" s="33"/>
      <c r="D164" s="163" t="s">
        <v>162</v>
      </c>
      <c r="E164" s="33"/>
      <c r="F164" s="164" t="s">
        <v>286</v>
      </c>
      <c r="G164" s="33"/>
      <c r="H164" s="33"/>
      <c r="I164" s="165"/>
      <c r="J164" s="33"/>
      <c r="K164" s="33"/>
      <c r="L164" s="34"/>
      <c r="M164" s="166"/>
      <c r="N164" s="167"/>
      <c r="O164" s="59"/>
      <c r="P164" s="59"/>
      <c r="Q164" s="59"/>
      <c r="R164" s="59"/>
      <c r="S164" s="59"/>
      <c r="T164" s="60"/>
      <c r="U164" s="33"/>
      <c r="V164" s="33"/>
      <c r="W164" s="33"/>
      <c r="X164" s="33"/>
      <c r="Y164" s="33"/>
      <c r="Z164" s="33"/>
      <c r="AA164" s="33"/>
      <c r="AB164" s="33"/>
      <c r="AC164" s="33"/>
      <c r="AD164" s="33"/>
      <c r="AE164" s="33"/>
      <c r="AT164" s="18" t="s">
        <v>162</v>
      </c>
      <c r="AU164" s="18" t="s">
        <v>82</v>
      </c>
    </row>
    <row r="165" spans="1:65" s="2" customFormat="1" ht="44.25" customHeight="1">
      <c r="A165" s="33"/>
      <c r="B165" s="149"/>
      <c r="C165" s="150" t="s">
        <v>192</v>
      </c>
      <c r="D165" s="150" t="s">
        <v>155</v>
      </c>
      <c r="E165" s="151" t="s">
        <v>293</v>
      </c>
      <c r="F165" s="152" t="s">
        <v>1278</v>
      </c>
      <c r="G165" s="153" t="s">
        <v>230</v>
      </c>
      <c r="H165" s="154">
        <v>40</v>
      </c>
      <c r="I165" s="155"/>
      <c r="J165" s="156">
        <f>ROUND(I165*H165,2)</f>
        <v>0</v>
      </c>
      <c r="K165" s="152" t="s">
        <v>1</v>
      </c>
      <c r="L165" s="34"/>
      <c r="M165" s="157" t="s">
        <v>1</v>
      </c>
      <c r="N165" s="158" t="s">
        <v>39</v>
      </c>
      <c r="O165" s="59"/>
      <c r="P165" s="159">
        <f>O165*H165</f>
        <v>0</v>
      </c>
      <c r="Q165" s="159">
        <v>0</v>
      </c>
      <c r="R165" s="159">
        <f>Q165*H165</f>
        <v>0</v>
      </c>
      <c r="S165" s="159">
        <v>0</v>
      </c>
      <c r="T165" s="160">
        <f>S165*H165</f>
        <v>0</v>
      </c>
      <c r="U165" s="33"/>
      <c r="V165" s="33"/>
      <c r="W165" s="33"/>
      <c r="X165" s="33"/>
      <c r="Y165" s="33"/>
      <c r="Z165" s="33"/>
      <c r="AA165" s="33"/>
      <c r="AB165" s="33"/>
      <c r="AC165" s="33"/>
      <c r="AD165" s="33"/>
      <c r="AE165" s="33"/>
      <c r="AR165" s="161" t="s">
        <v>160</v>
      </c>
      <c r="AT165" s="161" t="s">
        <v>155</v>
      </c>
      <c r="AU165" s="161" t="s">
        <v>82</v>
      </c>
      <c r="AY165" s="18" t="s">
        <v>152</v>
      </c>
      <c r="BE165" s="162">
        <f>IF(N165="základní",J165,0)</f>
        <v>0</v>
      </c>
      <c r="BF165" s="162">
        <f>IF(N165="snížená",J165,0)</f>
        <v>0</v>
      </c>
      <c r="BG165" s="162">
        <f>IF(N165="zákl. přenesená",J165,0)</f>
        <v>0</v>
      </c>
      <c r="BH165" s="162">
        <f>IF(N165="sníž. přenesená",J165,0)</f>
        <v>0</v>
      </c>
      <c r="BI165" s="162">
        <f>IF(N165="nulová",J165,0)</f>
        <v>0</v>
      </c>
      <c r="BJ165" s="18" t="s">
        <v>80</v>
      </c>
      <c r="BK165" s="162">
        <f>ROUND(I165*H165,2)</f>
        <v>0</v>
      </c>
      <c r="BL165" s="18" t="s">
        <v>160</v>
      </c>
      <c r="BM165" s="161" t="s">
        <v>1279</v>
      </c>
    </row>
    <row r="166" spans="1:47" s="2" customFormat="1" ht="39">
      <c r="A166" s="33"/>
      <c r="B166" s="34"/>
      <c r="C166" s="33"/>
      <c r="D166" s="163" t="s">
        <v>162</v>
      </c>
      <c r="E166" s="33"/>
      <c r="F166" s="164" t="s">
        <v>286</v>
      </c>
      <c r="G166" s="33"/>
      <c r="H166" s="33"/>
      <c r="I166" s="165"/>
      <c r="J166" s="33"/>
      <c r="K166" s="33"/>
      <c r="L166" s="34"/>
      <c r="M166" s="166"/>
      <c r="N166" s="167"/>
      <c r="O166" s="59"/>
      <c r="P166" s="59"/>
      <c r="Q166" s="59"/>
      <c r="R166" s="59"/>
      <c r="S166" s="59"/>
      <c r="T166" s="60"/>
      <c r="U166" s="33"/>
      <c r="V166" s="33"/>
      <c r="W166" s="33"/>
      <c r="X166" s="33"/>
      <c r="Y166" s="33"/>
      <c r="Z166" s="33"/>
      <c r="AA166" s="33"/>
      <c r="AB166" s="33"/>
      <c r="AC166" s="33"/>
      <c r="AD166" s="33"/>
      <c r="AE166" s="33"/>
      <c r="AT166" s="18" t="s">
        <v>162</v>
      </c>
      <c r="AU166" s="18" t="s">
        <v>82</v>
      </c>
    </row>
    <row r="167" spans="1:65" s="2" customFormat="1" ht="55.5" customHeight="1">
      <c r="A167" s="33"/>
      <c r="B167" s="149"/>
      <c r="C167" s="150" t="s">
        <v>198</v>
      </c>
      <c r="D167" s="150" t="s">
        <v>155</v>
      </c>
      <c r="E167" s="151" t="s">
        <v>1280</v>
      </c>
      <c r="F167" s="152" t="s">
        <v>1526</v>
      </c>
      <c r="G167" s="153" t="s">
        <v>230</v>
      </c>
      <c r="H167" s="154">
        <v>1000</v>
      </c>
      <c r="I167" s="155"/>
      <c r="J167" s="156">
        <f>ROUND(I167*H167,2)</f>
        <v>0</v>
      </c>
      <c r="K167" s="152" t="s">
        <v>1</v>
      </c>
      <c r="L167" s="34"/>
      <c r="M167" s="157" t="s">
        <v>1</v>
      </c>
      <c r="N167" s="158" t="s">
        <v>39</v>
      </c>
      <c r="O167" s="59"/>
      <c r="P167" s="159">
        <f>O167*H167</f>
        <v>0</v>
      </c>
      <c r="Q167" s="159">
        <v>0</v>
      </c>
      <c r="R167" s="159">
        <f>Q167*H167</f>
        <v>0</v>
      </c>
      <c r="S167" s="159">
        <v>0</v>
      </c>
      <c r="T167" s="160">
        <f>S167*H167</f>
        <v>0</v>
      </c>
      <c r="U167" s="33"/>
      <c r="V167" s="33"/>
      <c r="W167" s="33"/>
      <c r="X167" s="33"/>
      <c r="Y167" s="33"/>
      <c r="Z167" s="33"/>
      <c r="AA167" s="33"/>
      <c r="AB167" s="33"/>
      <c r="AC167" s="33"/>
      <c r="AD167" s="33"/>
      <c r="AE167" s="33"/>
      <c r="AR167" s="161" t="s">
        <v>160</v>
      </c>
      <c r="AT167" s="161" t="s">
        <v>155</v>
      </c>
      <c r="AU167" s="161" t="s">
        <v>82</v>
      </c>
      <c r="AY167" s="18" t="s">
        <v>152</v>
      </c>
      <c r="BE167" s="162">
        <f>IF(N167="základní",J167,0)</f>
        <v>0</v>
      </c>
      <c r="BF167" s="162">
        <f>IF(N167="snížená",J167,0)</f>
        <v>0</v>
      </c>
      <c r="BG167" s="162">
        <f>IF(N167="zákl. přenesená",J167,0)</f>
        <v>0</v>
      </c>
      <c r="BH167" s="162">
        <f>IF(N167="sníž. přenesená",J167,0)</f>
        <v>0</v>
      </c>
      <c r="BI167" s="162">
        <f>IF(N167="nulová",J167,0)</f>
        <v>0</v>
      </c>
      <c r="BJ167" s="18" t="s">
        <v>80</v>
      </c>
      <c r="BK167" s="162">
        <f>ROUND(I167*H167,2)</f>
        <v>0</v>
      </c>
      <c r="BL167" s="18" t="s">
        <v>160</v>
      </c>
      <c r="BM167" s="161" t="s">
        <v>1281</v>
      </c>
    </row>
    <row r="168" spans="1:47" s="2" customFormat="1" ht="39">
      <c r="A168" s="33"/>
      <c r="B168" s="34"/>
      <c r="C168" s="33"/>
      <c r="D168" s="163" t="s">
        <v>162</v>
      </c>
      <c r="E168" s="33"/>
      <c r="F168" s="164" t="s">
        <v>286</v>
      </c>
      <c r="G168" s="33"/>
      <c r="H168" s="33"/>
      <c r="I168" s="165"/>
      <c r="J168" s="33"/>
      <c r="K168" s="33"/>
      <c r="L168" s="34"/>
      <c r="M168" s="166"/>
      <c r="N168" s="167"/>
      <c r="O168" s="59"/>
      <c r="P168" s="59"/>
      <c r="Q168" s="59"/>
      <c r="R168" s="59"/>
      <c r="S168" s="59"/>
      <c r="T168" s="60"/>
      <c r="U168" s="33"/>
      <c r="V168" s="33"/>
      <c r="W168" s="33"/>
      <c r="X168" s="33"/>
      <c r="Y168" s="33"/>
      <c r="Z168" s="33"/>
      <c r="AA168" s="33"/>
      <c r="AB168" s="33"/>
      <c r="AC168" s="33"/>
      <c r="AD168" s="33"/>
      <c r="AE168" s="33"/>
      <c r="AT168" s="18" t="s">
        <v>162</v>
      </c>
      <c r="AU168" s="18" t="s">
        <v>82</v>
      </c>
    </row>
    <row r="169" spans="1:65" s="2" customFormat="1" ht="44.25" customHeight="1">
      <c r="A169" s="33"/>
      <c r="B169" s="149"/>
      <c r="C169" s="150" t="s">
        <v>204</v>
      </c>
      <c r="D169" s="150" t="s">
        <v>155</v>
      </c>
      <c r="E169" s="151" t="s">
        <v>1282</v>
      </c>
      <c r="F169" s="152" t="s">
        <v>1283</v>
      </c>
      <c r="G169" s="153" t="s">
        <v>230</v>
      </c>
      <c r="H169" s="154">
        <v>20</v>
      </c>
      <c r="I169" s="155"/>
      <c r="J169" s="156">
        <f>ROUND(I169*H169,2)</f>
        <v>0</v>
      </c>
      <c r="K169" s="152" t="s">
        <v>1</v>
      </c>
      <c r="L169" s="34"/>
      <c r="M169" s="157" t="s">
        <v>1</v>
      </c>
      <c r="N169" s="158" t="s">
        <v>39</v>
      </c>
      <c r="O169" s="59"/>
      <c r="P169" s="159">
        <f>O169*H169</f>
        <v>0</v>
      </c>
      <c r="Q169" s="159">
        <v>0</v>
      </c>
      <c r="R169" s="159">
        <f>Q169*H169</f>
        <v>0</v>
      </c>
      <c r="S169" s="159">
        <v>0</v>
      </c>
      <c r="T169" s="160">
        <f>S169*H169</f>
        <v>0</v>
      </c>
      <c r="U169" s="33"/>
      <c r="V169" s="33"/>
      <c r="W169" s="33"/>
      <c r="X169" s="33"/>
      <c r="Y169" s="33"/>
      <c r="Z169" s="33"/>
      <c r="AA169" s="33"/>
      <c r="AB169" s="33"/>
      <c r="AC169" s="33"/>
      <c r="AD169" s="33"/>
      <c r="AE169" s="33"/>
      <c r="AR169" s="161" t="s">
        <v>160</v>
      </c>
      <c r="AT169" s="161" t="s">
        <v>155</v>
      </c>
      <c r="AU169" s="161" t="s">
        <v>82</v>
      </c>
      <c r="AY169" s="18" t="s">
        <v>152</v>
      </c>
      <c r="BE169" s="162">
        <f>IF(N169="základní",J169,0)</f>
        <v>0</v>
      </c>
      <c r="BF169" s="162">
        <f>IF(N169="snížená",J169,0)</f>
        <v>0</v>
      </c>
      <c r="BG169" s="162">
        <f>IF(N169="zákl. přenesená",J169,0)</f>
        <v>0</v>
      </c>
      <c r="BH169" s="162">
        <f>IF(N169="sníž. přenesená",J169,0)</f>
        <v>0</v>
      </c>
      <c r="BI169" s="162">
        <f>IF(N169="nulová",J169,0)</f>
        <v>0</v>
      </c>
      <c r="BJ169" s="18" t="s">
        <v>80</v>
      </c>
      <c r="BK169" s="162">
        <f>ROUND(I169*H169,2)</f>
        <v>0</v>
      </c>
      <c r="BL169" s="18" t="s">
        <v>160</v>
      </c>
      <c r="BM169" s="161" t="s">
        <v>1284</v>
      </c>
    </row>
    <row r="170" spans="1:47" s="2" customFormat="1" ht="39">
      <c r="A170" s="33"/>
      <c r="B170" s="34"/>
      <c r="C170" s="33"/>
      <c r="D170" s="163" t="s">
        <v>162</v>
      </c>
      <c r="E170" s="33"/>
      <c r="F170" s="164" t="s">
        <v>286</v>
      </c>
      <c r="G170" s="33"/>
      <c r="H170" s="33"/>
      <c r="I170" s="165"/>
      <c r="J170" s="33"/>
      <c r="K170" s="33"/>
      <c r="L170" s="34"/>
      <c r="M170" s="166"/>
      <c r="N170" s="167"/>
      <c r="O170" s="59"/>
      <c r="P170" s="59"/>
      <c r="Q170" s="59"/>
      <c r="R170" s="59"/>
      <c r="S170" s="59"/>
      <c r="T170" s="60"/>
      <c r="U170" s="33"/>
      <c r="V170" s="33"/>
      <c r="W170" s="33"/>
      <c r="X170" s="33"/>
      <c r="Y170" s="33"/>
      <c r="Z170" s="33"/>
      <c r="AA170" s="33"/>
      <c r="AB170" s="33"/>
      <c r="AC170" s="33"/>
      <c r="AD170" s="33"/>
      <c r="AE170" s="33"/>
      <c r="AT170" s="18" t="s">
        <v>162</v>
      </c>
      <c r="AU170" s="18" t="s">
        <v>82</v>
      </c>
    </row>
    <row r="171" spans="1:65" s="2" customFormat="1" ht="37.9" customHeight="1">
      <c r="A171" s="33"/>
      <c r="B171" s="149"/>
      <c r="C171" s="150" t="s">
        <v>209</v>
      </c>
      <c r="D171" s="150" t="s">
        <v>155</v>
      </c>
      <c r="E171" s="151" t="s">
        <v>302</v>
      </c>
      <c r="F171" s="152" t="s">
        <v>818</v>
      </c>
      <c r="G171" s="153" t="s">
        <v>230</v>
      </c>
      <c r="H171" s="154">
        <v>200</v>
      </c>
      <c r="I171" s="155"/>
      <c r="J171" s="156">
        <f>ROUND(I171*H171,2)</f>
        <v>0</v>
      </c>
      <c r="K171" s="152" t="s">
        <v>159</v>
      </c>
      <c r="L171" s="34"/>
      <c r="M171" s="157" t="s">
        <v>1</v>
      </c>
      <c r="N171" s="158" t="s">
        <v>39</v>
      </c>
      <c r="O171" s="59"/>
      <c r="P171" s="159">
        <f>O171*H171</f>
        <v>0</v>
      </c>
      <c r="Q171" s="159">
        <v>0</v>
      </c>
      <c r="R171" s="159">
        <f>Q171*H171</f>
        <v>0</v>
      </c>
      <c r="S171" s="159">
        <v>0</v>
      </c>
      <c r="T171" s="160">
        <f>S171*H171</f>
        <v>0</v>
      </c>
      <c r="U171" s="33"/>
      <c r="V171" s="33"/>
      <c r="W171" s="33"/>
      <c r="X171" s="33"/>
      <c r="Y171" s="33"/>
      <c r="Z171" s="33"/>
      <c r="AA171" s="33"/>
      <c r="AB171" s="33"/>
      <c r="AC171" s="33"/>
      <c r="AD171" s="33"/>
      <c r="AE171" s="33"/>
      <c r="AR171" s="161" t="s">
        <v>160</v>
      </c>
      <c r="AT171" s="161" t="s">
        <v>155</v>
      </c>
      <c r="AU171" s="161" t="s">
        <v>82</v>
      </c>
      <c r="AY171" s="18" t="s">
        <v>152</v>
      </c>
      <c r="BE171" s="162">
        <f>IF(N171="základní",J171,0)</f>
        <v>0</v>
      </c>
      <c r="BF171" s="162">
        <f>IF(N171="snížená",J171,0)</f>
        <v>0</v>
      </c>
      <c r="BG171" s="162">
        <f>IF(N171="zákl. přenesená",J171,0)</f>
        <v>0</v>
      </c>
      <c r="BH171" s="162">
        <f>IF(N171="sníž. přenesená",J171,0)</f>
        <v>0</v>
      </c>
      <c r="BI171" s="162">
        <f>IF(N171="nulová",J171,0)</f>
        <v>0</v>
      </c>
      <c r="BJ171" s="18" t="s">
        <v>80</v>
      </c>
      <c r="BK171" s="162">
        <f>ROUND(I171*H171,2)</f>
        <v>0</v>
      </c>
      <c r="BL171" s="18" t="s">
        <v>160</v>
      </c>
      <c r="BM171" s="161" t="s">
        <v>1285</v>
      </c>
    </row>
    <row r="172" spans="1:47" s="2" customFormat="1" ht="48.75">
      <c r="A172" s="33"/>
      <c r="B172" s="34"/>
      <c r="C172" s="33"/>
      <c r="D172" s="163" t="s">
        <v>162</v>
      </c>
      <c r="E172" s="33"/>
      <c r="F172" s="164" t="s">
        <v>305</v>
      </c>
      <c r="G172" s="33"/>
      <c r="H172" s="33"/>
      <c r="I172" s="165"/>
      <c r="J172" s="33"/>
      <c r="K172" s="33"/>
      <c r="L172" s="34"/>
      <c r="M172" s="166"/>
      <c r="N172" s="167"/>
      <c r="O172" s="59"/>
      <c r="P172" s="59"/>
      <c r="Q172" s="59"/>
      <c r="R172" s="59"/>
      <c r="S172" s="59"/>
      <c r="T172" s="60"/>
      <c r="U172" s="33"/>
      <c r="V172" s="33"/>
      <c r="W172" s="33"/>
      <c r="X172" s="33"/>
      <c r="Y172" s="33"/>
      <c r="Z172" s="33"/>
      <c r="AA172" s="33"/>
      <c r="AB172" s="33"/>
      <c r="AC172" s="33"/>
      <c r="AD172" s="33"/>
      <c r="AE172" s="33"/>
      <c r="AT172" s="18" t="s">
        <v>162</v>
      </c>
      <c r="AU172" s="18" t="s">
        <v>82</v>
      </c>
    </row>
    <row r="173" spans="2:51" s="13" customFormat="1" ht="12">
      <c r="B173" s="169"/>
      <c r="D173" s="163" t="s">
        <v>166</v>
      </c>
      <c r="F173" s="171" t="s">
        <v>1286</v>
      </c>
      <c r="H173" s="172">
        <v>200</v>
      </c>
      <c r="I173" s="173"/>
      <c r="L173" s="169"/>
      <c r="M173" s="174"/>
      <c r="N173" s="175"/>
      <c r="O173" s="175"/>
      <c r="P173" s="175"/>
      <c r="Q173" s="175"/>
      <c r="R173" s="175"/>
      <c r="S173" s="175"/>
      <c r="T173" s="176"/>
      <c r="AT173" s="170" t="s">
        <v>166</v>
      </c>
      <c r="AU173" s="170" t="s">
        <v>82</v>
      </c>
      <c r="AV173" s="13" t="s">
        <v>82</v>
      </c>
      <c r="AW173" s="13" t="s">
        <v>3</v>
      </c>
      <c r="AX173" s="13" t="s">
        <v>80</v>
      </c>
      <c r="AY173" s="170" t="s">
        <v>152</v>
      </c>
    </row>
    <row r="174" spans="1:65" s="2" customFormat="1" ht="30.75" customHeight="1">
      <c r="A174" s="33"/>
      <c r="B174" s="149"/>
      <c r="C174" s="150" t="s">
        <v>214</v>
      </c>
      <c r="D174" s="150" t="s">
        <v>155</v>
      </c>
      <c r="E174" s="151" t="s">
        <v>1527</v>
      </c>
      <c r="F174" s="152" t="s">
        <v>1528</v>
      </c>
      <c r="G174" s="153" t="s">
        <v>230</v>
      </c>
      <c r="H174" s="154">
        <v>1040</v>
      </c>
      <c r="I174" s="155"/>
      <c r="J174" s="156">
        <f>ROUND(I174*H174,2)</f>
        <v>0</v>
      </c>
      <c r="K174" s="152" t="s">
        <v>159</v>
      </c>
      <c r="L174" s="34"/>
      <c r="M174" s="157" t="s">
        <v>1</v>
      </c>
      <c r="N174" s="158" t="s">
        <v>39</v>
      </c>
      <c r="O174" s="59"/>
      <c r="P174" s="159">
        <f>O174*H174</f>
        <v>0</v>
      </c>
      <c r="Q174" s="159">
        <v>0</v>
      </c>
      <c r="R174" s="159">
        <f>Q174*H174</f>
        <v>0</v>
      </c>
      <c r="S174" s="159">
        <v>0</v>
      </c>
      <c r="T174" s="160">
        <f>S174*H174</f>
        <v>0</v>
      </c>
      <c r="U174" s="33"/>
      <c r="V174" s="33"/>
      <c r="W174" s="33"/>
      <c r="X174" s="33"/>
      <c r="Y174" s="33"/>
      <c r="Z174" s="33"/>
      <c r="AA174" s="33"/>
      <c r="AB174" s="33"/>
      <c r="AC174" s="33"/>
      <c r="AD174" s="33"/>
      <c r="AE174" s="33"/>
      <c r="AR174" s="161" t="s">
        <v>160</v>
      </c>
      <c r="AT174" s="161" t="s">
        <v>155</v>
      </c>
      <c r="AU174" s="161" t="s">
        <v>82</v>
      </c>
      <c r="AY174" s="18" t="s">
        <v>152</v>
      </c>
      <c r="BE174" s="162">
        <f>IF(N174="základní",J174,0)</f>
        <v>0</v>
      </c>
      <c r="BF174" s="162">
        <f>IF(N174="snížená",J174,0)</f>
        <v>0</v>
      </c>
      <c r="BG174" s="162">
        <f>IF(N174="zákl. přenesená",J174,0)</f>
        <v>0</v>
      </c>
      <c r="BH174" s="162">
        <f>IF(N174="sníž. přenesená",J174,0)</f>
        <v>0</v>
      </c>
      <c r="BI174" s="162">
        <f>IF(N174="nulová",J174,0)</f>
        <v>0</v>
      </c>
      <c r="BJ174" s="18" t="s">
        <v>80</v>
      </c>
      <c r="BK174" s="162">
        <f>ROUND(I174*H174,2)</f>
        <v>0</v>
      </c>
      <c r="BL174" s="18" t="s">
        <v>160</v>
      </c>
      <c r="BM174" s="161" t="s">
        <v>1287</v>
      </c>
    </row>
    <row r="175" spans="1:47" s="2" customFormat="1" ht="29.25">
      <c r="A175" s="33"/>
      <c r="B175" s="34"/>
      <c r="C175" s="33"/>
      <c r="D175" s="163" t="s">
        <v>162</v>
      </c>
      <c r="E175" s="33"/>
      <c r="F175" s="164" t="s">
        <v>1529</v>
      </c>
      <c r="G175" s="33"/>
      <c r="H175" s="33"/>
      <c r="I175" s="165"/>
      <c r="J175" s="33"/>
      <c r="K175" s="33"/>
      <c r="L175" s="34"/>
      <c r="M175" s="166"/>
      <c r="N175" s="167"/>
      <c r="O175" s="59"/>
      <c r="P175" s="59"/>
      <c r="Q175" s="59"/>
      <c r="R175" s="59"/>
      <c r="S175" s="59"/>
      <c r="T175" s="60"/>
      <c r="U175" s="33"/>
      <c r="V175" s="33"/>
      <c r="W175" s="33"/>
      <c r="X175" s="33"/>
      <c r="Y175" s="33"/>
      <c r="Z175" s="33"/>
      <c r="AA175" s="33"/>
      <c r="AB175" s="33"/>
      <c r="AC175" s="33"/>
      <c r="AD175" s="33"/>
      <c r="AE175" s="33"/>
      <c r="AT175" s="18" t="s">
        <v>162</v>
      </c>
      <c r="AU175" s="18" t="s">
        <v>82</v>
      </c>
    </row>
    <row r="176" spans="1:65" s="2" customFormat="1" ht="33" customHeight="1">
      <c r="A176" s="33"/>
      <c r="B176" s="149"/>
      <c r="C176" s="150" t="s">
        <v>220</v>
      </c>
      <c r="D176" s="150" t="s">
        <v>155</v>
      </c>
      <c r="E176" s="151" t="s">
        <v>1288</v>
      </c>
      <c r="F176" s="152" t="s">
        <v>1289</v>
      </c>
      <c r="G176" s="153" t="s">
        <v>230</v>
      </c>
      <c r="H176" s="154">
        <v>20</v>
      </c>
      <c r="I176" s="155"/>
      <c r="J176" s="156">
        <f>ROUND(I176*H176,2)</f>
        <v>0</v>
      </c>
      <c r="K176" s="152" t="s">
        <v>159</v>
      </c>
      <c r="L176" s="34"/>
      <c r="M176" s="157" t="s">
        <v>1</v>
      </c>
      <c r="N176" s="158" t="s">
        <v>39</v>
      </c>
      <c r="O176" s="59"/>
      <c r="P176" s="159">
        <f>O176*H176</f>
        <v>0</v>
      </c>
      <c r="Q176" s="159">
        <v>0</v>
      </c>
      <c r="R176" s="159">
        <f>Q176*H176</f>
        <v>0</v>
      </c>
      <c r="S176" s="159">
        <v>0</v>
      </c>
      <c r="T176" s="160">
        <f>S176*H176</f>
        <v>0</v>
      </c>
      <c r="U176" s="33"/>
      <c r="V176" s="33"/>
      <c r="W176" s="33"/>
      <c r="X176" s="33"/>
      <c r="Y176" s="33"/>
      <c r="Z176" s="33"/>
      <c r="AA176" s="33"/>
      <c r="AB176" s="33"/>
      <c r="AC176" s="33"/>
      <c r="AD176" s="33"/>
      <c r="AE176" s="33"/>
      <c r="AR176" s="161" t="s">
        <v>160</v>
      </c>
      <c r="AT176" s="161" t="s">
        <v>155</v>
      </c>
      <c r="AU176" s="161" t="s">
        <v>82</v>
      </c>
      <c r="AY176" s="18" t="s">
        <v>152</v>
      </c>
      <c r="BE176" s="162">
        <f>IF(N176="základní",J176,0)</f>
        <v>0</v>
      </c>
      <c r="BF176" s="162">
        <f>IF(N176="snížená",J176,0)</f>
        <v>0</v>
      </c>
      <c r="BG176" s="162">
        <f>IF(N176="zákl. přenesená",J176,0)</f>
        <v>0</v>
      </c>
      <c r="BH176" s="162">
        <f>IF(N176="sníž. přenesená",J176,0)</f>
        <v>0</v>
      </c>
      <c r="BI176" s="162">
        <f>IF(N176="nulová",J176,0)</f>
        <v>0</v>
      </c>
      <c r="BJ176" s="18" t="s">
        <v>80</v>
      </c>
      <c r="BK176" s="162">
        <f>ROUND(I176*H176,2)</f>
        <v>0</v>
      </c>
      <c r="BL176" s="18" t="s">
        <v>160</v>
      </c>
      <c r="BM176" s="161" t="s">
        <v>1290</v>
      </c>
    </row>
    <row r="177" spans="1:47" s="2" customFormat="1" ht="97.5">
      <c r="A177" s="33"/>
      <c r="B177" s="34"/>
      <c r="C177" s="33"/>
      <c r="D177" s="163" t="s">
        <v>162</v>
      </c>
      <c r="E177" s="33"/>
      <c r="F177" s="164" t="s">
        <v>1291</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162</v>
      </c>
      <c r="AU177" s="18" t="s">
        <v>82</v>
      </c>
    </row>
    <row r="178" spans="1:47" s="2" customFormat="1" ht="19.5">
      <c r="A178" s="33"/>
      <c r="B178" s="34"/>
      <c r="C178" s="33"/>
      <c r="D178" s="163" t="s">
        <v>164</v>
      </c>
      <c r="E178" s="33"/>
      <c r="F178" s="168" t="s">
        <v>1256</v>
      </c>
      <c r="G178" s="33"/>
      <c r="H178" s="33"/>
      <c r="I178" s="165"/>
      <c r="J178" s="33"/>
      <c r="K178" s="33"/>
      <c r="L178" s="34"/>
      <c r="M178" s="166"/>
      <c r="N178" s="167"/>
      <c r="O178" s="59"/>
      <c r="P178" s="59"/>
      <c r="Q178" s="59"/>
      <c r="R178" s="59"/>
      <c r="S178" s="59"/>
      <c r="T178" s="60"/>
      <c r="U178" s="33"/>
      <c r="V178" s="33"/>
      <c r="W178" s="33"/>
      <c r="X178" s="33"/>
      <c r="Y178" s="33"/>
      <c r="Z178" s="33"/>
      <c r="AA178" s="33"/>
      <c r="AB178" s="33"/>
      <c r="AC178" s="33"/>
      <c r="AD178" s="33"/>
      <c r="AE178" s="33"/>
      <c r="AT178" s="18" t="s">
        <v>164</v>
      </c>
      <c r="AU178" s="18" t="s">
        <v>82</v>
      </c>
    </row>
    <row r="179" spans="2:51" s="14" customFormat="1" ht="12">
      <c r="B179" s="177"/>
      <c r="D179" s="163" t="s">
        <v>166</v>
      </c>
      <c r="E179" s="178" t="s">
        <v>1</v>
      </c>
      <c r="F179" s="179" t="s">
        <v>1292</v>
      </c>
      <c r="H179" s="178" t="s">
        <v>1</v>
      </c>
      <c r="I179" s="180"/>
      <c r="L179" s="177"/>
      <c r="M179" s="181"/>
      <c r="N179" s="182"/>
      <c r="O179" s="182"/>
      <c r="P179" s="182"/>
      <c r="Q179" s="182"/>
      <c r="R179" s="182"/>
      <c r="S179" s="182"/>
      <c r="T179" s="183"/>
      <c r="AT179" s="178" t="s">
        <v>166</v>
      </c>
      <c r="AU179" s="178" t="s">
        <v>82</v>
      </c>
      <c r="AV179" s="14" t="s">
        <v>80</v>
      </c>
      <c r="AW179" s="14" t="s">
        <v>31</v>
      </c>
      <c r="AX179" s="14" t="s">
        <v>74</v>
      </c>
      <c r="AY179" s="178" t="s">
        <v>152</v>
      </c>
    </row>
    <row r="180" spans="2:51" s="13" customFormat="1" ht="12">
      <c r="B180" s="169"/>
      <c r="D180" s="163" t="s">
        <v>166</v>
      </c>
      <c r="E180" s="170" t="s">
        <v>1</v>
      </c>
      <c r="F180" s="171" t="s">
        <v>271</v>
      </c>
      <c r="H180" s="172">
        <v>20</v>
      </c>
      <c r="I180" s="173"/>
      <c r="L180" s="169"/>
      <c r="M180" s="174"/>
      <c r="N180" s="175"/>
      <c r="O180" s="175"/>
      <c r="P180" s="175"/>
      <c r="Q180" s="175"/>
      <c r="R180" s="175"/>
      <c r="S180" s="175"/>
      <c r="T180" s="176"/>
      <c r="AT180" s="170" t="s">
        <v>166</v>
      </c>
      <c r="AU180" s="170" t="s">
        <v>82</v>
      </c>
      <c r="AV180" s="13" t="s">
        <v>82</v>
      </c>
      <c r="AW180" s="13" t="s">
        <v>31</v>
      </c>
      <c r="AX180" s="13" t="s">
        <v>80</v>
      </c>
      <c r="AY180" s="170" t="s">
        <v>152</v>
      </c>
    </row>
    <row r="181" spans="1:65" s="2" customFormat="1" ht="16.5" customHeight="1">
      <c r="A181" s="33"/>
      <c r="B181" s="149"/>
      <c r="C181" s="192" t="s">
        <v>227</v>
      </c>
      <c r="D181" s="192" t="s">
        <v>330</v>
      </c>
      <c r="E181" s="193" t="s">
        <v>331</v>
      </c>
      <c r="F181" s="194" t="s">
        <v>1524</v>
      </c>
      <c r="G181" s="195" t="s">
        <v>332</v>
      </c>
      <c r="H181" s="196">
        <v>36</v>
      </c>
      <c r="I181" s="197"/>
      <c r="J181" s="198">
        <f>ROUND(I181*H181,2)</f>
        <v>0</v>
      </c>
      <c r="K181" s="194" t="s">
        <v>1</v>
      </c>
      <c r="L181" s="199"/>
      <c r="M181" s="200" t="s">
        <v>1</v>
      </c>
      <c r="N181" s="201" t="s">
        <v>39</v>
      </c>
      <c r="O181" s="59"/>
      <c r="P181" s="159">
        <f>O181*H181</f>
        <v>0</v>
      </c>
      <c r="Q181" s="159">
        <v>0</v>
      </c>
      <c r="R181" s="159">
        <f>Q181*H181</f>
        <v>0</v>
      </c>
      <c r="S181" s="159">
        <v>0</v>
      </c>
      <c r="T181" s="160">
        <f>S181*H181</f>
        <v>0</v>
      </c>
      <c r="U181" s="33"/>
      <c r="V181" s="33"/>
      <c r="W181" s="33"/>
      <c r="X181" s="33"/>
      <c r="Y181" s="33"/>
      <c r="Z181" s="33"/>
      <c r="AA181" s="33"/>
      <c r="AB181" s="33"/>
      <c r="AC181" s="33"/>
      <c r="AD181" s="33"/>
      <c r="AE181" s="33"/>
      <c r="AR181" s="161" t="s">
        <v>198</v>
      </c>
      <c r="AT181" s="161" t="s">
        <v>330</v>
      </c>
      <c r="AU181" s="161" t="s">
        <v>82</v>
      </c>
      <c r="AY181" s="18" t="s">
        <v>152</v>
      </c>
      <c r="BE181" s="162">
        <f>IF(N181="základní",J181,0)</f>
        <v>0</v>
      </c>
      <c r="BF181" s="162">
        <f>IF(N181="snížená",J181,0)</f>
        <v>0</v>
      </c>
      <c r="BG181" s="162">
        <f>IF(N181="zákl. přenesená",J181,0)</f>
        <v>0</v>
      </c>
      <c r="BH181" s="162">
        <f>IF(N181="sníž. přenesená",J181,0)</f>
        <v>0</v>
      </c>
      <c r="BI181" s="162">
        <f>IF(N181="nulová",J181,0)</f>
        <v>0</v>
      </c>
      <c r="BJ181" s="18" t="s">
        <v>80</v>
      </c>
      <c r="BK181" s="162">
        <f>ROUND(I181*H181,2)</f>
        <v>0</v>
      </c>
      <c r="BL181" s="18" t="s">
        <v>160</v>
      </c>
      <c r="BM181" s="161" t="s">
        <v>1293</v>
      </c>
    </row>
    <row r="182" spans="1:47" s="2" customFormat="1" ht="39">
      <c r="A182" s="33"/>
      <c r="B182" s="34"/>
      <c r="C182" s="33"/>
      <c r="D182" s="163" t="s">
        <v>162</v>
      </c>
      <c r="E182" s="33"/>
      <c r="F182" s="164" t="s">
        <v>1294</v>
      </c>
      <c r="G182" s="33"/>
      <c r="H182" s="33"/>
      <c r="I182" s="165"/>
      <c r="J182" s="33"/>
      <c r="K182" s="33"/>
      <c r="L182" s="34"/>
      <c r="M182" s="166"/>
      <c r="N182" s="167"/>
      <c r="O182" s="59"/>
      <c r="P182" s="59"/>
      <c r="Q182" s="59"/>
      <c r="R182" s="59"/>
      <c r="S182" s="59"/>
      <c r="T182" s="60"/>
      <c r="U182" s="33"/>
      <c r="V182" s="33"/>
      <c r="W182" s="33"/>
      <c r="X182" s="33"/>
      <c r="Y182" s="33"/>
      <c r="Z182" s="33"/>
      <c r="AA182" s="33"/>
      <c r="AB182" s="33"/>
      <c r="AC182" s="33"/>
      <c r="AD182" s="33"/>
      <c r="AE182" s="33"/>
      <c r="AT182" s="18" t="s">
        <v>162</v>
      </c>
      <c r="AU182" s="18" t="s">
        <v>82</v>
      </c>
    </row>
    <row r="183" spans="2:51" s="13" customFormat="1" ht="12">
      <c r="B183" s="169"/>
      <c r="D183" s="163" t="s">
        <v>166</v>
      </c>
      <c r="F183" s="171" t="s">
        <v>1295</v>
      </c>
      <c r="H183" s="172">
        <v>36</v>
      </c>
      <c r="I183" s="173"/>
      <c r="L183" s="169"/>
      <c r="M183" s="174"/>
      <c r="N183" s="175"/>
      <c r="O183" s="175"/>
      <c r="P183" s="175"/>
      <c r="Q183" s="175"/>
      <c r="R183" s="175"/>
      <c r="S183" s="175"/>
      <c r="T183" s="176"/>
      <c r="AT183" s="170" t="s">
        <v>166</v>
      </c>
      <c r="AU183" s="170" t="s">
        <v>82</v>
      </c>
      <c r="AV183" s="13" t="s">
        <v>82</v>
      </c>
      <c r="AW183" s="13" t="s">
        <v>3</v>
      </c>
      <c r="AX183" s="13" t="s">
        <v>80</v>
      </c>
      <c r="AY183" s="170" t="s">
        <v>152</v>
      </c>
    </row>
    <row r="184" spans="1:65" s="2" customFormat="1" ht="37.9" customHeight="1">
      <c r="A184" s="33"/>
      <c r="B184" s="149"/>
      <c r="C184" s="150" t="s">
        <v>234</v>
      </c>
      <c r="D184" s="150" t="s">
        <v>155</v>
      </c>
      <c r="E184" s="151" t="s">
        <v>1296</v>
      </c>
      <c r="F184" s="152" t="s">
        <v>1297</v>
      </c>
      <c r="G184" s="153" t="s">
        <v>237</v>
      </c>
      <c r="H184" s="154">
        <v>1</v>
      </c>
      <c r="I184" s="155"/>
      <c r="J184" s="156">
        <f>ROUND(I184*H184,2)</f>
        <v>0</v>
      </c>
      <c r="K184" s="152" t="s">
        <v>1</v>
      </c>
      <c r="L184" s="34"/>
      <c r="M184" s="157" t="s">
        <v>1</v>
      </c>
      <c r="N184" s="158" t="s">
        <v>39</v>
      </c>
      <c r="O184" s="59"/>
      <c r="P184" s="159">
        <f>O184*H184</f>
        <v>0</v>
      </c>
      <c r="Q184" s="159">
        <v>0</v>
      </c>
      <c r="R184" s="159">
        <f>Q184*H184</f>
        <v>0</v>
      </c>
      <c r="S184" s="159">
        <v>0</v>
      </c>
      <c r="T184" s="160">
        <f>S184*H184</f>
        <v>0</v>
      </c>
      <c r="U184" s="33"/>
      <c r="V184" s="33"/>
      <c r="W184" s="33"/>
      <c r="X184" s="33"/>
      <c r="Y184" s="33"/>
      <c r="Z184" s="33"/>
      <c r="AA184" s="33"/>
      <c r="AB184" s="33"/>
      <c r="AC184" s="33"/>
      <c r="AD184" s="33"/>
      <c r="AE184" s="33"/>
      <c r="AR184" s="161" t="s">
        <v>160</v>
      </c>
      <c r="AT184" s="161" t="s">
        <v>155</v>
      </c>
      <c r="AU184" s="161" t="s">
        <v>82</v>
      </c>
      <c r="AY184" s="18" t="s">
        <v>152</v>
      </c>
      <c r="BE184" s="162">
        <f>IF(N184="základní",J184,0)</f>
        <v>0</v>
      </c>
      <c r="BF184" s="162">
        <f>IF(N184="snížená",J184,0)</f>
        <v>0</v>
      </c>
      <c r="BG184" s="162">
        <f>IF(N184="zákl. přenesená",J184,0)</f>
        <v>0</v>
      </c>
      <c r="BH184" s="162">
        <f>IF(N184="sníž. přenesená",J184,0)</f>
        <v>0</v>
      </c>
      <c r="BI184" s="162">
        <f>IF(N184="nulová",J184,0)</f>
        <v>0</v>
      </c>
      <c r="BJ184" s="18" t="s">
        <v>80</v>
      </c>
      <c r="BK184" s="162">
        <f>ROUND(I184*H184,2)</f>
        <v>0</v>
      </c>
      <c r="BL184" s="18" t="s">
        <v>160</v>
      </c>
      <c r="BM184" s="161" t="s">
        <v>1298</v>
      </c>
    </row>
    <row r="185" spans="1:47" s="2" customFormat="1" ht="19.5">
      <c r="A185" s="33"/>
      <c r="B185" s="34"/>
      <c r="C185" s="33"/>
      <c r="D185" s="163" t="s">
        <v>162</v>
      </c>
      <c r="E185" s="33"/>
      <c r="F185" s="164" t="s">
        <v>1297</v>
      </c>
      <c r="G185" s="33"/>
      <c r="H185" s="33"/>
      <c r="I185" s="165"/>
      <c r="J185" s="33"/>
      <c r="K185" s="33"/>
      <c r="L185" s="34"/>
      <c r="M185" s="166"/>
      <c r="N185" s="167"/>
      <c r="O185" s="59"/>
      <c r="P185" s="59"/>
      <c r="Q185" s="59"/>
      <c r="R185" s="59"/>
      <c r="S185" s="59"/>
      <c r="T185" s="60"/>
      <c r="U185" s="33"/>
      <c r="V185" s="33"/>
      <c r="W185" s="33"/>
      <c r="X185" s="33"/>
      <c r="Y185" s="33"/>
      <c r="Z185" s="33"/>
      <c r="AA185" s="33"/>
      <c r="AB185" s="33"/>
      <c r="AC185" s="33"/>
      <c r="AD185" s="33"/>
      <c r="AE185" s="33"/>
      <c r="AT185" s="18" t="s">
        <v>162</v>
      </c>
      <c r="AU185" s="18" t="s">
        <v>82</v>
      </c>
    </row>
    <row r="186" spans="1:47" s="2" customFormat="1" ht="19.5">
      <c r="A186" s="33"/>
      <c r="B186" s="34"/>
      <c r="C186" s="33"/>
      <c r="D186" s="163" t="s">
        <v>164</v>
      </c>
      <c r="E186" s="33"/>
      <c r="F186" s="168" t="s">
        <v>1256</v>
      </c>
      <c r="G186" s="33"/>
      <c r="H186" s="33"/>
      <c r="I186" s="165"/>
      <c r="J186" s="33"/>
      <c r="K186" s="33"/>
      <c r="L186" s="34"/>
      <c r="M186" s="166"/>
      <c r="N186" s="167"/>
      <c r="O186" s="59"/>
      <c r="P186" s="59"/>
      <c r="Q186" s="59"/>
      <c r="R186" s="59"/>
      <c r="S186" s="59"/>
      <c r="T186" s="60"/>
      <c r="U186" s="33"/>
      <c r="V186" s="33"/>
      <c r="W186" s="33"/>
      <c r="X186" s="33"/>
      <c r="Y186" s="33"/>
      <c r="Z186" s="33"/>
      <c r="AA186" s="33"/>
      <c r="AB186" s="33"/>
      <c r="AC186" s="33"/>
      <c r="AD186" s="33"/>
      <c r="AE186" s="33"/>
      <c r="AT186" s="18" t="s">
        <v>164</v>
      </c>
      <c r="AU186" s="18" t="s">
        <v>82</v>
      </c>
    </row>
    <row r="187" spans="2:51" s="14" customFormat="1" ht="12">
      <c r="B187" s="177"/>
      <c r="D187" s="163" t="s">
        <v>166</v>
      </c>
      <c r="E187" s="178" t="s">
        <v>1</v>
      </c>
      <c r="F187" s="179" t="s">
        <v>1299</v>
      </c>
      <c r="H187" s="178" t="s">
        <v>1</v>
      </c>
      <c r="I187" s="180"/>
      <c r="L187" s="177"/>
      <c r="M187" s="181"/>
      <c r="N187" s="182"/>
      <c r="O187" s="182"/>
      <c r="P187" s="182"/>
      <c r="Q187" s="182"/>
      <c r="R187" s="182"/>
      <c r="S187" s="182"/>
      <c r="T187" s="183"/>
      <c r="AT187" s="178" t="s">
        <v>166</v>
      </c>
      <c r="AU187" s="178" t="s">
        <v>82</v>
      </c>
      <c r="AV187" s="14" t="s">
        <v>80</v>
      </c>
      <c r="AW187" s="14" t="s">
        <v>31</v>
      </c>
      <c r="AX187" s="14" t="s">
        <v>74</v>
      </c>
      <c r="AY187" s="178" t="s">
        <v>152</v>
      </c>
    </row>
    <row r="188" spans="2:51" s="13" customFormat="1" ht="12">
      <c r="B188" s="169"/>
      <c r="D188" s="163" t="s">
        <v>166</v>
      </c>
      <c r="E188" s="170" t="s">
        <v>1</v>
      </c>
      <c r="F188" s="171" t="s">
        <v>80</v>
      </c>
      <c r="H188" s="172">
        <v>1</v>
      </c>
      <c r="I188" s="173"/>
      <c r="L188" s="169"/>
      <c r="M188" s="174"/>
      <c r="N188" s="175"/>
      <c r="O188" s="175"/>
      <c r="P188" s="175"/>
      <c r="Q188" s="175"/>
      <c r="R188" s="175"/>
      <c r="S188" s="175"/>
      <c r="T188" s="176"/>
      <c r="AT188" s="170" t="s">
        <v>166</v>
      </c>
      <c r="AU188" s="170" t="s">
        <v>82</v>
      </c>
      <c r="AV188" s="13" t="s">
        <v>82</v>
      </c>
      <c r="AW188" s="13" t="s">
        <v>31</v>
      </c>
      <c r="AX188" s="13" t="s">
        <v>80</v>
      </c>
      <c r="AY188" s="170" t="s">
        <v>152</v>
      </c>
    </row>
    <row r="189" spans="1:65" s="2" customFormat="1" ht="37.9" customHeight="1">
      <c r="A189" s="33"/>
      <c r="B189" s="149"/>
      <c r="C189" s="150" t="s">
        <v>8</v>
      </c>
      <c r="D189" s="150" t="s">
        <v>155</v>
      </c>
      <c r="E189" s="151" t="s">
        <v>324</v>
      </c>
      <c r="F189" s="152" t="s">
        <v>1300</v>
      </c>
      <c r="G189" s="153" t="s">
        <v>230</v>
      </c>
      <c r="H189" s="154">
        <v>40</v>
      </c>
      <c r="I189" s="155"/>
      <c r="J189" s="156">
        <f>ROUND(I189*H189,2)</f>
        <v>0</v>
      </c>
      <c r="K189" s="152" t="s">
        <v>159</v>
      </c>
      <c r="L189" s="34"/>
      <c r="M189" s="157" t="s">
        <v>1</v>
      </c>
      <c r="N189" s="158" t="s">
        <v>39</v>
      </c>
      <c r="O189" s="59"/>
      <c r="P189" s="159">
        <f>O189*H189</f>
        <v>0</v>
      </c>
      <c r="Q189" s="159">
        <v>0</v>
      </c>
      <c r="R189" s="159">
        <f>Q189*H189</f>
        <v>0</v>
      </c>
      <c r="S189" s="159">
        <v>0</v>
      </c>
      <c r="T189" s="160">
        <f>S189*H189</f>
        <v>0</v>
      </c>
      <c r="U189" s="33"/>
      <c r="V189" s="33"/>
      <c r="W189" s="33"/>
      <c r="X189" s="33"/>
      <c r="Y189" s="33"/>
      <c r="Z189" s="33"/>
      <c r="AA189" s="33"/>
      <c r="AB189" s="33"/>
      <c r="AC189" s="33"/>
      <c r="AD189" s="33"/>
      <c r="AE189" s="33"/>
      <c r="AR189" s="161" t="s">
        <v>160</v>
      </c>
      <c r="AT189" s="161" t="s">
        <v>155</v>
      </c>
      <c r="AU189" s="161" t="s">
        <v>82</v>
      </c>
      <c r="AY189" s="18" t="s">
        <v>152</v>
      </c>
      <c r="BE189" s="162">
        <f>IF(N189="základní",J189,0)</f>
        <v>0</v>
      </c>
      <c r="BF189" s="162">
        <f>IF(N189="snížená",J189,0)</f>
        <v>0</v>
      </c>
      <c r="BG189" s="162">
        <f>IF(N189="zákl. přenesená",J189,0)</f>
        <v>0</v>
      </c>
      <c r="BH189" s="162">
        <f>IF(N189="sníž. přenesená",J189,0)</f>
        <v>0</v>
      </c>
      <c r="BI189" s="162">
        <f>IF(N189="nulová",J189,0)</f>
        <v>0</v>
      </c>
      <c r="BJ189" s="18" t="s">
        <v>80</v>
      </c>
      <c r="BK189" s="162">
        <f>ROUND(I189*H189,2)</f>
        <v>0</v>
      </c>
      <c r="BL189" s="18" t="s">
        <v>160</v>
      </c>
      <c r="BM189" s="161" t="s">
        <v>1301</v>
      </c>
    </row>
    <row r="190" spans="1:47" s="2" customFormat="1" ht="97.5">
      <c r="A190" s="33"/>
      <c r="B190" s="34"/>
      <c r="C190" s="33"/>
      <c r="D190" s="163" t="s">
        <v>162</v>
      </c>
      <c r="E190" s="33"/>
      <c r="F190" s="164" t="s">
        <v>327</v>
      </c>
      <c r="G190" s="33"/>
      <c r="H190" s="33"/>
      <c r="I190" s="165"/>
      <c r="J190" s="33"/>
      <c r="K190" s="33"/>
      <c r="L190" s="34"/>
      <c r="M190" s="166"/>
      <c r="N190" s="167"/>
      <c r="O190" s="59"/>
      <c r="P190" s="59"/>
      <c r="Q190" s="59"/>
      <c r="R190" s="59"/>
      <c r="S190" s="59"/>
      <c r="T190" s="60"/>
      <c r="U190" s="33"/>
      <c r="V190" s="33"/>
      <c r="W190" s="33"/>
      <c r="X190" s="33"/>
      <c r="Y190" s="33"/>
      <c r="Z190" s="33"/>
      <c r="AA190" s="33"/>
      <c r="AB190" s="33"/>
      <c r="AC190" s="33"/>
      <c r="AD190" s="33"/>
      <c r="AE190" s="33"/>
      <c r="AT190" s="18" t="s">
        <v>162</v>
      </c>
      <c r="AU190" s="18" t="s">
        <v>82</v>
      </c>
    </row>
    <row r="191" spans="1:47" s="2" customFormat="1" ht="19.5">
      <c r="A191" s="33"/>
      <c r="B191" s="34"/>
      <c r="C191" s="33"/>
      <c r="D191" s="163" t="s">
        <v>164</v>
      </c>
      <c r="E191" s="33"/>
      <c r="F191" s="168" t="s">
        <v>1256</v>
      </c>
      <c r="G191" s="33"/>
      <c r="H191" s="33"/>
      <c r="I191" s="165"/>
      <c r="J191" s="33"/>
      <c r="K191" s="33"/>
      <c r="L191" s="34"/>
      <c r="M191" s="166"/>
      <c r="N191" s="167"/>
      <c r="O191" s="59"/>
      <c r="P191" s="59"/>
      <c r="Q191" s="59"/>
      <c r="R191" s="59"/>
      <c r="S191" s="59"/>
      <c r="T191" s="60"/>
      <c r="U191" s="33"/>
      <c r="V191" s="33"/>
      <c r="W191" s="33"/>
      <c r="X191" s="33"/>
      <c r="Y191" s="33"/>
      <c r="Z191" s="33"/>
      <c r="AA191" s="33"/>
      <c r="AB191" s="33"/>
      <c r="AC191" s="33"/>
      <c r="AD191" s="33"/>
      <c r="AE191" s="33"/>
      <c r="AT191" s="18" t="s">
        <v>164</v>
      </c>
      <c r="AU191" s="18" t="s">
        <v>82</v>
      </c>
    </row>
    <row r="192" spans="2:51" s="14" customFormat="1" ht="12">
      <c r="B192" s="177"/>
      <c r="D192" s="163" t="s">
        <v>166</v>
      </c>
      <c r="E192" s="178" t="s">
        <v>1</v>
      </c>
      <c r="F192" s="179" t="s">
        <v>1302</v>
      </c>
      <c r="H192" s="178" t="s">
        <v>1</v>
      </c>
      <c r="I192" s="180"/>
      <c r="L192" s="177"/>
      <c r="M192" s="181"/>
      <c r="N192" s="182"/>
      <c r="O192" s="182"/>
      <c r="P192" s="182"/>
      <c r="Q192" s="182"/>
      <c r="R192" s="182"/>
      <c r="S192" s="182"/>
      <c r="T192" s="183"/>
      <c r="AT192" s="178" t="s">
        <v>166</v>
      </c>
      <c r="AU192" s="178" t="s">
        <v>82</v>
      </c>
      <c r="AV192" s="14" t="s">
        <v>80</v>
      </c>
      <c r="AW192" s="14" t="s">
        <v>31</v>
      </c>
      <c r="AX192" s="14" t="s">
        <v>74</v>
      </c>
      <c r="AY192" s="178" t="s">
        <v>152</v>
      </c>
    </row>
    <row r="193" spans="2:51" s="14" customFormat="1" ht="12">
      <c r="B193" s="177"/>
      <c r="D193" s="163" t="s">
        <v>166</v>
      </c>
      <c r="E193" s="178" t="s">
        <v>1</v>
      </c>
      <c r="F193" s="179"/>
      <c r="H193" s="178" t="s">
        <v>1</v>
      </c>
      <c r="I193" s="180"/>
      <c r="L193" s="177"/>
      <c r="M193" s="181"/>
      <c r="N193" s="182"/>
      <c r="O193" s="182"/>
      <c r="P193" s="182"/>
      <c r="Q193" s="182"/>
      <c r="R193" s="182"/>
      <c r="S193" s="182"/>
      <c r="T193" s="183"/>
      <c r="AT193" s="178" t="s">
        <v>166</v>
      </c>
      <c r="AU193" s="178" t="s">
        <v>82</v>
      </c>
      <c r="AV193" s="14" t="s">
        <v>80</v>
      </c>
      <c r="AW193" s="14" t="s">
        <v>31</v>
      </c>
      <c r="AX193" s="14" t="s">
        <v>74</v>
      </c>
      <c r="AY193" s="178" t="s">
        <v>152</v>
      </c>
    </row>
    <row r="194" spans="2:51" s="13" customFormat="1" ht="12">
      <c r="B194" s="169"/>
      <c r="D194" s="163" t="s">
        <v>166</v>
      </c>
      <c r="E194" s="170" t="s">
        <v>1</v>
      </c>
      <c r="F194" s="171" t="s">
        <v>396</v>
      </c>
      <c r="H194" s="172">
        <v>40</v>
      </c>
      <c r="I194" s="173"/>
      <c r="L194" s="169"/>
      <c r="M194" s="174"/>
      <c r="N194" s="175"/>
      <c r="O194" s="175"/>
      <c r="P194" s="175"/>
      <c r="Q194" s="175"/>
      <c r="R194" s="175"/>
      <c r="S194" s="175"/>
      <c r="T194" s="176"/>
      <c r="AT194" s="170" t="s">
        <v>166</v>
      </c>
      <c r="AU194" s="170" t="s">
        <v>82</v>
      </c>
      <c r="AV194" s="13" t="s">
        <v>82</v>
      </c>
      <c r="AW194" s="13" t="s">
        <v>31</v>
      </c>
      <c r="AX194" s="13" t="s">
        <v>80</v>
      </c>
      <c r="AY194" s="170" t="s">
        <v>152</v>
      </c>
    </row>
    <row r="195" spans="1:65" s="2" customFormat="1" ht="33" customHeight="1">
      <c r="A195" s="33"/>
      <c r="B195" s="149"/>
      <c r="C195" s="150" t="s">
        <v>245</v>
      </c>
      <c r="D195" s="150" t="s">
        <v>155</v>
      </c>
      <c r="E195" s="151" t="s">
        <v>337</v>
      </c>
      <c r="F195" s="152" t="s">
        <v>338</v>
      </c>
      <c r="G195" s="153" t="s">
        <v>332</v>
      </c>
      <c r="H195" s="154">
        <v>40</v>
      </c>
      <c r="I195" s="155"/>
      <c r="J195" s="156">
        <f>ROUND(I195*H195,2)</f>
        <v>0</v>
      </c>
      <c r="K195" s="152" t="s">
        <v>159</v>
      </c>
      <c r="L195" s="34"/>
      <c r="M195" s="157" t="s">
        <v>1</v>
      </c>
      <c r="N195" s="158" t="s">
        <v>39</v>
      </c>
      <c r="O195" s="59"/>
      <c r="P195" s="159">
        <f>O195*H195</f>
        <v>0</v>
      </c>
      <c r="Q195" s="159">
        <v>0</v>
      </c>
      <c r="R195" s="159">
        <f>Q195*H195</f>
        <v>0</v>
      </c>
      <c r="S195" s="159">
        <v>0</v>
      </c>
      <c r="T195" s="160">
        <f>S195*H195</f>
        <v>0</v>
      </c>
      <c r="U195" s="33"/>
      <c r="V195" s="33"/>
      <c r="W195" s="33"/>
      <c r="X195" s="33"/>
      <c r="Y195" s="33"/>
      <c r="Z195" s="33"/>
      <c r="AA195" s="33"/>
      <c r="AB195" s="33"/>
      <c r="AC195" s="33"/>
      <c r="AD195" s="33"/>
      <c r="AE195" s="33"/>
      <c r="AR195" s="161" t="s">
        <v>160</v>
      </c>
      <c r="AT195" s="161" t="s">
        <v>155</v>
      </c>
      <c r="AU195" s="161" t="s">
        <v>82</v>
      </c>
      <c r="AY195" s="18" t="s">
        <v>152</v>
      </c>
      <c r="BE195" s="162">
        <f>IF(N195="základní",J195,0)</f>
        <v>0</v>
      </c>
      <c r="BF195" s="162">
        <f>IF(N195="snížená",J195,0)</f>
        <v>0</v>
      </c>
      <c r="BG195" s="162">
        <f>IF(N195="zákl. přenesená",J195,0)</f>
        <v>0</v>
      </c>
      <c r="BH195" s="162">
        <f>IF(N195="sníž. přenesená",J195,0)</f>
        <v>0</v>
      </c>
      <c r="BI195" s="162">
        <f>IF(N195="nulová",J195,0)</f>
        <v>0</v>
      </c>
      <c r="BJ195" s="18" t="s">
        <v>80</v>
      </c>
      <c r="BK195" s="162">
        <f>ROUND(I195*H195,2)</f>
        <v>0</v>
      </c>
      <c r="BL195" s="18" t="s">
        <v>160</v>
      </c>
      <c r="BM195" s="161" t="s">
        <v>1303</v>
      </c>
    </row>
    <row r="196" spans="1:47" s="2" customFormat="1" ht="29.25">
      <c r="A196" s="33"/>
      <c r="B196" s="34"/>
      <c r="C196" s="33"/>
      <c r="D196" s="163" t="s">
        <v>162</v>
      </c>
      <c r="E196" s="33"/>
      <c r="F196" s="164" t="s">
        <v>340</v>
      </c>
      <c r="G196" s="33"/>
      <c r="H196" s="33"/>
      <c r="I196" s="165"/>
      <c r="J196" s="33"/>
      <c r="K196" s="33"/>
      <c r="L196" s="34"/>
      <c r="M196" s="166"/>
      <c r="N196" s="167"/>
      <c r="O196" s="59"/>
      <c r="P196" s="59"/>
      <c r="Q196" s="59"/>
      <c r="R196" s="59"/>
      <c r="S196" s="59"/>
      <c r="T196" s="60"/>
      <c r="U196" s="33"/>
      <c r="V196" s="33"/>
      <c r="W196" s="33"/>
      <c r="X196" s="33"/>
      <c r="Y196" s="33"/>
      <c r="Z196" s="33"/>
      <c r="AA196" s="33"/>
      <c r="AB196" s="33"/>
      <c r="AC196" s="33"/>
      <c r="AD196" s="33"/>
      <c r="AE196" s="33"/>
      <c r="AT196" s="18" t="s">
        <v>162</v>
      </c>
      <c r="AU196" s="18" t="s">
        <v>82</v>
      </c>
    </row>
    <row r="197" spans="2:51" s="14" customFormat="1" ht="12">
      <c r="B197" s="177"/>
      <c r="D197" s="163" t="s">
        <v>166</v>
      </c>
      <c r="E197" s="178" t="s">
        <v>1</v>
      </c>
      <c r="F197" s="179" t="s">
        <v>1304</v>
      </c>
      <c r="H197" s="178" t="s">
        <v>1</v>
      </c>
      <c r="I197" s="180"/>
      <c r="L197" s="177"/>
      <c r="M197" s="181"/>
      <c r="N197" s="182"/>
      <c r="O197" s="182"/>
      <c r="P197" s="182"/>
      <c r="Q197" s="182"/>
      <c r="R197" s="182"/>
      <c r="S197" s="182"/>
      <c r="T197" s="183"/>
      <c r="AT197" s="178" t="s">
        <v>166</v>
      </c>
      <c r="AU197" s="178" t="s">
        <v>82</v>
      </c>
      <c r="AV197" s="14" t="s">
        <v>80</v>
      </c>
      <c r="AW197" s="14" t="s">
        <v>31</v>
      </c>
      <c r="AX197" s="14" t="s">
        <v>74</v>
      </c>
      <c r="AY197" s="178" t="s">
        <v>152</v>
      </c>
    </row>
    <row r="198" spans="2:51" s="13" customFormat="1" ht="12">
      <c r="B198" s="169"/>
      <c r="D198" s="163" t="s">
        <v>166</v>
      </c>
      <c r="E198" s="170" t="s">
        <v>1</v>
      </c>
      <c r="F198" s="171" t="s">
        <v>271</v>
      </c>
      <c r="H198" s="172">
        <v>20</v>
      </c>
      <c r="I198" s="173"/>
      <c r="L198" s="169"/>
      <c r="M198" s="174"/>
      <c r="N198" s="175"/>
      <c r="O198" s="175"/>
      <c r="P198" s="175"/>
      <c r="Q198" s="175"/>
      <c r="R198" s="175"/>
      <c r="S198" s="175"/>
      <c r="T198" s="176"/>
      <c r="AT198" s="170" t="s">
        <v>166</v>
      </c>
      <c r="AU198" s="170" t="s">
        <v>82</v>
      </c>
      <c r="AV198" s="13" t="s">
        <v>82</v>
      </c>
      <c r="AW198" s="13" t="s">
        <v>31</v>
      </c>
      <c r="AX198" s="13" t="s">
        <v>80</v>
      </c>
      <c r="AY198" s="170" t="s">
        <v>152</v>
      </c>
    </row>
    <row r="199" spans="2:51" s="14" customFormat="1" ht="12">
      <c r="B199" s="177"/>
      <c r="D199" s="163" t="s">
        <v>166</v>
      </c>
      <c r="E199" s="178" t="s">
        <v>1</v>
      </c>
      <c r="F199" s="179"/>
      <c r="H199" s="178" t="s">
        <v>1</v>
      </c>
      <c r="I199" s="180"/>
      <c r="L199" s="177"/>
      <c r="M199" s="181"/>
      <c r="N199" s="182"/>
      <c r="O199" s="182"/>
      <c r="P199" s="182"/>
      <c r="Q199" s="182"/>
      <c r="R199" s="182"/>
      <c r="S199" s="182"/>
      <c r="T199" s="183"/>
      <c r="AT199" s="178" t="s">
        <v>166</v>
      </c>
      <c r="AU199" s="178" t="s">
        <v>82</v>
      </c>
      <c r="AV199" s="14" t="s">
        <v>80</v>
      </c>
      <c r="AW199" s="14" t="s">
        <v>31</v>
      </c>
      <c r="AX199" s="14" t="s">
        <v>74</v>
      </c>
      <c r="AY199" s="178" t="s">
        <v>152</v>
      </c>
    </row>
    <row r="200" spans="2:51" s="13" customFormat="1" ht="12">
      <c r="B200" s="169"/>
      <c r="D200" s="163" t="s">
        <v>166</v>
      </c>
      <c r="F200" s="171" t="s">
        <v>1305</v>
      </c>
      <c r="H200" s="172">
        <v>40</v>
      </c>
      <c r="I200" s="173"/>
      <c r="L200" s="169"/>
      <c r="M200" s="174"/>
      <c r="N200" s="175"/>
      <c r="O200" s="175"/>
      <c r="P200" s="175"/>
      <c r="Q200" s="175"/>
      <c r="R200" s="175"/>
      <c r="S200" s="175"/>
      <c r="T200" s="176"/>
      <c r="AT200" s="170" t="s">
        <v>166</v>
      </c>
      <c r="AU200" s="170" t="s">
        <v>82</v>
      </c>
      <c r="AV200" s="13" t="s">
        <v>82</v>
      </c>
      <c r="AW200" s="13" t="s">
        <v>3</v>
      </c>
      <c r="AX200" s="13" t="s">
        <v>80</v>
      </c>
      <c r="AY200" s="170" t="s">
        <v>152</v>
      </c>
    </row>
    <row r="201" spans="1:65" s="2" customFormat="1" ht="37.9" customHeight="1">
      <c r="A201" s="33"/>
      <c r="B201" s="149"/>
      <c r="C201" s="150" t="s">
        <v>252</v>
      </c>
      <c r="D201" s="150" t="s">
        <v>155</v>
      </c>
      <c r="E201" s="151" t="s">
        <v>1306</v>
      </c>
      <c r="F201" s="152" t="s">
        <v>1307</v>
      </c>
      <c r="G201" s="153" t="s">
        <v>230</v>
      </c>
      <c r="H201" s="154">
        <v>1000</v>
      </c>
      <c r="I201" s="155"/>
      <c r="J201" s="156">
        <f>ROUND(I201*H201,2)</f>
        <v>0</v>
      </c>
      <c r="K201" s="152" t="s">
        <v>1</v>
      </c>
      <c r="L201" s="34"/>
      <c r="M201" s="157" t="s">
        <v>1</v>
      </c>
      <c r="N201" s="158" t="s">
        <v>39</v>
      </c>
      <c r="O201" s="59"/>
      <c r="P201" s="159">
        <f>O201*H201</f>
        <v>0</v>
      </c>
      <c r="Q201" s="159">
        <v>0</v>
      </c>
      <c r="R201" s="159">
        <f>Q201*H201</f>
        <v>0</v>
      </c>
      <c r="S201" s="159">
        <v>0</v>
      </c>
      <c r="T201" s="160">
        <f>S201*H201</f>
        <v>0</v>
      </c>
      <c r="U201" s="33"/>
      <c r="V201" s="33"/>
      <c r="W201" s="33"/>
      <c r="X201" s="33"/>
      <c r="Y201" s="33"/>
      <c r="Z201" s="33"/>
      <c r="AA201" s="33"/>
      <c r="AB201" s="33"/>
      <c r="AC201" s="33"/>
      <c r="AD201" s="33"/>
      <c r="AE201" s="33"/>
      <c r="AR201" s="161" t="s">
        <v>160</v>
      </c>
      <c r="AT201" s="161" t="s">
        <v>155</v>
      </c>
      <c r="AU201" s="161" t="s">
        <v>82</v>
      </c>
      <c r="AY201" s="18" t="s">
        <v>152</v>
      </c>
      <c r="BE201" s="162">
        <f>IF(N201="základní",J201,0)</f>
        <v>0</v>
      </c>
      <c r="BF201" s="162">
        <f>IF(N201="snížená",J201,0)</f>
        <v>0</v>
      </c>
      <c r="BG201" s="162">
        <f>IF(N201="zákl. přenesená",J201,0)</f>
        <v>0</v>
      </c>
      <c r="BH201" s="162">
        <f>IF(N201="sníž. přenesená",J201,0)</f>
        <v>0</v>
      </c>
      <c r="BI201" s="162">
        <f>IF(N201="nulová",J201,0)</f>
        <v>0</v>
      </c>
      <c r="BJ201" s="18" t="s">
        <v>80</v>
      </c>
      <c r="BK201" s="162">
        <f>ROUND(I201*H201,2)</f>
        <v>0</v>
      </c>
      <c r="BL201" s="18" t="s">
        <v>160</v>
      </c>
      <c r="BM201" s="161" t="s">
        <v>1308</v>
      </c>
    </row>
    <row r="202" spans="1:47" s="2" customFormat="1" ht="29.25">
      <c r="A202" s="33"/>
      <c r="B202" s="34"/>
      <c r="C202" s="33"/>
      <c r="D202" s="163" t="s">
        <v>162</v>
      </c>
      <c r="E202" s="33"/>
      <c r="F202" s="164" t="s">
        <v>540</v>
      </c>
      <c r="G202" s="33"/>
      <c r="H202" s="33"/>
      <c r="I202" s="165"/>
      <c r="J202" s="33"/>
      <c r="K202" s="33"/>
      <c r="L202" s="34"/>
      <c r="M202" s="166"/>
      <c r="N202" s="167"/>
      <c r="O202" s="59"/>
      <c r="P202" s="59"/>
      <c r="Q202" s="59"/>
      <c r="R202" s="59"/>
      <c r="S202" s="59"/>
      <c r="T202" s="60"/>
      <c r="U202" s="33"/>
      <c r="V202" s="33"/>
      <c r="W202" s="33"/>
      <c r="X202" s="33"/>
      <c r="Y202" s="33"/>
      <c r="Z202" s="33"/>
      <c r="AA202" s="33"/>
      <c r="AB202" s="33"/>
      <c r="AC202" s="33"/>
      <c r="AD202" s="33"/>
      <c r="AE202" s="33"/>
      <c r="AT202" s="18" t="s">
        <v>162</v>
      </c>
      <c r="AU202" s="18" t="s">
        <v>82</v>
      </c>
    </row>
    <row r="203" spans="1:47" s="2" customFormat="1" ht="19.5">
      <c r="A203" s="33"/>
      <c r="B203" s="34"/>
      <c r="C203" s="33"/>
      <c r="D203" s="163" t="s">
        <v>164</v>
      </c>
      <c r="E203" s="33"/>
      <c r="F203" s="168" t="s">
        <v>1256</v>
      </c>
      <c r="G203" s="33"/>
      <c r="H203" s="33"/>
      <c r="I203" s="165"/>
      <c r="J203" s="33"/>
      <c r="K203" s="33"/>
      <c r="L203" s="34"/>
      <c r="M203" s="166"/>
      <c r="N203" s="167"/>
      <c r="O203" s="59"/>
      <c r="P203" s="59"/>
      <c r="Q203" s="59"/>
      <c r="R203" s="59"/>
      <c r="S203" s="59"/>
      <c r="T203" s="60"/>
      <c r="U203" s="33"/>
      <c r="V203" s="33"/>
      <c r="W203" s="33"/>
      <c r="X203" s="33"/>
      <c r="Y203" s="33"/>
      <c r="Z203" s="33"/>
      <c r="AA203" s="33"/>
      <c r="AB203" s="33"/>
      <c r="AC203" s="33"/>
      <c r="AD203" s="33"/>
      <c r="AE203" s="33"/>
      <c r="AT203" s="18" t="s">
        <v>164</v>
      </c>
      <c r="AU203" s="18" t="s">
        <v>82</v>
      </c>
    </row>
    <row r="204" spans="2:51" s="14" customFormat="1" ht="12">
      <c r="B204" s="177"/>
      <c r="D204" s="163" t="s">
        <v>166</v>
      </c>
      <c r="E204" s="178" t="s">
        <v>1</v>
      </c>
      <c r="F204" s="179" t="s">
        <v>276</v>
      </c>
      <c r="H204" s="178" t="s">
        <v>1</v>
      </c>
      <c r="I204" s="180"/>
      <c r="L204" s="177"/>
      <c r="M204" s="181"/>
      <c r="N204" s="182"/>
      <c r="O204" s="182"/>
      <c r="P204" s="182"/>
      <c r="Q204" s="182"/>
      <c r="R204" s="182"/>
      <c r="S204" s="182"/>
      <c r="T204" s="183"/>
      <c r="AT204" s="178" t="s">
        <v>166</v>
      </c>
      <c r="AU204" s="178" t="s">
        <v>82</v>
      </c>
      <c r="AV204" s="14" t="s">
        <v>80</v>
      </c>
      <c r="AW204" s="14" t="s">
        <v>31</v>
      </c>
      <c r="AX204" s="14" t="s">
        <v>74</v>
      </c>
      <c r="AY204" s="178" t="s">
        <v>152</v>
      </c>
    </row>
    <row r="205" spans="2:51" s="13" customFormat="1" ht="12">
      <c r="B205" s="169"/>
      <c r="D205" s="163" t="s">
        <v>166</v>
      </c>
      <c r="E205" s="170" t="s">
        <v>1</v>
      </c>
      <c r="F205" s="171" t="s">
        <v>1265</v>
      </c>
      <c r="H205" s="172">
        <v>1000</v>
      </c>
      <c r="I205" s="173"/>
      <c r="L205" s="169"/>
      <c r="M205" s="174"/>
      <c r="N205" s="175"/>
      <c r="O205" s="175"/>
      <c r="P205" s="175"/>
      <c r="Q205" s="175"/>
      <c r="R205" s="175"/>
      <c r="S205" s="175"/>
      <c r="T205" s="176"/>
      <c r="AT205" s="170" t="s">
        <v>166</v>
      </c>
      <c r="AU205" s="170" t="s">
        <v>82</v>
      </c>
      <c r="AV205" s="13" t="s">
        <v>82</v>
      </c>
      <c r="AW205" s="13" t="s">
        <v>31</v>
      </c>
      <c r="AX205" s="13" t="s">
        <v>80</v>
      </c>
      <c r="AY205" s="170" t="s">
        <v>152</v>
      </c>
    </row>
    <row r="206" spans="1:65" s="2" customFormat="1" ht="36">
      <c r="A206" s="33"/>
      <c r="B206" s="149"/>
      <c r="C206" s="192" t="s">
        <v>259</v>
      </c>
      <c r="D206" s="192" t="s">
        <v>330</v>
      </c>
      <c r="E206" s="193" t="s">
        <v>1309</v>
      </c>
      <c r="F206" s="194" t="s">
        <v>1525</v>
      </c>
      <c r="G206" s="195" t="s">
        <v>332</v>
      </c>
      <c r="H206" s="196">
        <v>2000</v>
      </c>
      <c r="I206" s="197"/>
      <c r="J206" s="198">
        <f>ROUND(I206*H206,2)</f>
        <v>0</v>
      </c>
      <c r="K206" s="194" t="s">
        <v>1</v>
      </c>
      <c r="L206" s="199"/>
      <c r="M206" s="200" t="s">
        <v>1</v>
      </c>
      <c r="N206" s="201" t="s">
        <v>39</v>
      </c>
      <c r="O206" s="59"/>
      <c r="P206" s="159">
        <f>O206*H206</f>
        <v>0</v>
      </c>
      <c r="Q206" s="159">
        <v>0</v>
      </c>
      <c r="R206" s="159">
        <f>Q206*H206</f>
        <v>0</v>
      </c>
      <c r="S206" s="159">
        <v>0</v>
      </c>
      <c r="T206" s="160">
        <f>S206*H206</f>
        <v>0</v>
      </c>
      <c r="U206" s="33"/>
      <c r="V206" s="33"/>
      <c r="W206" s="33"/>
      <c r="X206" s="33"/>
      <c r="Y206" s="33"/>
      <c r="Z206" s="33"/>
      <c r="AA206" s="33"/>
      <c r="AB206" s="33"/>
      <c r="AC206" s="33"/>
      <c r="AD206" s="33"/>
      <c r="AE206" s="33"/>
      <c r="AR206" s="161" t="s">
        <v>198</v>
      </c>
      <c r="AT206" s="161" t="s">
        <v>330</v>
      </c>
      <c r="AU206" s="161" t="s">
        <v>82</v>
      </c>
      <c r="AY206" s="18" t="s">
        <v>152</v>
      </c>
      <c r="BE206" s="162">
        <f>IF(N206="základní",J206,0)</f>
        <v>0</v>
      </c>
      <c r="BF206" s="162">
        <f>IF(N206="snížená",J206,0)</f>
        <v>0</v>
      </c>
      <c r="BG206" s="162">
        <f>IF(N206="zákl. přenesená",J206,0)</f>
        <v>0</v>
      </c>
      <c r="BH206" s="162">
        <f>IF(N206="sníž. přenesená",J206,0)</f>
        <v>0</v>
      </c>
      <c r="BI206" s="162">
        <f>IF(N206="nulová",J206,0)</f>
        <v>0</v>
      </c>
      <c r="BJ206" s="18" t="s">
        <v>80</v>
      </c>
      <c r="BK206" s="162">
        <f>ROUND(I206*H206,2)</f>
        <v>0</v>
      </c>
      <c r="BL206" s="18" t="s">
        <v>160</v>
      </c>
      <c r="BM206" s="161" t="s">
        <v>1310</v>
      </c>
    </row>
    <row r="207" spans="1:47" s="2" customFormat="1" ht="19.5">
      <c r="A207" s="33"/>
      <c r="B207" s="34"/>
      <c r="C207" s="33"/>
      <c r="D207" s="163" t="s">
        <v>162</v>
      </c>
      <c r="E207" s="33"/>
      <c r="F207" s="164" t="s">
        <v>1311</v>
      </c>
      <c r="G207" s="33"/>
      <c r="H207" s="33"/>
      <c r="I207" s="165"/>
      <c r="J207" s="33"/>
      <c r="K207" s="33"/>
      <c r="L207" s="34"/>
      <c r="M207" s="166"/>
      <c r="N207" s="167"/>
      <c r="O207" s="59"/>
      <c r="P207" s="59"/>
      <c r="Q207" s="59"/>
      <c r="R207" s="59"/>
      <c r="S207" s="59"/>
      <c r="T207" s="60"/>
      <c r="U207" s="33"/>
      <c r="V207" s="33"/>
      <c r="W207" s="33"/>
      <c r="X207" s="33"/>
      <c r="Y207" s="33"/>
      <c r="Z207" s="33"/>
      <c r="AA207" s="33"/>
      <c r="AB207" s="33"/>
      <c r="AC207" s="33"/>
      <c r="AD207" s="33"/>
      <c r="AE207" s="33"/>
      <c r="AT207" s="18" t="s">
        <v>162</v>
      </c>
      <c r="AU207" s="18" t="s">
        <v>82</v>
      </c>
    </row>
    <row r="208" spans="2:51" s="13" customFormat="1" ht="12">
      <c r="B208" s="169"/>
      <c r="D208" s="163" t="s">
        <v>166</v>
      </c>
      <c r="F208" s="171" t="s">
        <v>1312</v>
      </c>
      <c r="H208" s="172">
        <v>2000</v>
      </c>
      <c r="I208" s="173"/>
      <c r="L208" s="169"/>
      <c r="M208" s="174"/>
      <c r="N208" s="175"/>
      <c r="O208" s="175"/>
      <c r="P208" s="175"/>
      <c r="Q208" s="175"/>
      <c r="R208" s="175"/>
      <c r="S208" s="175"/>
      <c r="T208" s="176"/>
      <c r="AT208" s="170" t="s">
        <v>166</v>
      </c>
      <c r="AU208" s="170" t="s">
        <v>82</v>
      </c>
      <c r="AV208" s="13" t="s">
        <v>82</v>
      </c>
      <c r="AW208" s="13" t="s">
        <v>3</v>
      </c>
      <c r="AX208" s="13" t="s">
        <v>80</v>
      </c>
      <c r="AY208" s="170" t="s">
        <v>152</v>
      </c>
    </row>
    <row r="209" spans="2:63" s="12" customFormat="1" ht="22.9" customHeight="1">
      <c r="B209" s="136"/>
      <c r="D209" s="137" t="s">
        <v>73</v>
      </c>
      <c r="E209" s="147" t="s">
        <v>182</v>
      </c>
      <c r="F209" s="147" t="s">
        <v>423</v>
      </c>
      <c r="I209" s="139"/>
      <c r="J209" s="148">
        <f>BK209</f>
        <v>0</v>
      </c>
      <c r="L209" s="136"/>
      <c r="M209" s="141"/>
      <c r="N209" s="142"/>
      <c r="O209" s="142"/>
      <c r="P209" s="143">
        <f>SUM(P210:P216)</f>
        <v>0</v>
      </c>
      <c r="Q209" s="142"/>
      <c r="R209" s="143">
        <f>SUM(R210:R216)</f>
        <v>494.62</v>
      </c>
      <c r="S209" s="142"/>
      <c r="T209" s="144">
        <f>SUM(T210:T216)</f>
        <v>0</v>
      </c>
      <c r="AR209" s="137" t="s">
        <v>80</v>
      </c>
      <c r="AT209" s="145" t="s">
        <v>73</v>
      </c>
      <c r="AU209" s="145" t="s">
        <v>80</v>
      </c>
      <c r="AY209" s="137" t="s">
        <v>152</v>
      </c>
      <c r="BK209" s="146">
        <f>SUM(BK210:BK216)</f>
        <v>0</v>
      </c>
    </row>
    <row r="210" spans="1:65" s="2" customFormat="1" ht="33" customHeight="1">
      <c r="A210" s="33"/>
      <c r="B210" s="149"/>
      <c r="C210" s="150" t="s">
        <v>173</v>
      </c>
      <c r="D210" s="150" t="s">
        <v>155</v>
      </c>
      <c r="E210" s="151" t="s">
        <v>1313</v>
      </c>
      <c r="F210" s="152" t="s">
        <v>1314</v>
      </c>
      <c r="G210" s="153" t="s">
        <v>158</v>
      </c>
      <c r="H210" s="154">
        <v>840</v>
      </c>
      <c r="I210" s="155"/>
      <c r="J210" s="156">
        <f>ROUND(I210*H210,2)</f>
        <v>0</v>
      </c>
      <c r="K210" s="152" t="s">
        <v>159</v>
      </c>
      <c r="L210" s="34"/>
      <c r="M210" s="157" t="s">
        <v>1</v>
      </c>
      <c r="N210" s="158" t="s">
        <v>39</v>
      </c>
      <c r="O210" s="59"/>
      <c r="P210" s="159">
        <f>O210*H210</f>
        <v>0</v>
      </c>
      <c r="Q210" s="159">
        <v>0.0835</v>
      </c>
      <c r="R210" s="159">
        <f>Q210*H210</f>
        <v>70.14</v>
      </c>
      <c r="S210" s="159">
        <v>0</v>
      </c>
      <c r="T210" s="160">
        <f>S210*H210</f>
        <v>0</v>
      </c>
      <c r="U210" s="33"/>
      <c r="V210" s="33"/>
      <c r="W210" s="33"/>
      <c r="X210" s="33"/>
      <c r="Y210" s="33"/>
      <c r="Z210" s="33"/>
      <c r="AA210" s="33"/>
      <c r="AB210" s="33"/>
      <c r="AC210" s="33"/>
      <c r="AD210" s="33"/>
      <c r="AE210" s="33"/>
      <c r="AR210" s="161" t="s">
        <v>160</v>
      </c>
      <c r="AT210" s="161" t="s">
        <v>155</v>
      </c>
      <c r="AU210" s="161" t="s">
        <v>82</v>
      </c>
      <c r="AY210" s="18" t="s">
        <v>152</v>
      </c>
      <c r="BE210" s="162">
        <f>IF(N210="základní",J210,0)</f>
        <v>0</v>
      </c>
      <c r="BF210" s="162">
        <f>IF(N210="snížená",J210,0)</f>
        <v>0</v>
      </c>
      <c r="BG210" s="162">
        <f>IF(N210="zákl. přenesená",J210,0)</f>
        <v>0</v>
      </c>
      <c r="BH210" s="162">
        <f>IF(N210="sníž. přenesená",J210,0)</f>
        <v>0</v>
      </c>
      <c r="BI210" s="162">
        <f>IF(N210="nulová",J210,0)</f>
        <v>0</v>
      </c>
      <c r="BJ210" s="18" t="s">
        <v>80</v>
      </c>
      <c r="BK210" s="162">
        <f>ROUND(I210*H210,2)</f>
        <v>0</v>
      </c>
      <c r="BL210" s="18" t="s">
        <v>160</v>
      </c>
      <c r="BM210" s="161" t="s">
        <v>1315</v>
      </c>
    </row>
    <row r="211" spans="1:47" s="2" customFormat="1" ht="29.25">
      <c r="A211" s="33"/>
      <c r="B211" s="34"/>
      <c r="C211" s="33"/>
      <c r="D211" s="163" t="s">
        <v>162</v>
      </c>
      <c r="E211" s="33"/>
      <c r="F211" s="164" t="s">
        <v>1316</v>
      </c>
      <c r="G211" s="33"/>
      <c r="H211" s="33"/>
      <c r="I211" s="165"/>
      <c r="J211" s="33"/>
      <c r="K211" s="33"/>
      <c r="L211" s="34"/>
      <c r="M211" s="166"/>
      <c r="N211" s="167"/>
      <c r="O211" s="59"/>
      <c r="P211" s="59"/>
      <c r="Q211" s="59"/>
      <c r="R211" s="59"/>
      <c r="S211" s="59"/>
      <c r="T211" s="60"/>
      <c r="U211" s="33"/>
      <c r="V211" s="33"/>
      <c r="W211" s="33"/>
      <c r="X211" s="33"/>
      <c r="Y211" s="33"/>
      <c r="Z211" s="33"/>
      <c r="AA211" s="33"/>
      <c r="AB211" s="33"/>
      <c r="AC211" s="33"/>
      <c r="AD211" s="33"/>
      <c r="AE211" s="33"/>
      <c r="AT211" s="18" t="s">
        <v>162</v>
      </c>
      <c r="AU211" s="18" t="s">
        <v>82</v>
      </c>
    </row>
    <row r="212" spans="1:47" s="2" customFormat="1" ht="19.5">
      <c r="A212" s="33"/>
      <c r="B212" s="34"/>
      <c r="C212" s="33"/>
      <c r="D212" s="163" t="s">
        <v>164</v>
      </c>
      <c r="E212" s="33"/>
      <c r="F212" s="168" t="s">
        <v>1256</v>
      </c>
      <c r="G212" s="33"/>
      <c r="H212" s="33"/>
      <c r="I212" s="165"/>
      <c r="J212" s="33"/>
      <c r="K212" s="33"/>
      <c r="L212" s="34"/>
      <c r="M212" s="166"/>
      <c r="N212" s="167"/>
      <c r="O212" s="59"/>
      <c r="P212" s="59"/>
      <c r="Q212" s="59"/>
      <c r="R212" s="59"/>
      <c r="S212" s="59"/>
      <c r="T212" s="60"/>
      <c r="U212" s="33"/>
      <c r="V212" s="33"/>
      <c r="W212" s="33"/>
      <c r="X212" s="33"/>
      <c r="Y212" s="33"/>
      <c r="Z212" s="33"/>
      <c r="AA212" s="33"/>
      <c r="AB212" s="33"/>
      <c r="AC212" s="33"/>
      <c r="AD212" s="33"/>
      <c r="AE212" s="33"/>
      <c r="AT212" s="18" t="s">
        <v>164</v>
      </c>
      <c r="AU212" s="18" t="s">
        <v>82</v>
      </c>
    </row>
    <row r="213" spans="2:51" s="14" customFormat="1" ht="12">
      <c r="B213" s="177"/>
      <c r="D213" s="163" t="s">
        <v>166</v>
      </c>
      <c r="E213" s="178" t="s">
        <v>1</v>
      </c>
      <c r="F213" s="179" t="s">
        <v>1257</v>
      </c>
      <c r="H213" s="178" t="s">
        <v>1</v>
      </c>
      <c r="I213" s="180"/>
      <c r="L213" s="177"/>
      <c r="M213" s="181"/>
      <c r="N213" s="182"/>
      <c r="O213" s="182"/>
      <c r="P213" s="182"/>
      <c r="Q213" s="182"/>
      <c r="R213" s="182"/>
      <c r="S213" s="182"/>
      <c r="T213" s="183"/>
      <c r="AT213" s="178" t="s">
        <v>166</v>
      </c>
      <c r="AU213" s="178" t="s">
        <v>82</v>
      </c>
      <c r="AV213" s="14" t="s">
        <v>80</v>
      </c>
      <c r="AW213" s="14" t="s">
        <v>31</v>
      </c>
      <c r="AX213" s="14" t="s">
        <v>74</v>
      </c>
      <c r="AY213" s="178" t="s">
        <v>152</v>
      </c>
    </row>
    <row r="214" spans="2:51" s="13" customFormat="1" ht="12">
      <c r="B214" s="169"/>
      <c r="D214" s="163" t="s">
        <v>166</v>
      </c>
      <c r="E214" s="170" t="s">
        <v>1</v>
      </c>
      <c r="F214" s="171" t="s">
        <v>1258</v>
      </c>
      <c r="H214" s="172">
        <v>840</v>
      </c>
      <c r="I214" s="173"/>
      <c r="L214" s="169"/>
      <c r="M214" s="174"/>
      <c r="N214" s="175"/>
      <c r="O214" s="175"/>
      <c r="P214" s="175"/>
      <c r="Q214" s="175"/>
      <c r="R214" s="175"/>
      <c r="S214" s="175"/>
      <c r="T214" s="176"/>
      <c r="AT214" s="170" t="s">
        <v>166</v>
      </c>
      <c r="AU214" s="170" t="s">
        <v>82</v>
      </c>
      <c r="AV214" s="13" t="s">
        <v>82</v>
      </c>
      <c r="AW214" s="13" t="s">
        <v>31</v>
      </c>
      <c r="AX214" s="13" t="s">
        <v>80</v>
      </c>
      <c r="AY214" s="170" t="s">
        <v>152</v>
      </c>
    </row>
    <row r="215" spans="1:65" s="2" customFormat="1" ht="16.5" customHeight="1">
      <c r="A215" s="33"/>
      <c r="B215" s="149"/>
      <c r="C215" s="192" t="s">
        <v>271</v>
      </c>
      <c r="D215" s="192" t="s">
        <v>330</v>
      </c>
      <c r="E215" s="193" t="s">
        <v>1317</v>
      </c>
      <c r="F215" s="194" t="s">
        <v>1318</v>
      </c>
      <c r="G215" s="195" t="s">
        <v>170</v>
      </c>
      <c r="H215" s="196">
        <v>280</v>
      </c>
      <c r="I215" s="197"/>
      <c r="J215" s="198">
        <f>ROUND(I215*H215,2)</f>
        <v>0</v>
      </c>
      <c r="K215" s="194" t="s">
        <v>159</v>
      </c>
      <c r="L215" s="199"/>
      <c r="M215" s="200" t="s">
        <v>1</v>
      </c>
      <c r="N215" s="201" t="s">
        <v>39</v>
      </c>
      <c r="O215" s="59"/>
      <c r="P215" s="159">
        <f>O215*H215</f>
        <v>0</v>
      </c>
      <c r="Q215" s="159">
        <v>1.516</v>
      </c>
      <c r="R215" s="159">
        <f>Q215*H215</f>
        <v>424.48</v>
      </c>
      <c r="S215" s="159">
        <v>0</v>
      </c>
      <c r="T215" s="160">
        <f>S215*H215</f>
        <v>0</v>
      </c>
      <c r="U215" s="33"/>
      <c r="V215" s="33"/>
      <c r="W215" s="33"/>
      <c r="X215" s="33"/>
      <c r="Y215" s="33"/>
      <c r="Z215" s="33"/>
      <c r="AA215" s="33"/>
      <c r="AB215" s="33"/>
      <c r="AC215" s="33"/>
      <c r="AD215" s="33"/>
      <c r="AE215" s="33"/>
      <c r="AR215" s="161" t="s">
        <v>198</v>
      </c>
      <c r="AT215" s="161" t="s">
        <v>330</v>
      </c>
      <c r="AU215" s="161" t="s">
        <v>82</v>
      </c>
      <c r="AY215" s="18" t="s">
        <v>152</v>
      </c>
      <c r="BE215" s="162">
        <f>IF(N215="základní",J215,0)</f>
        <v>0</v>
      </c>
      <c r="BF215" s="162">
        <f>IF(N215="snížená",J215,0)</f>
        <v>0</v>
      </c>
      <c r="BG215" s="162">
        <f>IF(N215="zákl. přenesená",J215,0)</f>
        <v>0</v>
      </c>
      <c r="BH215" s="162">
        <f>IF(N215="sníž. přenesená",J215,0)</f>
        <v>0</v>
      </c>
      <c r="BI215" s="162">
        <f>IF(N215="nulová",J215,0)</f>
        <v>0</v>
      </c>
      <c r="BJ215" s="18" t="s">
        <v>80</v>
      </c>
      <c r="BK215" s="162">
        <f>ROUND(I215*H215,2)</f>
        <v>0</v>
      </c>
      <c r="BL215" s="18" t="s">
        <v>160</v>
      </c>
      <c r="BM215" s="161" t="s">
        <v>1319</v>
      </c>
    </row>
    <row r="216" spans="1:47" s="2" customFormat="1" ht="12">
      <c r="A216" s="33"/>
      <c r="B216" s="34"/>
      <c r="C216" s="33"/>
      <c r="D216" s="163" t="s">
        <v>162</v>
      </c>
      <c r="E216" s="33"/>
      <c r="F216" s="164" t="s">
        <v>1318</v>
      </c>
      <c r="G216" s="33"/>
      <c r="H216" s="33"/>
      <c r="I216" s="165"/>
      <c r="J216" s="33"/>
      <c r="K216" s="33"/>
      <c r="L216" s="34"/>
      <c r="M216" s="166"/>
      <c r="N216" s="167"/>
      <c r="O216" s="59"/>
      <c r="P216" s="59"/>
      <c r="Q216" s="59"/>
      <c r="R216" s="59"/>
      <c r="S216" s="59"/>
      <c r="T216" s="60"/>
      <c r="U216" s="33"/>
      <c r="V216" s="33"/>
      <c r="W216" s="33"/>
      <c r="X216" s="33"/>
      <c r="Y216" s="33"/>
      <c r="Z216" s="33"/>
      <c r="AA216" s="33"/>
      <c r="AB216" s="33"/>
      <c r="AC216" s="33"/>
      <c r="AD216" s="33"/>
      <c r="AE216" s="33"/>
      <c r="AT216" s="18" t="s">
        <v>162</v>
      </c>
      <c r="AU216" s="18" t="s">
        <v>82</v>
      </c>
    </row>
    <row r="217" spans="2:63" s="12" customFormat="1" ht="22.9" customHeight="1">
      <c r="B217" s="136"/>
      <c r="D217" s="137" t="s">
        <v>73</v>
      </c>
      <c r="E217" s="147" t="s">
        <v>198</v>
      </c>
      <c r="F217" s="147" t="s">
        <v>638</v>
      </c>
      <c r="I217" s="139"/>
      <c r="J217" s="148">
        <f>BK217</f>
        <v>0</v>
      </c>
      <c r="L217" s="136"/>
      <c r="M217" s="141"/>
      <c r="N217" s="142"/>
      <c r="O217" s="142"/>
      <c r="P217" s="143">
        <f>SUM(P218:P239)</f>
        <v>0</v>
      </c>
      <c r="Q217" s="142"/>
      <c r="R217" s="143">
        <f>SUM(R218:R239)</f>
        <v>1.461775</v>
      </c>
      <c r="S217" s="142"/>
      <c r="T217" s="144">
        <f>SUM(T218:T239)</f>
        <v>2.475</v>
      </c>
      <c r="AR217" s="137" t="s">
        <v>80</v>
      </c>
      <c r="AT217" s="145" t="s">
        <v>73</v>
      </c>
      <c r="AU217" s="145" t="s">
        <v>80</v>
      </c>
      <c r="AY217" s="137" t="s">
        <v>152</v>
      </c>
      <c r="BK217" s="146">
        <f>SUM(BK218:BK239)</f>
        <v>0</v>
      </c>
    </row>
    <row r="218" spans="1:65" s="2" customFormat="1" ht="21.75" customHeight="1">
      <c r="A218" s="33"/>
      <c r="B218" s="149"/>
      <c r="C218" s="150" t="s">
        <v>7</v>
      </c>
      <c r="D218" s="150" t="s">
        <v>155</v>
      </c>
      <c r="E218" s="151" t="s">
        <v>1320</v>
      </c>
      <c r="F218" s="152" t="s">
        <v>1321</v>
      </c>
      <c r="G218" s="153" t="s">
        <v>403</v>
      </c>
      <c r="H218" s="154">
        <v>1</v>
      </c>
      <c r="I218" s="155"/>
      <c r="J218" s="156">
        <f>ROUND(I218*H218,2)</f>
        <v>0</v>
      </c>
      <c r="K218" s="152" t="s">
        <v>1</v>
      </c>
      <c r="L218" s="34"/>
      <c r="M218" s="157" t="s">
        <v>1</v>
      </c>
      <c r="N218" s="158" t="s">
        <v>39</v>
      </c>
      <c r="O218" s="59"/>
      <c r="P218" s="159">
        <f>O218*H218</f>
        <v>0</v>
      </c>
      <c r="Q218" s="159">
        <v>0</v>
      </c>
      <c r="R218" s="159">
        <f>Q218*H218</f>
        <v>0</v>
      </c>
      <c r="S218" s="159">
        <v>0</v>
      </c>
      <c r="T218" s="160">
        <f>S218*H218</f>
        <v>0</v>
      </c>
      <c r="U218" s="33"/>
      <c r="V218" s="33"/>
      <c r="W218" s="33"/>
      <c r="X218" s="33"/>
      <c r="Y218" s="33"/>
      <c r="Z218" s="33"/>
      <c r="AA218" s="33"/>
      <c r="AB218" s="33"/>
      <c r="AC218" s="33"/>
      <c r="AD218" s="33"/>
      <c r="AE218" s="33"/>
      <c r="AR218" s="161" t="s">
        <v>160</v>
      </c>
      <c r="AT218" s="161" t="s">
        <v>155</v>
      </c>
      <c r="AU218" s="161" t="s">
        <v>82</v>
      </c>
      <c r="AY218" s="18" t="s">
        <v>152</v>
      </c>
      <c r="BE218" s="162">
        <f>IF(N218="základní",J218,0)</f>
        <v>0</v>
      </c>
      <c r="BF218" s="162">
        <f>IF(N218="snížená",J218,0)</f>
        <v>0</v>
      </c>
      <c r="BG218" s="162">
        <f>IF(N218="zákl. přenesená",J218,0)</f>
        <v>0</v>
      </c>
      <c r="BH218" s="162">
        <f>IF(N218="sníž. přenesená",J218,0)</f>
        <v>0</v>
      </c>
      <c r="BI218" s="162">
        <f>IF(N218="nulová",J218,0)</f>
        <v>0</v>
      </c>
      <c r="BJ218" s="18" t="s">
        <v>80</v>
      </c>
      <c r="BK218" s="162">
        <f>ROUND(I218*H218,2)</f>
        <v>0</v>
      </c>
      <c r="BL218" s="18" t="s">
        <v>160</v>
      </c>
      <c r="BM218" s="161" t="s">
        <v>1322</v>
      </c>
    </row>
    <row r="219" spans="1:47" s="2" customFormat="1" ht="12">
      <c r="A219" s="33"/>
      <c r="B219" s="34"/>
      <c r="C219" s="33"/>
      <c r="D219" s="163" t="s">
        <v>162</v>
      </c>
      <c r="E219" s="33"/>
      <c r="F219" s="164" t="s">
        <v>1321</v>
      </c>
      <c r="G219" s="33"/>
      <c r="H219" s="33"/>
      <c r="I219" s="165"/>
      <c r="J219" s="33"/>
      <c r="K219" s="33"/>
      <c r="L219" s="34"/>
      <c r="M219" s="166"/>
      <c r="N219" s="167"/>
      <c r="O219" s="59"/>
      <c r="P219" s="59"/>
      <c r="Q219" s="59"/>
      <c r="R219" s="59"/>
      <c r="S219" s="59"/>
      <c r="T219" s="60"/>
      <c r="U219" s="33"/>
      <c r="V219" s="33"/>
      <c r="W219" s="33"/>
      <c r="X219" s="33"/>
      <c r="Y219" s="33"/>
      <c r="Z219" s="33"/>
      <c r="AA219" s="33"/>
      <c r="AB219" s="33"/>
      <c r="AC219" s="33"/>
      <c r="AD219" s="33"/>
      <c r="AE219" s="33"/>
      <c r="AT219" s="18" t="s">
        <v>162</v>
      </c>
      <c r="AU219" s="18" t="s">
        <v>82</v>
      </c>
    </row>
    <row r="220" spans="1:65" s="2" customFormat="1" ht="21.75" customHeight="1">
      <c r="A220" s="33"/>
      <c r="B220" s="149"/>
      <c r="C220" s="150" t="s">
        <v>282</v>
      </c>
      <c r="D220" s="150" t="s">
        <v>155</v>
      </c>
      <c r="E220" s="151" t="s">
        <v>1323</v>
      </c>
      <c r="F220" s="152" t="s">
        <v>1324</v>
      </c>
      <c r="G220" s="153" t="s">
        <v>403</v>
      </c>
      <c r="H220" s="154">
        <v>1</v>
      </c>
      <c r="I220" s="155"/>
      <c r="J220" s="156">
        <f>ROUND(I220*H220,2)</f>
        <v>0</v>
      </c>
      <c r="K220" s="152" t="s">
        <v>1</v>
      </c>
      <c r="L220" s="34"/>
      <c r="M220" s="157" t="s">
        <v>1</v>
      </c>
      <c r="N220" s="158" t="s">
        <v>39</v>
      </c>
      <c r="O220" s="59"/>
      <c r="P220" s="159">
        <f>O220*H220</f>
        <v>0</v>
      </c>
      <c r="Q220" s="159">
        <v>0</v>
      </c>
      <c r="R220" s="159">
        <f>Q220*H220</f>
        <v>0</v>
      </c>
      <c r="S220" s="159">
        <v>0</v>
      </c>
      <c r="T220" s="160">
        <f>S220*H220</f>
        <v>0</v>
      </c>
      <c r="U220" s="33"/>
      <c r="V220" s="33"/>
      <c r="W220" s="33"/>
      <c r="X220" s="33"/>
      <c r="Y220" s="33"/>
      <c r="Z220" s="33"/>
      <c r="AA220" s="33"/>
      <c r="AB220" s="33"/>
      <c r="AC220" s="33"/>
      <c r="AD220" s="33"/>
      <c r="AE220" s="33"/>
      <c r="AR220" s="161" t="s">
        <v>160</v>
      </c>
      <c r="AT220" s="161" t="s">
        <v>155</v>
      </c>
      <c r="AU220" s="161" t="s">
        <v>82</v>
      </c>
      <c r="AY220" s="18" t="s">
        <v>152</v>
      </c>
      <c r="BE220" s="162">
        <f>IF(N220="základní",J220,0)</f>
        <v>0</v>
      </c>
      <c r="BF220" s="162">
        <f>IF(N220="snížená",J220,0)</f>
        <v>0</v>
      </c>
      <c r="BG220" s="162">
        <f>IF(N220="zákl. přenesená",J220,0)</f>
        <v>0</v>
      </c>
      <c r="BH220" s="162">
        <f>IF(N220="sníž. přenesená",J220,0)</f>
        <v>0</v>
      </c>
      <c r="BI220" s="162">
        <f>IF(N220="nulová",J220,0)</f>
        <v>0</v>
      </c>
      <c r="BJ220" s="18" t="s">
        <v>80</v>
      </c>
      <c r="BK220" s="162">
        <f>ROUND(I220*H220,2)</f>
        <v>0</v>
      </c>
      <c r="BL220" s="18" t="s">
        <v>160</v>
      </c>
      <c r="BM220" s="161" t="s">
        <v>1325</v>
      </c>
    </row>
    <row r="221" spans="1:47" s="2" customFormat="1" ht="12">
      <c r="A221" s="33"/>
      <c r="B221" s="34"/>
      <c r="C221" s="33"/>
      <c r="D221" s="163" t="s">
        <v>162</v>
      </c>
      <c r="E221" s="33"/>
      <c r="F221" s="164" t="s">
        <v>1324</v>
      </c>
      <c r="G221" s="33"/>
      <c r="H221" s="33"/>
      <c r="I221" s="165"/>
      <c r="J221" s="33"/>
      <c r="K221" s="33"/>
      <c r="L221" s="34"/>
      <c r="M221" s="166"/>
      <c r="N221" s="167"/>
      <c r="O221" s="59"/>
      <c r="P221" s="59"/>
      <c r="Q221" s="59"/>
      <c r="R221" s="59"/>
      <c r="S221" s="59"/>
      <c r="T221" s="60"/>
      <c r="U221" s="33"/>
      <c r="V221" s="33"/>
      <c r="W221" s="33"/>
      <c r="X221" s="33"/>
      <c r="Y221" s="33"/>
      <c r="Z221" s="33"/>
      <c r="AA221" s="33"/>
      <c r="AB221" s="33"/>
      <c r="AC221" s="33"/>
      <c r="AD221" s="33"/>
      <c r="AE221" s="33"/>
      <c r="AT221" s="18" t="s">
        <v>162</v>
      </c>
      <c r="AU221" s="18" t="s">
        <v>82</v>
      </c>
    </row>
    <row r="222" spans="1:65" s="2" customFormat="1" ht="24.2" customHeight="1">
      <c r="A222" s="33"/>
      <c r="B222" s="149"/>
      <c r="C222" s="150" t="s">
        <v>288</v>
      </c>
      <c r="D222" s="150" t="s">
        <v>155</v>
      </c>
      <c r="E222" s="151" t="s">
        <v>1326</v>
      </c>
      <c r="F222" s="152" t="s">
        <v>1327</v>
      </c>
      <c r="G222" s="153" t="s">
        <v>434</v>
      </c>
      <c r="H222" s="154">
        <v>65</v>
      </c>
      <c r="I222" s="155"/>
      <c r="J222" s="156">
        <f>ROUND(I222*H222,2)</f>
        <v>0</v>
      </c>
      <c r="K222" s="152" t="s">
        <v>159</v>
      </c>
      <c r="L222" s="34"/>
      <c r="M222" s="157" t="s">
        <v>1</v>
      </c>
      <c r="N222" s="158" t="s">
        <v>39</v>
      </c>
      <c r="O222" s="59"/>
      <c r="P222" s="159">
        <f>O222*H222</f>
        <v>0</v>
      </c>
      <c r="Q222" s="159">
        <v>2E-05</v>
      </c>
      <c r="R222" s="159">
        <f>Q222*H222</f>
        <v>0.0013000000000000002</v>
      </c>
      <c r="S222" s="159">
        <v>0</v>
      </c>
      <c r="T222" s="160">
        <f>S222*H222</f>
        <v>0</v>
      </c>
      <c r="U222" s="33"/>
      <c r="V222" s="33"/>
      <c r="W222" s="33"/>
      <c r="X222" s="33"/>
      <c r="Y222" s="33"/>
      <c r="Z222" s="33"/>
      <c r="AA222" s="33"/>
      <c r="AB222" s="33"/>
      <c r="AC222" s="33"/>
      <c r="AD222" s="33"/>
      <c r="AE222" s="33"/>
      <c r="AR222" s="161" t="s">
        <v>160</v>
      </c>
      <c r="AT222" s="161" t="s">
        <v>155</v>
      </c>
      <c r="AU222" s="161" t="s">
        <v>82</v>
      </c>
      <c r="AY222" s="18" t="s">
        <v>152</v>
      </c>
      <c r="BE222" s="162">
        <f>IF(N222="základní",J222,0)</f>
        <v>0</v>
      </c>
      <c r="BF222" s="162">
        <f>IF(N222="snížená",J222,0)</f>
        <v>0</v>
      </c>
      <c r="BG222" s="162">
        <f>IF(N222="zákl. přenesená",J222,0)</f>
        <v>0</v>
      </c>
      <c r="BH222" s="162">
        <f>IF(N222="sníž. přenesená",J222,0)</f>
        <v>0</v>
      </c>
      <c r="BI222" s="162">
        <f>IF(N222="nulová",J222,0)</f>
        <v>0</v>
      </c>
      <c r="BJ222" s="18" t="s">
        <v>80</v>
      </c>
      <c r="BK222" s="162">
        <f>ROUND(I222*H222,2)</f>
        <v>0</v>
      </c>
      <c r="BL222" s="18" t="s">
        <v>160</v>
      </c>
      <c r="BM222" s="161" t="s">
        <v>1328</v>
      </c>
    </row>
    <row r="223" spans="1:47" s="2" customFormat="1" ht="19.5">
      <c r="A223" s="33"/>
      <c r="B223" s="34"/>
      <c r="C223" s="33"/>
      <c r="D223" s="163" t="s">
        <v>162</v>
      </c>
      <c r="E223" s="33"/>
      <c r="F223" s="164" t="s">
        <v>1329</v>
      </c>
      <c r="G223" s="33"/>
      <c r="H223" s="33"/>
      <c r="I223" s="165"/>
      <c r="J223" s="33"/>
      <c r="K223" s="33"/>
      <c r="L223" s="34"/>
      <c r="M223" s="166"/>
      <c r="N223" s="167"/>
      <c r="O223" s="59"/>
      <c r="P223" s="59"/>
      <c r="Q223" s="59"/>
      <c r="R223" s="59"/>
      <c r="S223" s="59"/>
      <c r="T223" s="60"/>
      <c r="U223" s="33"/>
      <c r="V223" s="33"/>
      <c r="W223" s="33"/>
      <c r="X223" s="33"/>
      <c r="Y223" s="33"/>
      <c r="Z223" s="33"/>
      <c r="AA223" s="33"/>
      <c r="AB223" s="33"/>
      <c r="AC223" s="33"/>
      <c r="AD223" s="33"/>
      <c r="AE223" s="33"/>
      <c r="AT223" s="18" t="s">
        <v>162</v>
      </c>
      <c r="AU223" s="18" t="s">
        <v>82</v>
      </c>
    </row>
    <row r="224" spans="2:51" s="14" customFormat="1" ht="12">
      <c r="B224" s="177"/>
      <c r="D224" s="163" t="s">
        <v>166</v>
      </c>
      <c r="E224" s="178" t="s">
        <v>1</v>
      </c>
      <c r="F224" s="179" t="s">
        <v>1330</v>
      </c>
      <c r="H224" s="178" t="s">
        <v>1</v>
      </c>
      <c r="I224" s="180"/>
      <c r="L224" s="177"/>
      <c r="M224" s="181"/>
      <c r="N224" s="182"/>
      <c r="O224" s="182"/>
      <c r="P224" s="182"/>
      <c r="Q224" s="182"/>
      <c r="R224" s="182"/>
      <c r="S224" s="182"/>
      <c r="T224" s="183"/>
      <c r="AT224" s="178" t="s">
        <v>166</v>
      </c>
      <c r="AU224" s="178" t="s">
        <v>82</v>
      </c>
      <c r="AV224" s="14" t="s">
        <v>80</v>
      </c>
      <c r="AW224" s="14" t="s">
        <v>31</v>
      </c>
      <c r="AX224" s="14" t="s">
        <v>74</v>
      </c>
      <c r="AY224" s="178" t="s">
        <v>152</v>
      </c>
    </row>
    <row r="225" spans="2:51" s="13" customFormat="1" ht="12">
      <c r="B225" s="169"/>
      <c r="D225" s="163" t="s">
        <v>166</v>
      </c>
      <c r="E225" s="170" t="s">
        <v>1</v>
      </c>
      <c r="F225" s="171" t="s">
        <v>718</v>
      </c>
      <c r="H225" s="172">
        <v>65</v>
      </c>
      <c r="I225" s="173"/>
      <c r="L225" s="169"/>
      <c r="M225" s="174"/>
      <c r="N225" s="175"/>
      <c r="O225" s="175"/>
      <c r="P225" s="175"/>
      <c r="Q225" s="175"/>
      <c r="R225" s="175"/>
      <c r="S225" s="175"/>
      <c r="T225" s="176"/>
      <c r="AT225" s="170" t="s">
        <v>166</v>
      </c>
      <c r="AU225" s="170" t="s">
        <v>82</v>
      </c>
      <c r="AV225" s="13" t="s">
        <v>82</v>
      </c>
      <c r="AW225" s="13" t="s">
        <v>31</v>
      </c>
      <c r="AX225" s="13" t="s">
        <v>80</v>
      </c>
      <c r="AY225" s="170" t="s">
        <v>152</v>
      </c>
    </row>
    <row r="226" spans="1:65" s="2" customFormat="1" ht="24.2" customHeight="1">
      <c r="A226" s="33"/>
      <c r="B226" s="149"/>
      <c r="C226" s="192" t="s">
        <v>292</v>
      </c>
      <c r="D226" s="192" t="s">
        <v>330</v>
      </c>
      <c r="E226" s="193" t="s">
        <v>1331</v>
      </c>
      <c r="F226" s="194" t="s">
        <v>1332</v>
      </c>
      <c r="G226" s="195" t="s">
        <v>434</v>
      </c>
      <c r="H226" s="196">
        <v>68.25</v>
      </c>
      <c r="I226" s="197"/>
      <c r="J226" s="198">
        <f>ROUND(I226*H226,2)</f>
        <v>0</v>
      </c>
      <c r="K226" s="194" t="s">
        <v>159</v>
      </c>
      <c r="L226" s="199"/>
      <c r="M226" s="200" t="s">
        <v>1</v>
      </c>
      <c r="N226" s="201" t="s">
        <v>39</v>
      </c>
      <c r="O226" s="59"/>
      <c r="P226" s="159">
        <f>O226*H226</f>
        <v>0</v>
      </c>
      <c r="Q226" s="159">
        <v>0.0073</v>
      </c>
      <c r="R226" s="159">
        <f>Q226*H226</f>
        <v>0.49822500000000003</v>
      </c>
      <c r="S226" s="159">
        <v>0</v>
      </c>
      <c r="T226" s="160">
        <f>S226*H226</f>
        <v>0</v>
      </c>
      <c r="U226" s="33"/>
      <c r="V226" s="33"/>
      <c r="W226" s="33"/>
      <c r="X226" s="33"/>
      <c r="Y226" s="33"/>
      <c r="Z226" s="33"/>
      <c r="AA226" s="33"/>
      <c r="AB226" s="33"/>
      <c r="AC226" s="33"/>
      <c r="AD226" s="33"/>
      <c r="AE226" s="33"/>
      <c r="AR226" s="161" t="s">
        <v>198</v>
      </c>
      <c r="AT226" s="161" t="s">
        <v>330</v>
      </c>
      <c r="AU226" s="161" t="s">
        <v>82</v>
      </c>
      <c r="AY226" s="18" t="s">
        <v>152</v>
      </c>
      <c r="BE226" s="162">
        <f>IF(N226="základní",J226,0)</f>
        <v>0</v>
      </c>
      <c r="BF226" s="162">
        <f>IF(N226="snížená",J226,0)</f>
        <v>0</v>
      </c>
      <c r="BG226" s="162">
        <f>IF(N226="zákl. přenesená",J226,0)</f>
        <v>0</v>
      </c>
      <c r="BH226" s="162">
        <f>IF(N226="sníž. přenesená",J226,0)</f>
        <v>0</v>
      </c>
      <c r="BI226" s="162">
        <f>IF(N226="nulová",J226,0)</f>
        <v>0</v>
      </c>
      <c r="BJ226" s="18" t="s">
        <v>80</v>
      </c>
      <c r="BK226" s="162">
        <f>ROUND(I226*H226,2)</f>
        <v>0</v>
      </c>
      <c r="BL226" s="18" t="s">
        <v>160</v>
      </c>
      <c r="BM226" s="161" t="s">
        <v>1333</v>
      </c>
    </row>
    <row r="227" spans="1:47" s="2" customFormat="1" ht="12">
      <c r="A227" s="33"/>
      <c r="B227" s="34"/>
      <c r="C227" s="33"/>
      <c r="D227" s="163" t="s">
        <v>162</v>
      </c>
      <c r="E227" s="33"/>
      <c r="F227" s="164" t="s">
        <v>1332</v>
      </c>
      <c r="G227" s="33"/>
      <c r="H227" s="33"/>
      <c r="I227" s="165"/>
      <c r="J227" s="33"/>
      <c r="K227" s="33"/>
      <c r="L227" s="34"/>
      <c r="M227" s="166"/>
      <c r="N227" s="167"/>
      <c r="O227" s="59"/>
      <c r="P227" s="59"/>
      <c r="Q227" s="59"/>
      <c r="R227" s="59"/>
      <c r="S227" s="59"/>
      <c r="T227" s="60"/>
      <c r="U227" s="33"/>
      <c r="V227" s="33"/>
      <c r="W227" s="33"/>
      <c r="X227" s="33"/>
      <c r="Y227" s="33"/>
      <c r="Z227" s="33"/>
      <c r="AA227" s="33"/>
      <c r="AB227" s="33"/>
      <c r="AC227" s="33"/>
      <c r="AD227" s="33"/>
      <c r="AE227" s="33"/>
      <c r="AT227" s="18" t="s">
        <v>162</v>
      </c>
      <c r="AU227" s="18" t="s">
        <v>82</v>
      </c>
    </row>
    <row r="228" spans="2:51" s="13" customFormat="1" ht="12">
      <c r="B228" s="169"/>
      <c r="D228" s="163" t="s">
        <v>166</v>
      </c>
      <c r="F228" s="171" t="s">
        <v>1334</v>
      </c>
      <c r="H228" s="172">
        <v>68.25</v>
      </c>
      <c r="I228" s="173"/>
      <c r="L228" s="169"/>
      <c r="M228" s="174"/>
      <c r="N228" s="175"/>
      <c r="O228" s="175"/>
      <c r="P228" s="175"/>
      <c r="Q228" s="175"/>
      <c r="R228" s="175"/>
      <c r="S228" s="175"/>
      <c r="T228" s="176"/>
      <c r="AT228" s="170" t="s">
        <v>166</v>
      </c>
      <c r="AU228" s="170" t="s">
        <v>82</v>
      </c>
      <c r="AV228" s="13" t="s">
        <v>82</v>
      </c>
      <c r="AW228" s="13" t="s">
        <v>3</v>
      </c>
      <c r="AX228" s="13" t="s">
        <v>80</v>
      </c>
      <c r="AY228" s="170" t="s">
        <v>152</v>
      </c>
    </row>
    <row r="229" spans="1:65" s="2" customFormat="1" ht="24.2" customHeight="1">
      <c r="A229" s="33"/>
      <c r="B229" s="149"/>
      <c r="C229" s="150" t="s">
        <v>301</v>
      </c>
      <c r="D229" s="150" t="s">
        <v>155</v>
      </c>
      <c r="E229" s="151" t="s">
        <v>1335</v>
      </c>
      <c r="F229" s="152" t="s">
        <v>1336</v>
      </c>
      <c r="G229" s="153" t="s">
        <v>434</v>
      </c>
      <c r="H229" s="154">
        <v>65</v>
      </c>
      <c r="I229" s="155"/>
      <c r="J229" s="156">
        <f>ROUND(I229*H229,2)</f>
        <v>0</v>
      </c>
      <c r="K229" s="152" t="s">
        <v>159</v>
      </c>
      <c r="L229" s="34"/>
      <c r="M229" s="157" t="s">
        <v>1</v>
      </c>
      <c r="N229" s="158" t="s">
        <v>39</v>
      </c>
      <c r="O229" s="59"/>
      <c r="P229" s="159">
        <f>O229*H229</f>
        <v>0</v>
      </c>
      <c r="Q229" s="159">
        <v>0</v>
      </c>
      <c r="R229" s="159">
        <f>Q229*H229</f>
        <v>0</v>
      </c>
      <c r="S229" s="159">
        <v>0.015</v>
      </c>
      <c r="T229" s="160">
        <f>S229*H229</f>
        <v>0.975</v>
      </c>
      <c r="U229" s="33"/>
      <c r="V229" s="33"/>
      <c r="W229" s="33"/>
      <c r="X229" s="33"/>
      <c r="Y229" s="33"/>
      <c r="Z229" s="33"/>
      <c r="AA229" s="33"/>
      <c r="AB229" s="33"/>
      <c r="AC229" s="33"/>
      <c r="AD229" s="33"/>
      <c r="AE229" s="33"/>
      <c r="AR229" s="161" t="s">
        <v>160</v>
      </c>
      <c r="AT229" s="161" t="s">
        <v>155</v>
      </c>
      <c r="AU229" s="161" t="s">
        <v>82</v>
      </c>
      <c r="AY229" s="18" t="s">
        <v>152</v>
      </c>
      <c r="BE229" s="162">
        <f>IF(N229="základní",J229,0)</f>
        <v>0</v>
      </c>
      <c r="BF229" s="162">
        <f>IF(N229="snížená",J229,0)</f>
        <v>0</v>
      </c>
      <c r="BG229" s="162">
        <f>IF(N229="zákl. přenesená",J229,0)</f>
        <v>0</v>
      </c>
      <c r="BH229" s="162">
        <f>IF(N229="sníž. přenesená",J229,0)</f>
        <v>0</v>
      </c>
      <c r="BI229" s="162">
        <f>IF(N229="nulová",J229,0)</f>
        <v>0</v>
      </c>
      <c r="BJ229" s="18" t="s">
        <v>80</v>
      </c>
      <c r="BK229" s="162">
        <f>ROUND(I229*H229,2)</f>
        <v>0</v>
      </c>
      <c r="BL229" s="18" t="s">
        <v>160</v>
      </c>
      <c r="BM229" s="161" t="s">
        <v>1337</v>
      </c>
    </row>
    <row r="230" spans="1:47" s="2" customFormat="1" ht="19.5">
      <c r="A230" s="33"/>
      <c r="B230" s="34"/>
      <c r="C230" s="33"/>
      <c r="D230" s="163" t="s">
        <v>162</v>
      </c>
      <c r="E230" s="33"/>
      <c r="F230" s="164" t="s">
        <v>1338</v>
      </c>
      <c r="G230" s="33"/>
      <c r="H230" s="33"/>
      <c r="I230" s="165"/>
      <c r="J230" s="33"/>
      <c r="K230" s="33"/>
      <c r="L230" s="34"/>
      <c r="M230" s="166"/>
      <c r="N230" s="167"/>
      <c r="O230" s="59"/>
      <c r="P230" s="59"/>
      <c r="Q230" s="59"/>
      <c r="R230" s="59"/>
      <c r="S230" s="59"/>
      <c r="T230" s="60"/>
      <c r="U230" s="33"/>
      <c r="V230" s="33"/>
      <c r="W230" s="33"/>
      <c r="X230" s="33"/>
      <c r="Y230" s="33"/>
      <c r="Z230" s="33"/>
      <c r="AA230" s="33"/>
      <c r="AB230" s="33"/>
      <c r="AC230" s="33"/>
      <c r="AD230" s="33"/>
      <c r="AE230" s="33"/>
      <c r="AT230" s="18" t="s">
        <v>162</v>
      </c>
      <c r="AU230" s="18" t="s">
        <v>82</v>
      </c>
    </row>
    <row r="231" spans="1:65" s="2" customFormat="1" ht="24.2" customHeight="1">
      <c r="A231" s="33"/>
      <c r="B231" s="149"/>
      <c r="C231" s="150" t="s">
        <v>307</v>
      </c>
      <c r="D231" s="150" t="s">
        <v>155</v>
      </c>
      <c r="E231" s="151" t="s">
        <v>1339</v>
      </c>
      <c r="F231" s="152" t="s">
        <v>1340</v>
      </c>
      <c r="G231" s="153" t="s">
        <v>434</v>
      </c>
      <c r="H231" s="154">
        <v>50</v>
      </c>
      <c r="I231" s="155"/>
      <c r="J231" s="156">
        <f>ROUND(I231*H231,2)</f>
        <v>0</v>
      </c>
      <c r="K231" s="152" t="s">
        <v>159</v>
      </c>
      <c r="L231" s="34"/>
      <c r="M231" s="157" t="s">
        <v>1</v>
      </c>
      <c r="N231" s="158" t="s">
        <v>39</v>
      </c>
      <c r="O231" s="59"/>
      <c r="P231" s="159">
        <f>O231*H231</f>
        <v>0</v>
      </c>
      <c r="Q231" s="159">
        <v>3E-05</v>
      </c>
      <c r="R231" s="159">
        <f>Q231*H231</f>
        <v>0.0015</v>
      </c>
      <c r="S231" s="159">
        <v>0</v>
      </c>
      <c r="T231" s="160">
        <f>S231*H231</f>
        <v>0</v>
      </c>
      <c r="U231" s="33"/>
      <c r="V231" s="33"/>
      <c r="W231" s="33"/>
      <c r="X231" s="33"/>
      <c r="Y231" s="33"/>
      <c r="Z231" s="33"/>
      <c r="AA231" s="33"/>
      <c r="AB231" s="33"/>
      <c r="AC231" s="33"/>
      <c r="AD231" s="33"/>
      <c r="AE231" s="33"/>
      <c r="AR231" s="161" t="s">
        <v>160</v>
      </c>
      <c r="AT231" s="161" t="s">
        <v>155</v>
      </c>
      <c r="AU231" s="161" t="s">
        <v>82</v>
      </c>
      <c r="AY231" s="18" t="s">
        <v>152</v>
      </c>
      <c r="BE231" s="162">
        <f>IF(N231="základní",J231,0)</f>
        <v>0</v>
      </c>
      <c r="BF231" s="162">
        <f>IF(N231="snížená",J231,0)</f>
        <v>0</v>
      </c>
      <c r="BG231" s="162">
        <f>IF(N231="zákl. přenesená",J231,0)</f>
        <v>0</v>
      </c>
      <c r="BH231" s="162">
        <f>IF(N231="sníž. přenesená",J231,0)</f>
        <v>0</v>
      </c>
      <c r="BI231" s="162">
        <f>IF(N231="nulová",J231,0)</f>
        <v>0</v>
      </c>
      <c r="BJ231" s="18" t="s">
        <v>80</v>
      </c>
      <c r="BK231" s="162">
        <f>ROUND(I231*H231,2)</f>
        <v>0</v>
      </c>
      <c r="BL231" s="18" t="s">
        <v>160</v>
      </c>
      <c r="BM231" s="161" t="s">
        <v>1341</v>
      </c>
    </row>
    <row r="232" spans="1:47" s="2" customFormat="1" ht="19.5">
      <c r="A232" s="33"/>
      <c r="B232" s="34"/>
      <c r="C232" s="33"/>
      <c r="D232" s="163" t="s">
        <v>162</v>
      </c>
      <c r="E232" s="33"/>
      <c r="F232" s="164" t="s">
        <v>1342</v>
      </c>
      <c r="G232" s="33"/>
      <c r="H232" s="33"/>
      <c r="I232" s="165"/>
      <c r="J232" s="33"/>
      <c r="K232" s="33"/>
      <c r="L232" s="34"/>
      <c r="M232" s="166"/>
      <c r="N232" s="167"/>
      <c r="O232" s="59"/>
      <c r="P232" s="59"/>
      <c r="Q232" s="59"/>
      <c r="R232" s="59"/>
      <c r="S232" s="59"/>
      <c r="T232" s="60"/>
      <c r="U232" s="33"/>
      <c r="V232" s="33"/>
      <c r="W232" s="33"/>
      <c r="X232" s="33"/>
      <c r="Y232" s="33"/>
      <c r="Z232" s="33"/>
      <c r="AA232" s="33"/>
      <c r="AB232" s="33"/>
      <c r="AC232" s="33"/>
      <c r="AD232" s="33"/>
      <c r="AE232" s="33"/>
      <c r="AT232" s="18" t="s">
        <v>162</v>
      </c>
      <c r="AU232" s="18" t="s">
        <v>82</v>
      </c>
    </row>
    <row r="233" spans="2:51" s="14" customFormat="1" ht="12">
      <c r="B233" s="177"/>
      <c r="D233" s="163" t="s">
        <v>166</v>
      </c>
      <c r="E233" s="178" t="s">
        <v>1</v>
      </c>
      <c r="F233" s="179" t="s">
        <v>1343</v>
      </c>
      <c r="H233" s="178" t="s">
        <v>1</v>
      </c>
      <c r="I233" s="180"/>
      <c r="L233" s="177"/>
      <c r="M233" s="181"/>
      <c r="N233" s="182"/>
      <c r="O233" s="182"/>
      <c r="P233" s="182"/>
      <c r="Q233" s="182"/>
      <c r="R233" s="182"/>
      <c r="S233" s="182"/>
      <c r="T233" s="183"/>
      <c r="AT233" s="178" t="s">
        <v>166</v>
      </c>
      <c r="AU233" s="178" t="s">
        <v>82</v>
      </c>
      <c r="AV233" s="14" t="s">
        <v>80</v>
      </c>
      <c r="AW233" s="14" t="s">
        <v>31</v>
      </c>
      <c r="AX233" s="14" t="s">
        <v>74</v>
      </c>
      <c r="AY233" s="178" t="s">
        <v>152</v>
      </c>
    </row>
    <row r="234" spans="2:51" s="13" customFormat="1" ht="12">
      <c r="B234" s="169"/>
      <c r="D234" s="163" t="s">
        <v>166</v>
      </c>
      <c r="E234" s="170" t="s">
        <v>1</v>
      </c>
      <c r="F234" s="171" t="s">
        <v>456</v>
      </c>
      <c r="H234" s="172">
        <v>50</v>
      </c>
      <c r="I234" s="173"/>
      <c r="L234" s="169"/>
      <c r="M234" s="174"/>
      <c r="N234" s="175"/>
      <c r="O234" s="175"/>
      <c r="P234" s="175"/>
      <c r="Q234" s="175"/>
      <c r="R234" s="175"/>
      <c r="S234" s="175"/>
      <c r="T234" s="176"/>
      <c r="AT234" s="170" t="s">
        <v>166</v>
      </c>
      <c r="AU234" s="170" t="s">
        <v>82</v>
      </c>
      <c r="AV234" s="13" t="s">
        <v>82</v>
      </c>
      <c r="AW234" s="13" t="s">
        <v>31</v>
      </c>
      <c r="AX234" s="13" t="s">
        <v>80</v>
      </c>
      <c r="AY234" s="170" t="s">
        <v>152</v>
      </c>
    </row>
    <row r="235" spans="1:65" s="2" customFormat="1" ht="24.2" customHeight="1">
      <c r="A235" s="33"/>
      <c r="B235" s="149"/>
      <c r="C235" s="192" t="s">
        <v>312</v>
      </c>
      <c r="D235" s="192" t="s">
        <v>330</v>
      </c>
      <c r="E235" s="193" t="s">
        <v>1344</v>
      </c>
      <c r="F235" s="194" t="s">
        <v>1345</v>
      </c>
      <c r="G235" s="195" t="s">
        <v>434</v>
      </c>
      <c r="H235" s="196">
        <v>52.5</v>
      </c>
      <c r="I235" s="197"/>
      <c r="J235" s="198">
        <f>ROUND(I235*H235,2)</f>
        <v>0</v>
      </c>
      <c r="K235" s="194" t="s">
        <v>159</v>
      </c>
      <c r="L235" s="199"/>
      <c r="M235" s="200" t="s">
        <v>1</v>
      </c>
      <c r="N235" s="201" t="s">
        <v>39</v>
      </c>
      <c r="O235" s="59"/>
      <c r="P235" s="159">
        <f>O235*H235</f>
        <v>0</v>
      </c>
      <c r="Q235" s="159">
        <v>0.0183</v>
      </c>
      <c r="R235" s="159">
        <f>Q235*H235</f>
        <v>0.96075</v>
      </c>
      <c r="S235" s="159">
        <v>0</v>
      </c>
      <c r="T235" s="160">
        <f>S235*H235</f>
        <v>0</v>
      </c>
      <c r="U235" s="33"/>
      <c r="V235" s="33"/>
      <c r="W235" s="33"/>
      <c r="X235" s="33"/>
      <c r="Y235" s="33"/>
      <c r="Z235" s="33"/>
      <c r="AA235" s="33"/>
      <c r="AB235" s="33"/>
      <c r="AC235" s="33"/>
      <c r="AD235" s="33"/>
      <c r="AE235" s="33"/>
      <c r="AR235" s="161" t="s">
        <v>198</v>
      </c>
      <c r="AT235" s="161" t="s">
        <v>330</v>
      </c>
      <c r="AU235" s="161" t="s">
        <v>82</v>
      </c>
      <c r="AY235" s="18" t="s">
        <v>152</v>
      </c>
      <c r="BE235" s="162">
        <f>IF(N235="základní",J235,0)</f>
        <v>0</v>
      </c>
      <c r="BF235" s="162">
        <f>IF(N235="snížená",J235,0)</f>
        <v>0</v>
      </c>
      <c r="BG235" s="162">
        <f>IF(N235="zákl. přenesená",J235,0)</f>
        <v>0</v>
      </c>
      <c r="BH235" s="162">
        <f>IF(N235="sníž. přenesená",J235,0)</f>
        <v>0</v>
      </c>
      <c r="BI235" s="162">
        <f>IF(N235="nulová",J235,0)</f>
        <v>0</v>
      </c>
      <c r="BJ235" s="18" t="s">
        <v>80</v>
      </c>
      <c r="BK235" s="162">
        <f>ROUND(I235*H235,2)</f>
        <v>0</v>
      </c>
      <c r="BL235" s="18" t="s">
        <v>160</v>
      </c>
      <c r="BM235" s="161" t="s">
        <v>1346</v>
      </c>
    </row>
    <row r="236" spans="1:47" s="2" customFormat="1" ht="12">
      <c r="A236" s="33"/>
      <c r="B236" s="34"/>
      <c r="C236" s="33"/>
      <c r="D236" s="163" t="s">
        <v>162</v>
      </c>
      <c r="E236" s="33"/>
      <c r="F236" s="164" t="s">
        <v>1345</v>
      </c>
      <c r="G236" s="33"/>
      <c r="H236" s="33"/>
      <c r="I236" s="165"/>
      <c r="J236" s="33"/>
      <c r="K236" s="33"/>
      <c r="L236" s="34"/>
      <c r="M236" s="166"/>
      <c r="N236" s="167"/>
      <c r="O236" s="59"/>
      <c r="P236" s="59"/>
      <c r="Q236" s="59"/>
      <c r="R236" s="59"/>
      <c r="S236" s="59"/>
      <c r="T236" s="60"/>
      <c r="U236" s="33"/>
      <c r="V236" s="33"/>
      <c r="W236" s="33"/>
      <c r="X236" s="33"/>
      <c r="Y236" s="33"/>
      <c r="Z236" s="33"/>
      <c r="AA236" s="33"/>
      <c r="AB236" s="33"/>
      <c r="AC236" s="33"/>
      <c r="AD236" s="33"/>
      <c r="AE236" s="33"/>
      <c r="AT236" s="18" t="s">
        <v>162</v>
      </c>
      <c r="AU236" s="18" t="s">
        <v>82</v>
      </c>
    </row>
    <row r="237" spans="2:51" s="13" customFormat="1" ht="12">
      <c r="B237" s="169"/>
      <c r="D237" s="163" t="s">
        <v>166</v>
      </c>
      <c r="F237" s="171" t="s">
        <v>1347</v>
      </c>
      <c r="H237" s="172">
        <v>52.5</v>
      </c>
      <c r="I237" s="173"/>
      <c r="L237" s="169"/>
      <c r="M237" s="174"/>
      <c r="N237" s="175"/>
      <c r="O237" s="175"/>
      <c r="P237" s="175"/>
      <c r="Q237" s="175"/>
      <c r="R237" s="175"/>
      <c r="S237" s="175"/>
      <c r="T237" s="176"/>
      <c r="AT237" s="170" t="s">
        <v>166</v>
      </c>
      <c r="AU237" s="170" t="s">
        <v>82</v>
      </c>
      <c r="AV237" s="13" t="s">
        <v>82</v>
      </c>
      <c r="AW237" s="13" t="s">
        <v>3</v>
      </c>
      <c r="AX237" s="13" t="s">
        <v>80</v>
      </c>
      <c r="AY237" s="170" t="s">
        <v>152</v>
      </c>
    </row>
    <row r="238" spans="1:65" s="2" customFormat="1" ht="24.2" customHeight="1">
      <c r="A238" s="33"/>
      <c r="B238" s="149"/>
      <c r="C238" s="150" t="s">
        <v>317</v>
      </c>
      <c r="D238" s="150" t="s">
        <v>155</v>
      </c>
      <c r="E238" s="151" t="s">
        <v>1348</v>
      </c>
      <c r="F238" s="152" t="s">
        <v>1349</v>
      </c>
      <c r="G238" s="153" t="s">
        <v>434</v>
      </c>
      <c r="H238" s="154">
        <v>50</v>
      </c>
      <c r="I238" s="155"/>
      <c r="J238" s="156">
        <f>ROUND(I238*H238,2)</f>
        <v>0</v>
      </c>
      <c r="K238" s="152" t="s">
        <v>159</v>
      </c>
      <c r="L238" s="34"/>
      <c r="M238" s="157" t="s">
        <v>1</v>
      </c>
      <c r="N238" s="158" t="s">
        <v>39</v>
      </c>
      <c r="O238" s="59"/>
      <c r="P238" s="159">
        <f>O238*H238</f>
        <v>0</v>
      </c>
      <c r="Q238" s="159">
        <v>0</v>
      </c>
      <c r="R238" s="159">
        <f>Q238*H238</f>
        <v>0</v>
      </c>
      <c r="S238" s="159">
        <v>0.03</v>
      </c>
      <c r="T238" s="160">
        <f>S238*H238</f>
        <v>1.5</v>
      </c>
      <c r="U238" s="33"/>
      <c r="V238" s="33"/>
      <c r="W238" s="33"/>
      <c r="X238" s="33"/>
      <c r="Y238" s="33"/>
      <c r="Z238" s="33"/>
      <c r="AA238" s="33"/>
      <c r="AB238" s="33"/>
      <c r="AC238" s="33"/>
      <c r="AD238" s="33"/>
      <c r="AE238" s="33"/>
      <c r="AR238" s="161" t="s">
        <v>160</v>
      </c>
      <c r="AT238" s="161" t="s">
        <v>155</v>
      </c>
      <c r="AU238" s="161" t="s">
        <v>82</v>
      </c>
      <c r="AY238" s="18" t="s">
        <v>152</v>
      </c>
      <c r="BE238" s="162">
        <f>IF(N238="základní",J238,0)</f>
        <v>0</v>
      </c>
      <c r="BF238" s="162">
        <f>IF(N238="snížená",J238,0)</f>
        <v>0</v>
      </c>
      <c r="BG238" s="162">
        <f>IF(N238="zákl. přenesená",J238,0)</f>
        <v>0</v>
      </c>
      <c r="BH238" s="162">
        <f>IF(N238="sníž. přenesená",J238,0)</f>
        <v>0</v>
      </c>
      <c r="BI238" s="162">
        <f>IF(N238="nulová",J238,0)</f>
        <v>0</v>
      </c>
      <c r="BJ238" s="18" t="s">
        <v>80</v>
      </c>
      <c r="BK238" s="162">
        <f>ROUND(I238*H238,2)</f>
        <v>0</v>
      </c>
      <c r="BL238" s="18" t="s">
        <v>160</v>
      </c>
      <c r="BM238" s="161" t="s">
        <v>1350</v>
      </c>
    </row>
    <row r="239" spans="1:47" s="2" customFormat="1" ht="19.5">
      <c r="A239" s="33"/>
      <c r="B239" s="34"/>
      <c r="C239" s="33"/>
      <c r="D239" s="163" t="s">
        <v>162</v>
      </c>
      <c r="E239" s="33"/>
      <c r="F239" s="164" t="s">
        <v>1351</v>
      </c>
      <c r="G239" s="33"/>
      <c r="H239" s="33"/>
      <c r="I239" s="165"/>
      <c r="J239" s="33"/>
      <c r="K239" s="33"/>
      <c r="L239" s="34"/>
      <c r="M239" s="166"/>
      <c r="N239" s="167"/>
      <c r="O239" s="59"/>
      <c r="P239" s="59"/>
      <c r="Q239" s="59"/>
      <c r="R239" s="59"/>
      <c r="S239" s="59"/>
      <c r="T239" s="60"/>
      <c r="U239" s="33"/>
      <c r="V239" s="33"/>
      <c r="W239" s="33"/>
      <c r="X239" s="33"/>
      <c r="Y239" s="33"/>
      <c r="Z239" s="33"/>
      <c r="AA239" s="33"/>
      <c r="AB239" s="33"/>
      <c r="AC239" s="33"/>
      <c r="AD239" s="33"/>
      <c r="AE239" s="33"/>
      <c r="AT239" s="18" t="s">
        <v>162</v>
      </c>
      <c r="AU239" s="18" t="s">
        <v>82</v>
      </c>
    </row>
    <row r="240" spans="2:63" s="12" customFormat="1" ht="22.9" customHeight="1">
      <c r="B240" s="136"/>
      <c r="D240" s="137" t="s">
        <v>73</v>
      </c>
      <c r="E240" s="147" t="s">
        <v>204</v>
      </c>
      <c r="F240" s="147" t="s">
        <v>430</v>
      </c>
      <c r="I240" s="139"/>
      <c r="J240" s="148">
        <f>BK240</f>
        <v>0</v>
      </c>
      <c r="L240" s="136"/>
      <c r="M240" s="141"/>
      <c r="N240" s="142"/>
      <c r="O240" s="142"/>
      <c r="P240" s="143">
        <f>SUM(P241:P245)</f>
        <v>0</v>
      </c>
      <c r="Q240" s="142"/>
      <c r="R240" s="143">
        <f>SUM(R241:R245)</f>
        <v>0.0276</v>
      </c>
      <c r="S240" s="142"/>
      <c r="T240" s="144">
        <f>SUM(T241:T245)</f>
        <v>0</v>
      </c>
      <c r="AR240" s="137" t="s">
        <v>80</v>
      </c>
      <c r="AT240" s="145" t="s">
        <v>73</v>
      </c>
      <c r="AU240" s="145" t="s">
        <v>80</v>
      </c>
      <c r="AY240" s="137" t="s">
        <v>152</v>
      </c>
      <c r="BK240" s="146">
        <f>SUM(BK241:BK245)</f>
        <v>0</v>
      </c>
    </row>
    <row r="241" spans="1:65" s="2" customFormat="1" ht="24.2" customHeight="1">
      <c r="A241" s="33"/>
      <c r="B241" s="149"/>
      <c r="C241" s="150" t="s">
        <v>323</v>
      </c>
      <c r="D241" s="150" t="s">
        <v>155</v>
      </c>
      <c r="E241" s="151" t="s">
        <v>786</v>
      </c>
      <c r="F241" s="152" t="s">
        <v>787</v>
      </c>
      <c r="G241" s="153" t="s">
        <v>158</v>
      </c>
      <c r="H241" s="154">
        <v>40</v>
      </c>
      <c r="I241" s="155"/>
      <c r="J241" s="156">
        <f>ROUND(I241*H241,2)</f>
        <v>0</v>
      </c>
      <c r="K241" s="152" t="s">
        <v>159</v>
      </c>
      <c r="L241" s="34"/>
      <c r="M241" s="157" t="s">
        <v>1</v>
      </c>
      <c r="N241" s="158" t="s">
        <v>39</v>
      </c>
      <c r="O241" s="59"/>
      <c r="P241" s="159">
        <f>O241*H241</f>
        <v>0</v>
      </c>
      <c r="Q241" s="159">
        <v>0.00069</v>
      </c>
      <c r="R241" s="159">
        <f>Q241*H241</f>
        <v>0.0276</v>
      </c>
      <c r="S241" s="159">
        <v>0</v>
      </c>
      <c r="T241" s="160">
        <f>S241*H241</f>
        <v>0</v>
      </c>
      <c r="U241" s="33"/>
      <c r="V241" s="33"/>
      <c r="W241" s="33"/>
      <c r="X241" s="33"/>
      <c r="Y241" s="33"/>
      <c r="Z241" s="33"/>
      <c r="AA241" s="33"/>
      <c r="AB241" s="33"/>
      <c r="AC241" s="33"/>
      <c r="AD241" s="33"/>
      <c r="AE241" s="33"/>
      <c r="AR241" s="161" t="s">
        <v>160</v>
      </c>
      <c r="AT241" s="161" t="s">
        <v>155</v>
      </c>
      <c r="AU241" s="161" t="s">
        <v>82</v>
      </c>
      <c r="AY241" s="18" t="s">
        <v>152</v>
      </c>
      <c r="BE241" s="162">
        <f>IF(N241="základní",J241,0)</f>
        <v>0</v>
      </c>
      <c r="BF241" s="162">
        <f>IF(N241="snížená",J241,0)</f>
        <v>0</v>
      </c>
      <c r="BG241" s="162">
        <f>IF(N241="zákl. přenesená",J241,0)</f>
        <v>0</v>
      </c>
      <c r="BH241" s="162">
        <f>IF(N241="sníž. přenesená",J241,0)</f>
        <v>0</v>
      </c>
      <c r="BI241" s="162">
        <f>IF(N241="nulová",J241,0)</f>
        <v>0</v>
      </c>
      <c r="BJ241" s="18" t="s">
        <v>80</v>
      </c>
      <c r="BK241" s="162">
        <f>ROUND(I241*H241,2)</f>
        <v>0</v>
      </c>
      <c r="BL241" s="18" t="s">
        <v>160</v>
      </c>
      <c r="BM241" s="161" t="s">
        <v>1352</v>
      </c>
    </row>
    <row r="242" spans="1:47" s="2" customFormat="1" ht="19.5">
      <c r="A242" s="33"/>
      <c r="B242" s="34"/>
      <c r="C242" s="33"/>
      <c r="D242" s="163" t="s">
        <v>162</v>
      </c>
      <c r="E242" s="33"/>
      <c r="F242" s="164" t="s">
        <v>789</v>
      </c>
      <c r="G242" s="33"/>
      <c r="H242" s="33"/>
      <c r="I242" s="165"/>
      <c r="J242" s="33"/>
      <c r="K242" s="33"/>
      <c r="L242" s="34"/>
      <c r="M242" s="166"/>
      <c r="N242" s="167"/>
      <c r="O242" s="59"/>
      <c r="P242" s="59"/>
      <c r="Q242" s="59"/>
      <c r="R242" s="59"/>
      <c r="S242" s="59"/>
      <c r="T242" s="60"/>
      <c r="U242" s="33"/>
      <c r="V242" s="33"/>
      <c r="W242" s="33"/>
      <c r="X242" s="33"/>
      <c r="Y242" s="33"/>
      <c r="Z242" s="33"/>
      <c r="AA242" s="33"/>
      <c r="AB242" s="33"/>
      <c r="AC242" s="33"/>
      <c r="AD242" s="33"/>
      <c r="AE242" s="33"/>
      <c r="AT242" s="18" t="s">
        <v>162</v>
      </c>
      <c r="AU242" s="18" t="s">
        <v>82</v>
      </c>
    </row>
    <row r="243" spans="1:47" s="2" customFormat="1" ht="19.5">
      <c r="A243" s="33"/>
      <c r="B243" s="34"/>
      <c r="C243" s="33"/>
      <c r="D243" s="163" t="s">
        <v>164</v>
      </c>
      <c r="E243" s="33"/>
      <c r="F243" s="168" t="s">
        <v>1256</v>
      </c>
      <c r="G243" s="33"/>
      <c r="H243" s="33"/>
      <c r="I243" s="165"/>
      <c r="J243" s="33"/>
      <c r="K243" s="33"/>
      <c r="L243" s="34"/>
      <c r="M243" s="166"/>
      <c r="N243" s="167"/>
      <c r="O243" s="59"/>
      <c r="P243" s="59"/>
      <c r="Q243" s="59"/>
      <c r="R243" s="59"/>
      <c r="S243" s="59"/>
      <c r="T243" s="60"/>
      <c r="U243" s="33"/>
      <c r="V243" s="33"/>
      <c r="W243" s="33"/>
      <c r="X243" s="33"/>
      <c r="Y243" s="33"/>
      <c r="Z243" s="33"/>
      <c r="AA243" s="33"/>
      <c r="AB243" s="33"/>
      <c r="AC243" s="33"/>
      <c r="AD243" s="33"/>
      <c r="AE243" s="33"/>
      <c r="AT243" s="18" t="s">
        <v>164</v>
      </c>
      <c r="AU243" s="18" t="s">
        <v>82</v>
      </c>
    </row>
    <row r="244" spans="2:51" s="14" customFormat="1" ht="12">
      <c r="B244" s="177"/>
      <c r="D244" s="163" t="s">
        <v>166</v>
      </c>
      <c r="E244" s="178" t="s">
        <v>1</v>
      </c>
      <c r="F244" s="179" t="s">
        <v>1260</v>
      </c>
      <c r="H244" s="178" t="s">
        <v>1</v>
      </c>
      <c r="I244" s="180"/>
      <c r="L244" s="177"/>
      <c r="M244" s="181"/>
      <c r="N244" s="182"/>
      <c r="O244" s="182"/>
      <c r="P244" s="182"/>
      <c r="Q244" s="182"/>
      <c r="R244" s="182"/>
      <c r="S244" s="182"/>
      <c r="T244" s="183"/>
      <c r="AT244" s="178" t="s">
        <v>166</v>
      </c>
      <c r="AU244" s="178" t="s">
        <v>82</v>
      </c>
      <c r="AV244" s="14" t="s">
        <v>80</v>
      </c>
      <c r="AW244" s="14" t="s">
        <v>31</v>
      </c>
      <c r="AX244" s="14" t="s">
        <v>74</v>
      </c>
      <c r="AY244" s="178" t="s">
        <v>152</v>
      </c>
    </row>
    <row r="245" spans="2:51" s="13" customFormat="1" ht="12">
      <c r="B245" s="169"/>
      <c r="D245" s="163" t="s">
        <v>166</v>
      </c>
      <c r="E245" s="170" t="s">
        <v>1</v>
      </c>
      <c r="F245" s="171" t="s">
        <v>396</v>
      </c>
      <c r="H245" s="172">
        <v>40</v>
      </c>
      <c r="I245" s="173"/>
      <c r="L245" s="169"/>
      <c r="M245" s="174"/>
      <c r="N245" s="175"/>
      <c r="O245" s="175"/>
      <c r="P245" s="175"/>
      <c r="Q245" s="175"/>
      <c r="R245" s="175"/>
      <c r="S245" s="175"/>
      <c r="T245" s="176"/>
      <c r="AT245" s="170" t="s">
        <v>166</v>
      </c>
      <c r="AU245" s="170" t="s">
        <v>82</v>
      </c>
      <c r="AV245" s="13" t="s">
        <v>82</v>
      </c>
      <c r="AW245" s="13" t="s">
        <v>31</v>
      </c>
      <c r="AX245" s="13" t="s">
        <v>80</v>
      </c>
      <c r="AY245" s="170" t="s">
        <v>152</v>
      </c>
    </row>
    <row r="246" spans="2:63" s="12" customFormat="1" ht="22.9" customHeight="1">
      <c r="B246" s="136"/>
      <c r="D246" s="137" t="s">
        <v>73</v>
      </c>
      <c r="E246" s="147" t="s">
        <v>443</v>
      </c>
      <c r="F246" s="147" t="s">
        <v>444</v>
      </c>
      <c r="I246" s="139"/>
      <c r="J246" s="148">
        <f>BK246</f>
        <v>0</v>
      </c>
      <c r="L246" s="136"/>
      <c r="M246" s="141"/>
      <c r="N246" s="142"/>
      <c r="O246" s="142"/>
      <c r="P246" s="143">
        <f>SUM(P247:P256)</f>
        <v>0</v>
      </c>
      <c r="Q246" s="142"/>
      <c r="R246" s="143">
        <f>SUM(R247:R256)</f>
        <v>0</v>
      </c>
      <c r="S246" s="142"/>
      <c r="T246" s="144">
        <f>SUM(T247:T256)</f>
        <v>0</v>
      </c>
      <c r="AR246" s="137" t="s">
        <v>80</v>
      </c>
      <c r="AT246" s="145" t="s">
        <v>73</v>
      </c>
      <c r="AU246" s="145" t="s">
        <v>80</v>
      </c>
      <c r="AY246" s="137" t="s">
        <v>152</v>
      </c>
      <c r="BK246" s="146">
        <f>SUM(BK247:BK256)</f>
        <v>0</v>
      </c>
    </row>
    <row r="247" spans="1:65" s="2" customFormat="1" ht="33" customHeight="1">
      <c r="A247" s="33"/>
      <c r="B247" s="149"/>
      <c r="C247" s="150" t="s">
        <v>329</v>
      </c>
      <c r="D247" s="150" t="s">
        <v>155</v>
      </c>
      <c r="E247" s="151" t="s">
        <v>446</v>
      </c>
      <c r="F247" s="152" t="s">
        <v>447</v>
      </c>
      <c r="G247" s="153" t="s">
        <v>332</v>
      </c>
      <c r="H247" s="154">
        <v>345.195</v>
      </c>
      <c r="I247" s="155"/>
      <c r="J247" s="156">
        <f>ROUND(I247*H247,2)</f>
        <v>0</v>
      </c>
      <c r="K247" s="152" t="s">
        <v>159</v>
      </c>
      <c r="L247" s="34"/>
      <c r="M247" s="157" t="s">
        <v>1</v>
      </c>
      <c r="N247" s="158" t="s">
        <v>39</v>
      </c>
      <c r="O247" s="59"/>
      <c r="P247" s="159">
        <f>O247*H247</f>
        <v>0</v>
      </c>
      <c r="Q247" s="159">
        <v>0</v>
      </c>
      <c r="R247" s="159">
        <f>Q247*H247</f>
        <v>0</v>
      </c>
      <c r="S247" s="159">
        <v>0</v>
      </c>
      <c r="T247" s="160">
        <f>S247*H247</f>
        <v>0</v>
      </c>
      <c r="U247" s="33"/>
      <c r="V247" s="33"/>
      <c r="W247" s="33"/>
      <c r="X247" s="33"/>
      <c r="Y247" s="33"/>
      <c r="Z247" s="33"/>
      <c r="AA247" s="33"/>
      <c r="AB247" s="33"/>
      <c r="AC247" s="33"/>
      <c r="AD247" s="33"/>
      <c r="AE247" s="33"/>
      <c r="AR247" s="161" t="s">
        <v>160</v>
      </c>
      <c r="AT247" s="161" t="s">
        <v>155</v>
      </c>
      <c r="AU247" s="161" t="s">
        <v>82</v>
      </c>
      <c r="AY247" s="18" t="s">
        <v>152</v>
      </c>
      <c r="BE247" s="162">
        <f>IF(N247="základní",J247,0)</f>
        <v>0</v>
      </c>
      <c r="BF247" s="162">
        <f>IF(N247="snížená",J247,0)</f>
        <v>0</v>
      </c>
      <c r="BG247" s="162">
        <f>IF(N247="zákl. přenesená",J247,0)</f>
        <v>0</v>
      </c>
      <c r="BH247" s="162">
        <f>IF(N247="sníž. přenesená",J247,0)</f>
        <v>0</v>
      </c>
      <c r="BI247" s="162">
        <f>IF(N247="nulová",J247,0)</f>
        <v>0</v>
      </c>
      <c r="BJ247" s="18" t="s">
        <v>80</v>
      </c>
      <c r="BK247" s="162">
        <f>ROUND(I247*H247,2)</f>
        <v>0</v>
      </c>
      <c r="BL247" s="18" t="s">
        <v>160</v>
      </c>
      <c r="BM247" s="161" t="s">
        <v>1353</v>
      </c>
    </row>
    <row r="248" spans="1:47" s="2" customFormat="1" ht="19.5">
      <c r="A248" s="33"/>
      <c r="B248" s="34"/>
      <c r="C248" s="33"/>
      <c r="D248" s="163" t="s">
        <v>162</v>
      </c>
      <c r="E248" s="33"/>
      <c r="F248" s="164" t="s">
        <v>449</v>
      </c>
      <c r="G248" s="33"/>
      <c r="H248" s="33"/>
      <c r="I248" s="165"/>
      <c r="J248" s="33"/>
      <c r="K248" s="33"/>
      <c r="L248" s="34"/>
      <c r="M248" s="166"/>
      <c r="N248" s="167"/>
      <c r="O248" s="59"/>
      <c r="P248" s="59"/>
      <c r="Q248" s="59"/>
      <c r="R248" s="59"/>
      <c r="S248" s="59"/>
      <c r="T248" s="60"/>
      <c r="U248" s="33"/>
      <c r="V248" s="33"/>
      <c r="W248" s="33"/>
      <c r="X248" s="33"/>
      <c r="Y248" s="33"/>
      <c r="Z248" s="33"/>
      <c r="AA248" s="33"/>
      <c r="AB248" s="33"/>
      <c r="AC248" s="33"/>
      <c r="AD248" s="33"/>
      <c r="AE248" s="33"/>
      <c r="AT248" s="18" t="s">
        <v>162</v>
      </c>
      <c r="AU248" s="18" t="s">
        <v>82</v>
      </c>
    </row>
    <row r="249" spans="1:65" s="2" customFormat="1" ht="24.2" customHeight="1">
      <c r="A249" s="33"/>
      <c r="B249" s="149"/>
      <c r="C249" s="150" t="s">
        <v>336</v>
      </c>
      <c r="D249" s="150" t="s">
        <v>155</v>
      </c>
      <c r="E249" s="151" t="s">
        <v>451</v>
      </c>
      <c r="F249" s="152" t="s">
        <v>452</v>
      </c>
      <c r="G249" s="153" t="s">
        <v>332</v>
      </c>
      <c r="H249" s="154">
        <v>6558.705</v>
      </c>
      <c r="I249" s="155"/>
      <c r="J249" s="156">
        <f>ROUND(I249*H249,2)</f>
        <v>0</v>
      </c>
      <c r="K249" s="152" t="s">
        <v>159</v>
      </c>
      <c r="L249" s="34"/>
      <c r="M249" s="157" t="s">
        <v>1</v>
      </c>
      <c r="N249" s="158" t="s">
        <v>39</v>
      </c>
      <c r="O249" s="59"/>
      <c r="P249" s="159">
        <f>O249*H249</f>
        <v>0</v>
      </c>
      <c r="Q249" s="159">
        <v>0</v>
      </c>
      <c r="R249" s="159">
        <f>Q249*H249</f>
        <v>0</v>
      </c>
      <c r="S249" s="159">
        <v>0</v>
      </c>
      <c r="T249" s="160">
        <f>S249*H249</f>
        <v>0</v>
      </c>
      <c r="U249" s="33"/>
      <c r="V249" s="33"/>
      <c r="W249" s="33"/>
      <c r="X249" s="33"/>
      <c r="Y249" s="33"/>
      <c r="Z249" s="33"/>
      <c r="AA249" s="33"/>
      <c r="AB249" s="33"/>
      <c r="AC249" s="33"/>
      <c r="AD249" s="33"/>
      <c r="AE249" s="33"/>
      <c r="AR249" s="161" t="s">
        <v>160</v>
      </c>
      <c r="AT249" s="161" t="s">
        <v>155</v>
      </c>
      <c r="AU249" s="161" t="s">
        <v>82</v>
      </c>
      <c r="AY249" s="18" t="s">
        <v>152</v>
      </c>
      <c r="BE249" s="162">
        <f>IF(N249="základní",J249,0)</f>
        <v>0</v>
      </c>
      <c r="BF249" s="162">
        <f>IF(N249="snížená",J249,0)</f>
        <v>0</v>
      </c>
      <c r="BG249" s="162">
        <f>IF(N249="zákl. přenesená",J249,0)</f>
        <v>0</v>
      </c>
      <c r="BH249" s="162">
        <f>IF(N249="sníž. přenesená",J249,0)</f>
        <v>0</v>
      </c>
      <c r="BI249" s="162">
        <f>IF(N249="nulová",J249,0)</f>
        <v>0</v>
      </c>
      <c r="BJ249" s="18" t="s">
        <v>80</v>
      </c>
      <c r="BK249" s="162">
        <f>ROUND(I249*H249,2)</f>
        <v>0</v>
      </c>
      <c r="BL249" s="18" t="s">
        <v>160</v>
      </c>
      <c r="BM249" s="161" t="s">
        <v>1354</v>
      </c>
    </row>
    <row r="250" spans="1:47" s="2" customFormat="1" ht="29.25">
      <c r="A250" s="33"/>
      <c r="B250" s="34"/>
      <c r="C250" s="33"/>
      <c r="D250" s="163" t="s">
        <v>162</v>
      </c>
      <c r="E250" s="33"/>
      <c r="F250" s="164" t="s">
        <v>454</v>
      </c>
      <c r="G250" s="33"/>
      <c r="H250" s="33"/>
      <c r="I250" s="165"/>
      <c r="J250" s="33"/>
      <c r="K250" s="33"/>
      <c r="L250" s="34"/>
      <c r="M250" s="166"/>
      <c r="N250" s="167"/>
      <c r="O250" s="59"/>
      <c r="P250" s="59"/>
      <c r="Q250" s="59"/>
      <c r="R250" s="59"/>
      <c r="S250" s="59"/>
      <c r="T250" s="60"/>
      <c r="U250" s="33"/>
      <c r="V250" s="33"/>
      <c r="W250" s="33"/>
      <c r="X250" s="33"/>
      <c r="Y250" s="33"/>
      <c r="Z250" s="33"/>
      <c r="AA250" s="33"/>
      <c r="AB250" s="33"/>
      <c r="AC250" s="33"/>
      <c r="AD250" s="33"/>
      <c r="AE250" s="33"/>
      <c r="AT250" s="18" t="s">
        <v>162</v>
      </c>
      <c r="AU250" s="18" t="s">
        <v>82</v>
      </c>
    </row>
    <row r="251" spans="2:51" s="13" customFormat="1" ht="12">
      <c r="B251" s="169"/>
      <c r="D251" s="163" t="s">
        <v>166</v>
      </c>
      <c r="F251" s="171" t="s">
        <v>1355</v>
      </c>
      <c r="H251" s="172">
        <v>6558.705</v>
      </c>
      <c r="I251" s="173"/>
      <c r="L251" s="169"/>
      <c r="M251" s="174"/>
      <c r="N251" s="175"/>
      <c r="O251" s="175"/>
      <c r="P251" s="175"/>
      <c r="Q251" s="175"/>
      <c r="R251" s="175"/>
      <c r="S251" s="175"/>
      <c r="T251" s="176"/>
      <c r="AT251" s="170" t="s">
        <v>166</v>
      </c>
      <c r="AU251" s="170" t="s">
        <v>82</v>
      </c>
      <c r="AV251" s="13" t="s">
        <v>82</v>
      </c>
      <c r="AW251" s="13" t="s">
        <v>3</v>
      </c>
      <c r="AX251" s="13" t="s">
        <v>80</v>
      </c>
      <c r="AY251" s="170" t="s">
        <v>152</v>
      </c>
    </row>
    <row r="252" spans="1:65" s="2" customFormat="1" ht="37.9" customHeight="1">
      <c r="A252" s="33"/>
      <c r="B252" s="149"/>
      <c r="C252" s="150" t="s">
        <v>344</v>
      </c>
      <c r="D252" s="150" t="s">
        <v>155</v>
      </c>
      <c r="E252" s="151" t="s">
        <v>457</v>
      </c>
      <c r="F252" s="152" t="s">
        <v>458</v>
      </c>
      <c r="G252" s="153" t="s">
        <v>332</v>
      </c>
      <c r="H252" s="154">
        <v>342.72</v>
      </c>
      <c r="I252" s="155"/>
      <c r="J252" s="156">
        <f>ROUND(I252*H252,2)</f>
        <v>0</v>
      </c>
      <c r="K252" s="152" t="s">
        <v>159</v>
      </c>
      <c r="L252" s="34"/>
      <c r="M252" s="157" t="s">
        <v>1</v>
      </c>
      <c r="N252" s="158" t="s">
        <v>39</v>
      </c>
      <c r="O252" s="59"/>
      <c r="P252" s="159">
        <f>O252*H252</f>
        <v>0</v>
      </c>
      <c r="Q252" s="159">
        <v>0</v>
      </c>
      <c r="R252" s="159">
        <f>Q252*H252</f>
        <v>0</v>
      </c>
      <c r="S252" s="159">
        <v>0</v>
      </c>
      <c r="T252" s="160">
        <f>S252*H252</f>
        <v>0</v>
      </c>
      <c r="U252" s="33"/>
      <c r="V252" s="33"/>
      <c r="W252" s="33"/>
      <c r="X252" s="33"/>
      <c r="Y252" s="33"/>
      <c r="Z252" s="33"/>
      <c r="AA252" s="33"/>
      <c r="AB252" s="33"/>
      <c r="AC252" s="33"/>
      <c r="AD252" s="33"/>
      <c r="AE252" s="33"/>
      <c r="AR252" s="161" t="s">
        <v>160</v>
      </c>
      <c r="AT252" s="161" t="s">
        <v>155</v>
      </c>
      <c r="AU252" s="161" t="s">
        <v>82</v>
      </c>
      <c r="AY252" s="18" t="s">
        <v>152</v>
      </c>
      <c r="BE252" s="162">
        <f>IF(N252="základní",J252,0)</f>
        <v>0</v>
      </c>
      <c r="BF252" s="162">
        <f>IF(N252="snížená",J252,0)</f>
        <v>0</v>
      </c>
      <c r="BG252" s="162">
        <f>IF(N252="zákl. přenesená",J252,0)</f>
        <v>0</v>
      </c>
      <c r="BH252" s="162">
        <f>IF(N252="sníž. přenesená",J252,0)</f>
        <v>0</v>
      </c>
      <c r="BI252" s="162">
        <f>IF(N252="nulová",J252,0)</f>
        <v>0</v>
      </c>
      <c r="BJ252" s="18" t="s">
        <v>80</v>
      </c>
      <c r="BK252" s="162">
        <f>ROUND(I252*H252,2)</f>
        <v>0</v>
      </c>
      <c r="BL252" s="18" t="s">
        <v>160</v>
      </c>
      <c r="BM252" s="161" t="s">
        <v>1356</v>
      </c>
    </row>
    <row r="253" spans="1:47" s="2" customFormat="1" ht="29.25">
      <c r="A253" s="33"/>
      <c r="B253" s="34"/>
      <c r="C253" s="33"/>
      <c r="D253" s="163" t="s">
        <v>162</v>
      </c>
      <c r="E253" s="33"/>
      <c r="F253" s="164" t="s">
        <v>460</v>
      </c>
      <c r="G253" s="33"/>
      <c r="H253" s="33"/>
      <c r="I253" s="165"/>
      <c r="J253" s="33"/>
      <c r="K253" s="33"/>
      <c r="L253" s="34"/>
      <c r="M253" s="166"/>
      <c r="N253" s="167"/>
      <c r="O253" s="59"/>
      <c r="P253" s="59"/>
      <c r="Q253" s="59"/>
      <c r="R253" s="59"/>
      <c r="S253" s="59"/>
      <c r="T253" s="60"/>
      <c r="U253" s="33"/>
      <c r="V253" s="33"/>
      <c r="W253" s="33"/>
      <c r="X253" s="33"/>
      <c r="Y253" s="33"/>
      <c r="Z253" s="33"/>
      <c r="AA253" s="33"/>
      <c r="AB253" s="33"/>
      <c r="AC253" s="33"/>
      <c r="AD253" s="33"/>
      <c r="AE253" s="33"/>
      <c r="AT253" s="18" t="s">
        <v>162</v>
      </c>
      <c r="AU253" s="18" t="s">
        <v>82</v>
      </c>
    </row>
    <row r="254" spans="1:65" s="2" customFormat="1" ht="37.9" customHeight="1">
      <c r="A254" s="33"/>
      <c r="B254" s="149"/>
      <c r="C254" s="150" t="s">
        <v>350</v>
      </c>
      <c r="D254" s="150" t="s">
        <v>155</v>
      </c>
      <c r="E254" s="151" t="s">
        <v>1357</v>
      </c>
      <c r="F254" s="152" t="s">
        <v>1358</v>
      </c>
      <c r="G254" s="153" t="s">
        <v>332</v>
      </c>
      <c r="H254" s="154">
        <v>2.475</v>
      </c>
      <c r="I254" s="155"/>
      <c r="J254" s="156">
        <f>ROUND(I254*H254,2)</f>
        <v>0</v>
      </c>
      <c r="K254" s="152" t="s">
        <v>159</v>
      </c>
      <c r="L254" s="34"/>
      <c r="M254" s="157" t="s">
        <v>1</v>
      </c>
      <c r="N254" s="158" t="s">
        <v>39</v>
      </c>
      <c r="O254" s="59"/>
      <c r="P254" s="159">
        <f>O254*H254</f>
        <v>0</v>
      </c>
      <c r="Q254" s="159">
        <v>0</v>
      </c>
      <c r="R254" s="159">
        <f>Q254*H254</f>
        <v>0</v>
      </c>
      <c r="S254" s="159">
        <v>0</v>
      </c>
      <c r="T254" s="160">
        <f>S254*H254</f>
        <v>0</v>
      </c>
      <c r="U254" s="33"/>
      <c r="V254" s="33"/>
      <c r="W254" s="33"/>
      <c r="X254" s="33"/>
      <c r="Y254" s="33"/>
      <c r="Z254" s="33"/>
      <c r="AA254" s="33"/>
      <c r="AB254" s="33"/>
      <c r="AC254" s="33"/>
      <c r="AD254" s="33"/>
      <c r="AE254" s="33"/>
      <c r="AR254" s="161" t="s">
        <v>160</v>
      </c>
      <c r="AT254" s="161" t="s">
        <v>155</v>
      </c>
      <c r="AU254" s="161" t="s">
        <v>82</v>
      </c>
      <c r="AY254" s="18" t="s">
        <v>152</v>
      </c>
      <c r="BE254" s="162">
        <f>IF(N254="základní",J254,0)</f>
        <v>0</v>
      </c>
      <c r="BF254" s="162">
        <f>IF(N254="snížená",J254,0)</f>
        <v>0</v>
      </c>
      <c r="BG254" s="162">
        <f>IF(N254="zákl. přenesená",J254,0)</f>
        <v>0</v>
      </c>
      <c r="BH254" s="162">
        <f>IF(N254="sníž. přenesená",J254,0)</f>
        <v>0</v>
      </c>
      <c r="BI254" s="162">
        <f>IF(N254="nulová",J254,0)</f>
        <v>0</v>
      </c>
      <c r="BJ254" s="18" t="s">
        <v>80</v>
      </c>
      <c r="BK254" s="162">
        <f>ROUND(I254*H254,2)</f>
        <v>0</v>
      </c>
      <c r="BL254" s="18" t="s">
        <v>160</v>
      </c>
      <c r="BM254" s="161" t="s">
        <v>1359</v>
      </c>
    </row>
    <row r="255" spans="1:47" s="2" customFormat="1" ht="29.25">
      <c r="A255" s="33"/>
      <c r="B255" s="34"/>
      <c r="C255" s="33"/>
      <c r="D255" s="163" t="s">
        <v>162</v>
      </c>
      <c r="E255" s="33"/>
      <c r="F255" s="164" t="s">
        <v>1360</v>
      </c>
      <c r="G255" s="33"/>
      <c r="H255" s="33"/>
      <c r="I255" s="165"/>
      <c r="J255" s="33"/>
      <c r="K255" s="33"/>
      <c r="L255" s="34"/>
      <c r="M255" s="166"/>
      <c r="N255" s="167"/>
      <c r="O255" s="59"/>
      <c r="P255" s="59"/>
      <c r="Q255" s="59"/>
      <c r="R255" s="59"/>
      <c r="S255" s="59"/>
      <c r="T255" s="60"/>
      <c r="U255" s="33"/>
      <c r="V255" s="33"/>
      <c r="W255" s="33"/>
      <c r="X255" s="33"/>
      <c r="Y255" s="33"/>
      <c r="Z255" s="33"/>
      <c r="AA255" s="33"/>
      <c r="AB255" s="33"/>
      <c r="AC255" s="33"/>
      <c r="AD255" s="33"/>
      <c r="AE255" s="33"/>
      <c r="AT255" s="18" t="s">
        <v>162</v>
      </c>
      <c r="AU255" s="18" t="s">
        <v>82</v>
      </c>
    </row>
    <row r="256" spans="2:51" s="13" customFormat="1" ht="12">
      <c r="B256" s="169"/>
      <c r="D256" s="163" t="s">
        <v>166</v>
      </c>
      <c r="E256" s="170" t="s">
        <v>1</v>
      </c>
      <c r="F256" s="171" t="s">
        <v>1361</v>
      </c>
      <c r="H256" s="172">
        <v>2.475</v>
      </c>
      <c r="I256" s="173"/>
      <c r="L256" s="169"/>
      <c r="M256" s="174"/>
      <c r="N256" s="175"/>
      <c r="O256" s="175"/>
      <c r="P256" s="175"/>
      <c r="Q256" s="175"/>
      <c r="R256" s="175"/>
      <c r="S256" s="175"/>
      <c r="T256" s="176"/>
      <c r="AT256" s="170" t="s">
        <v>166</v>
      </c>
      <c r="AU256" s="170" t="s">
        <v>82</v>
      </c>
      <c r="AV256" s="13" t="s">
        <v>82</v>
      </c>
      <c r="AW256" s="13" t="s">
        <v>31</v>
      </c>
      <c r="AX256" s="13" t="s">
        <v>80</v>
      </c>
      <c r="AY256" s="170" t="s">
        <v>152</v>
      </c>
    </row>
    <row r="257" spans="2:63" s="12" customFormat="1" ht="22.9" customHeight="1">
      <c r="B257" s="136"/>
      <c r="D257" s="137" t="s">
        <v>73</v>
      </c>
      <c r="E257" s="147" t="s">
        <v>464</v>
      </c>
      <c r="F257" s="147" t="s">
        <v>465</v>
      </c>
      <c r="I257" s="139"/>
      <c r="J257" s="148">
        <f>BK257</f>
        <v>0</v>
      </c>
      <c r="L257" s="136"/>
      <c r="M257" s="141"/>
      <c r="N257" s="142"/>
      <c r="O257" s="142"/>
      <c r="P257" s="143">
        <f>SUM(P258:P259)</f>
        <v>0</v>
      </c>
      <c r="Q257" s="142"/>
      <c r="R257" s="143">
        <f>SUM(R258:R259)</f>
        <v>0</v>
      </c>
      <c r="S257" s="142"/>
      <c r="T257" s="144">
        <f>SUM(T258:T259)</f>
        <v>0</v>
      </c>
      <c r="AR257" s="137" t="s">
        <v>80</v>
      </c>
      <c r="AT257" s="145" t="s">
        <v>73</v>
      </c>
      <c r="AU257" s="145" t="s">
        <v>80</v>
      </c>
      <c r="AY257" s="137" t="s">
        <v>152</v>
      </c>
      <c r="BK257" s="146">
        <f>SUM(BK258:BK259)</f>
        <v>0</v>
      </c>
    </row>
    <row r="258" spans="1:65" s="2" customFormat="1" ht="16.5" customHeight="1">
      <c r="A258" s="33"/>
      <c r="B258" s="149"/>
      <c r="C258" s="150" t="s">
        <v>357</v>
      </c>
      <c r="D258" s="150" t="s">
        <v>155</v>
      </c>
      <c r="E258" s="151" t="s">
        <v>1362</v>
      </c>
      <c r="F258" s="152" t="s">
        <v>1363</v>
      </c>
      <c r="G258" s="153" t="s">
        <v>332</v>
      </c>
      <c r="H258" s="154">
        <v>496.109</v>
      </c>
      <c r="I258" s="155"/>
      <c r="J258" s="156">
        <f>ROUND(I258*H258,2)</f>
        <v>0</v>
      </c>
      <c r="K258" s="152" t="s">
        <v>159</v>
      </c>
      <c r="L258" s="34"/>
      <c r="M258" s="157" t="s">
        <v>1</v>
      </c>
      <c r="N258" s="158" t="s">
        <v>39</v>
      </c>
      <c r="O258" s="59"/>
      <c r="P258" s="159">
        <f>O258*H258</f>
        <v>0</v>
      </c>
      <c r="Q258" s="159">
        <v>0</v>
      </c>
      <c r="R258" s="159">
        <f>Q258*H258</f>
        <v>0</v>
      </c>
      <c r="S258" s="159">
        <v>0</v>
      </c>
      <c r="T258" s="160">
        <f>S258*H258</f>
        <v>0</v>
      </c>
      <c r="U258" s="33"/>
      <c r="V258" s="33"/>
      <c r="W258" s="33"/>
      <c r="X258" s="33"/>
      <c r="Y258" s="33"/>
      <c r="Z258" s="33"/>
      <c r="AA258" s="33"/>
      <c r="AB258" s="33"/>
      <c r="AC258" s="33"/>
      <c r="AD258" s="33"/>
      <c r="AE258" s="33"/>
      <c r="AR258" s="161" t="s">
        <v>160</v>
      </c>
      <c r="AT258" s="161" t="s">
        <v>155</v>
      </c>
      <c r="AU258" s="161" t="s">
        <v>82</v>
      </c>
      <c r="AY258" s="18" t="s">
        <v>152</v>
      </c>
      <c r="BE258" s="162">
        <f>IF(N258="základní",J258,0)</f>
        <v>0</v>
      </c>
      <c r="BF258" s="162">
        <f>IF(N258="snížená",J258,0)</f>
        <v>0</v>
      </c>
      <c r="BG258" s="162">
        <f>IF(N258="zákl. přenesená",J258,0)</f>
        <v>0</v>
      </c>
      <c r="BH258" s="162">
        <f>IF(N258="sníž. přenesená",J258,0)</f>
        <v>0</v>
      </c>
      <c r="BI258" s="162">
        <f>IF(N258="nulová",J258,0)</f>
        <v>0</v>
      </c>
      <c r="BJ258" s="18" t="s">
        <v>80</v>
      </c>
      <c r="BK258" s="162">
        <f>ROUND(I258*H258,2)</f>
        <v>0</v>
      </c>
      <c r="BL258" s="18" t="s">
        <v>160</v>
      </c>
      <c r="BM258" s="161" t="s">
        <v>1364</v>
      </c>
    </row>
    <row r="259" spans="1:47" s="2" customFormat="1" ht="12">
      <c r="A259" s="33"/>
      <c r="B259" s="34"/>
      <c r="C259" s="33"/>
      <c r="D259" s="163" t="s">
        <v>162</v>
      </c>
      <c r="E259" s="33"/>
      <c r="F259" s="164" t="s">
        <v>1363</v>
      </c>
      <c r="G259" s="33"/>
      <c r="H259" s="33"/>
      <c r="I259" s="165"/>
      <c r="J259" s="33"/>
      <c r="K259" s="33"/>
      <c r="L259" s="34"/>
      <c r="M259" s="166"/>
      <c r="N259" s="167"/>
      <c r="O259" s="59"/>
      <c r="P259" s="59"/>
      <c r="Q259" s="59"/>
      <c r="R259" s="59"/>
      <c r="S259" s="59"/>
      <c r="T259" s="60"/>
      <c r="U259" s="33"/>
      <c r="V259" s="33"/>
      <c r="W259" s="33"/>
      <c r="X259" s="33"/>
      <c r="Y259" s="33"/>
      <c r="Z259" s="33"/>
      <c r="AA259" s="33"/>
      <c r="AB259" s="33"/>
      <c r="AC259" s="33"/>
      <c r="AD259" s="33"/>
      <c r="AE259" s="33"/>
      <c r="AT259" s="18" t="s">
        <v>162</v>
      </c>
      <c r="AU259" s="18" t="s">
        <v>82</v>
      </c>
    </row>
    <row r="260" spans="2:63" s="12" customFormat="1" ht="25.9" customHeight="1">
      <c r="B260" s="136"/>
      <c r="D260" s="137" t="s">
        <v>73</v>
      </c>
      <c r="E260" s="138" t="s">
        <v>330</v>
      </c>
      <c r="F260" s="138" t="s">
        <v>1365</v>
      </c>
      <c r="I260" s="139"/>
      <c r="J260" s="140">
        <f>BK260</f>
        <v>0</v>
      </c>
      <c r="L260" s="136"/>
      <c r="M260" s="141"/>
      <c r="N260" s="142"/>
      <c r="O260" s="142"/>
      <c r="P260" s="143">
        <f>P261</f>
        <v>0</v>
      </c>
      <c r="Q260" s="142"/>
      <c r="R260" s="143">
        <f>R261</f>
        <v>0</v>
      </c>
      <c r="S260" s="142"/>
      <c r="T260" s="144">
        <f>T261</f>
        <v>0</v>
      </c>
      <c r="AR260" s="137" t="s">
        <v>102</v>
      </c>
      <c r="AT260" s="145" t="s">
        <v>73</v>
      </c>
      <c r="AU260" s="145" t="s">
        <v>74</v>
      </c>
      <c r="AY260" s="137" t="s">
        <v>152</v>
      </c>
      <c r="BK260" s="146">
        <f>BK261</f>
        <v>0</v>
      </c>
    </row>
    <row r="261" spans="2:63" s="12" customFormat="1" ht="22.9" customHeight="1">
      <c r="B261" s="136"/>
      <c r="D261" s="137" t="s">
        <v>73</v>
      </c>
      <c r="E261" s="147" t="s">
        <v>1366</v>
      </c>
      <c r="F261" s="147" t="s">
        <v>1367</v>
      </c>
      <c r="I261" s="139"/>
      <c r="J261" s="148">
        <f>BK261</f>
        <v>0</v>
      </c>
      <c r="L261" s="136"/>
      <c r="M261" s="141"/>
      <c r="N261" s="142"/>
      <c r="O261" s="142"/>
      <c r="P261" s="143">
        <f>SUM(P262:P270)</f>
        <v>0</v>
      </c>
      <c r="Q261" s="142"/>
      <c r="R261" s="143">
        <f>SUM(R262:R270)</f>
        <v>0</v>
      </c>
      <c r="S261" s="142"/>
      <c r="T261" s="144">
        <f>SUM(T262:T270)</f>
        <v>0</v>
      </c>
      <c r="AR261" s="137" t="s">
        <v>102</v>
      </c>
      <c r="AT261" s="145" t="s">
        <v>73</v>
      </c>
      <c r="AU261" s="145" t="s">
        <v>80</v>
      </c>
      <c r="AY261" s="137" t="s">
        <v>152</v>
      </c>
      <c r="BK261" s="146">
        <f>SUM(BK262:BK270)</f>
        <v>0</v>
      </c>
    </row>
    <row r="262" spans="1:65" s="2" customFormat="1" ht="24.2" customHeight="1">
      <c r="A262" s="33"/>
      <c r="B262" s="149"/>
      <c r="C262" s="150" t="s">
        <v>167</v>
      </c>
      <c r="D262" s="150" t="s">
        <v>155</v>
      </c>
      <c r="E262" s="151" t="s">
        <v>1368</v>
      </c>
      <c r="F262" s="152" t="s">
        <v>1369</v>
      </c>
      <c r="G262" s="153" t="s">
        <v>403</v>
      </c>
      <c r="H262" s="154">
        <v>4</v>
      </c>
      <c r="I262" s="155"/>
      <c r="J262" s="156">
        <f>ROUND(I262*H262,2)</f>
        <v>0</v>
      </c>
      <c r="K262" s="152" t="s">
        <v>1</v>
      </c>
      <c r="L262" s="34"/>
      <c r="M262" s="157" t="s">
        <v>1</v>
      </c>
      <c r="N262" s="158" t="s">
        <v>39</v>
      </c>
      <c r="O262" s="59"/>
      <c r="P262" s="159">
        <f>O262*H262</f>
        <v>0</v>
      </c>
      <c r="Q262" s="159">
        <v>0</v>
      </c>
      <c r="R262" s="159">
        <f>Q262*H262</f>
        <v>0</v>
      </c>
      <c r="S262" s="159">
        <v>0</v>
      </c>
      <c r="T262" s="160">
        <f>S262*H262</f>
        <v>0</v>
      </c>
      <c r="U262" s="33"/>
      <c r="V262" s="33"/>
      <c r="W262" s="33"/>
      <c r="X262" s="33"/>
      <c r="Y262" s="33"/>
      <c r="Z262" s="33"/>
      <c r="AA262" s="33"/>
      <c r="AB262" s="33"/>
      <c r="AC262" s="33"/>
      <c r="AD262" s="33"/>
      <c r="AE262" s="33"/>
      <c r="AR262" s="161" t="s">
        <v>712</v>
      </c>
      <c r="AT262" s="161" t="s">
        <v>155</v>
      </c>
      <c r="AU262" s="161" t="s">
        <v>82</v>
      </c>
      <c r="AY262" s="18" t="s">
        <v>152</v>
      </c>
      <c r="BE262" s="162">
        <f>IF(N262="základní",J262,0)</f>
        <v>0</v>
      </c>
      <c r="BF262" s="162">
        <f>IF(N262="snížená",J262,0)</f>
        <v>0</v>
      </c>
      <c r="BG262" s="162">
        <f>IF(N262="zákl. přenesená",J262,0)</f>
        <v>0</v>
      </c>
      <c r="BH262" s="162">
        <f>IF(N262="sníž. přenesená",J262,0)</f>
        <v>0</v>
      </c>
      <c r="BI262" s="162">
        <f>IF(N262="nulová",J262,0)</f>
        <v>0</v>
      </c>
      <c r="BJ262" s="18" t="s">
        <v>80</v>
      </c>
      <c r="BK262" s="162">
        <f>ROUND(I262*H262,2)</f>
        <v>0</v>
      </c>
      <c r="BL262" s="18" t="s">
        <v>712</v>
      </c>
      <c r="BM262" s="161" t="s">
        <v>1370</v>
      </c>
    </row>
    <row r="263" spans="1:47" s="2" customFormat="1" ht="19.5">
      <c r="A263" s="33"/>
      <c r="B263" s="34"/>
      <c r="C263" s="33"/>
      <c r="D263" s="163" t="s">
        <v>162</v>
      </c>
      <c r="E263" s="33"/>
      <c r="F263" s="164" t="s">
        <v>1369</v>
      </c>
      <c r="G263" s="33"/>
      <c r="H263" s="33"/>
      <c r="I263" s="165"/>
      <c r="J263" s="33"/>
      <c r="K263" s="33"/>
      <c r="L263" s="34"/>
      <c r="M263" s="166"/>
      <c r="N263" s="167"/>
      <c r="O263" s="59"/>
      <c r="P263" s="59"/>
      <c r="Q263" s="59"/>
      <c r="R263" s="59"/>
      <c r="S263" s="59"/>
      <c r="T263" s="60"/>
      <c r="U263" s="33"/>
      <c r="V263" s="33"/>
      <c r="W263" s="33"/>
      <c r="X263" s="33"/>
      <c r="Y263" s="33"/>
      <c r="Z263" s="33"/>
      <c r="AA263" s="33"/>
      <c r="AB263" s="33"/>
      <c r="AC263" s="33"/>
      <c r="AD263" s="33"/>
      <c r="AE263" s="33"/>
      <c r="AT263" s="18" t="s">
        <v>162</v>
      </c>
      <c r="AU263" s="18" t="s">
        <v>82</v>
      </c>
    </row>
    <row r="264" spans="2:51" s="13" customFormat="1" ht="12">
      <c r="B264" s="169"/>
      <c r="D264" s="163" t="s">
        <v>166</v>
      </c>
      <c r="E264" s="170" t="s">
        <v>1</v>
      </c>
      <c r="F264" s="171" t="s">
        <v>1371</v>
      </c>
      <c r="H264" s="172">
        <v>4</v>
      </c>
      <c r="I264" s="173"/>
      <c r="L264" s="169"/>
      <c r="M264" s="174"/>
      <c r="N264" s="175"/>
      <c r="O264" s="175"/>
      <c r="P264" s="175"/>
      <c r="Q264" s="175"/>
      <c r="R264" s="175"/>
      <c r="S264" s="175"/>
      <c r="T264" s="176"/>
      <c r="AT264" s="170" t="s">
        <v>166</v>
      </c>
      <c r="AU264" s="170" t="s">
        <v>82</v>
      </c>
      <c r="AV264" s="13" t="s">
        <v>82</v>
      </c>
      <c r="AW264" s="13" t="s">
        <v>31</v>
      </c>
      <c r="AX264" s="13" t="s">
        <v>80</v>
      </c>
      <c r="AY264" s="170" t="s">
        <v>152</v>
      </c>
    </row>
    <row r="265" spans="1:65" s="2" customFormat="1" ht="24.2" customHeight="1">
      <c r="A265" s="33"/>
      <c r="B265" s="149"/>
      <c r="C265" s="150" t="s">
        <v>371</v>
      </c>
      <c r="D265" s="150" t="s">
        <v>155</v>
      </c>
      <c r="E265" s="151" t="s">
        <v>1372</v>
      </c>
      <c r="F265" s="152" t="s">
        <v>1373</v>
      </c>
      <c r="G265" s="153" t="s">
        <v>434</v>
      </c>
      <c r="H265" s="154">
        <v>280</v>
      </c>
      <c r="I265" s="155"/>
      <c r="J265" s="156">
        <f>ROUND(I265*H265,2)</f>
        <v>0</v>
      </c>
      <c r="K265" s="152" t="s">
        <v>1</v>
      </c>
      <c r="L265" s="34"/>
      <c r="M265" s="157" t="s">
        <v>1</v>
      </c>
      <c r="N265" s="158" t="s">
        <v>39</v>
      </c>
      <c r="O265" s="59"/>
      <c r="P265" s="159">
        <f>O265*H265</f>
        <v>0</v>
      </c>
      <c r="Q265" s="159">
        <v>0</v>
      </c>
      <c r="R265" s="159">
        <f>Q265*H265</f>
        <v>0</v>
      </c>
      <c r="S265" s="159">
        <v>0</v>
      </c>
      <c r="T265" s="160">
        <f>S265*H265</f>
        <v>0</v>
      </c>
      <c r="U265" s="33"/>
      <c r="V265" s="33"/>
      <c r="W265" s="33"/>
      <c r="X265" s="33"/>
      <c r="Y265" s="33"/>
      <c r="Z265" s="33"/>
      <c r="AA265" s="33"/>
      <c r="AB265" s="33"/>
      <c r="AC265" s="33"/>
      <c r="AD265" s="33"/>
      <c r="AE265" s="33"/>
      <c r="AR265" s="161" t="s">
        <v>160</v>
      </c>
      <c r="AT265" s="161" t="s">
        <v>155</v>
      </c>
      <c r="AU265" s="161" t="s">
        <v>82</v>
      </c>
      <c r="AY265" s="18" t="s">
        <v>152</v>
      </c>
      <c r="BE265" s="162">
        <f>IF(N265="základní",J265,0)</f>
        <v>0</v>
      </c>
      <c r="BF265" s="162">
        <f>IF(N265="snížená",J265,0)</f>
        <v>0</v>
      </c>
      <c r="BG265" s="162">
        <f>IF(N265="zákl. přenesená",J265,0)</f>
        <v>0</v>
      </c>
      <c r="BH265" s="162">
        <f>IF(N265="sníž. přenesená",J265,0)</f>
        <v>0</v>
      </c>
      <c r="BI265" s="162">
        <f>IF(N265="nulová",J265,0)</f>
        <v>0</v>
      </c>
      <c r="BJ265" s="18" t="s">
        <v>80</v>
      </c>
      <c r="BK265" s="162">
        <f>ROUND(I265*H265,2)</f>
        <v>0</v>
      </c>
      <c r="BL265" s="18" t="s">
        <v>160</v>
      </c>
      <c r="BM265" s="161" t="s">
        <v>1374</v>
      </c>
    </row>
    <row r="266" spans="1:47" s="2" customFormat="1" ht="19.5">
      <c r="A266" s="33"/>
      <c r="B266" s="34"/>
      <c r="C266" s="33"/>
      <c r="D266" s="163" t="s">
        <v>162</v>
      </c>
      <c r="E266" s="33"/>
      <c r="F266" s="164" t="s">
        <v>1530</v>
      </c>
      <c r="G266" s="33"/>
      <c r="H266" s="33"/>
      <c r="I266" s="165"/>
      <c r="J266" s="33"/>
      <c r="K266" s="33"/>
      <c r="L266" s="34"/>
      <c r="M266" s="166"/>
      <c r="N266" s="167"/>
      <c r="O266" s="59"/>
      <c r="P266" s="59"/>
      <c r="Q266" s="59"/>
      <c r="R266" s="59"/>
      <c r="S266" s="59"/>
      <c r="T266" s="60"/>
      <c r="U266" s="33"/>
      <c r="V266" s="33"/>
      <c r="W266" s="33"/>
      <c r="X266" s="33"/>
      <c r="Y266" s="33"/>
      <c r="Z266" s="33"/>
      <c r="AA266" s="33"/>
      <c r="AB266" s="33"/>
      <c r="AC266" s="33"/>
      <c r="AD266" s="33"/>
      <c r="AE266" s="33"/>
      <c r="AT266" s="18" t="s">
        <v>162</v>
      </c>
      <c r="AU266" s="18" t="s">
        <v>82</v>
      </c>
    </row>
    <row r="267" spans="2:51" s="13" customFormat="1" ht="12">
      <c r="B267" s="169"/>
      <c r="D267" s="163" t="s">
        <v>166</v>
      </c>
      <c r="E267" s="170" t="s">
        <v>1</v>
      </c>
      <c r="F267" s="171" t="s">
        <v>1375</v>
      </c>
      <c r="H267" s="172">
        <v>280</v>
      </c>
      <c r="I267" s="173"/>
      <c r="L267" s="169"/>
      <c r="M267" s="174"/>
      <c r="N267" s="175"/>
      <c r="O267" s="175"/>
      <c r="P267" s="175"/>
      <c r="Q267" s="175"/>
      <c r="R267" s="175"/>
      <c r="S267" s="175"/>
      <c r="T267" s="176"/>
      <c r="AT267" s="170" t="s">
        <v>166</v>
      </c>
      <c r="AU267" s="170" t="s">
        <v>82</v>
      </c>
      <c r="AV267" s="13" t="s">
        <v>82</v>
      </c>
      <c r="AW267" s="13" t="s">
        <v>31</v>
      </c>
      <c r="AX267" s="13" t="s">
        <v>80</v>
      </c>
      <c r="AY267" s="170" t="s">
        <v>152</v>
      </c>
    </row>
    <row r="268" spans="1:65" s="2" customFormat="1" ht="33" customHeight="1">
      <c r="A268" s="33"/>
      <c r="B268" s="149"/>
      <c r="C268" s="150" t="s">
        <v>378</v>
      </c>
      <c r="D268" s="150" t="s">
        <v>155</v>
      </c>
      <c r="E268" s="151" t="s">
        <v>1376</v>
      </c>
      <c r="F268" s="152" t="s">
        <v>1532</v>
      </c>
      <c r="G268" s="153" t="s">
        <v>403</v>
      </c>
      <c r="H268" s="154">
        <v>5</v>
      </c>
      <c r="I268" s="155"/>
      <c r="J268" s="156">
        <f>ROUND(I268*H268,2)</f>
        <v>0</v>
      </c>
      <c r="K268" s="152" t="s">
        <v>1</v>
      </c>
      <c r="L268" s="34"/>
      <c r="M268" s="157" t="s">
        <v>1</v>
      </c>
      <c r="N268" s="158" t="s">
        <v>39</v>
      </c>
      <c r="O268" s="59"/>
      <c r="P268" s="159">
        <f>O268*H268</f>
        <v>0</v>
      </c>
      <c r="Q268" s="159">
        <v>0</v>
      </c>
      <c r="R268" s="159">
        <f>Q268*H268</f>
        <v>0</v>
      </c>
      <c r="S268" s="159">
        <v>0</v>
      </c>
      <c r="T268" s="160">
        <f>S268*H268</f>
        <v>0</v>
      </c>
      <c r="U268" s="33"/>
      <c r="V268" s="33"/>
      <c r="W268" s="33"/>
      <c r="X268" s="33"/>
      <c r="Y268" s="33"/>
      <c r="Z268" s="33"/>
      <c r="AA268" s="33"/>
      <c r="AB268" s="33"/>
      <c r="AC268" s="33"/>
      <c r="AD268" s="33"/>
      <c r="AE268" s="33"/>
      <c r="AR268" s="161" t="s">
        <v>160</v>
      </c>
      <c r="AT268" s="161" t="s">
        <v>155</v>
      </c>
      <c r="AU268" s="161" t="s">
        <v>82</v>
      </c>
      <c r="AY268" s="18" t="s">
        <v>152</v>
      </c>
      <c r="BE268" s="162">
        <f>IF(N268="základní",J268,0)</f>
        <v>0</v>
      </c>
      <c r="BF268" s="162">
        <f>IF(N268="snížená",J268,0)</f>
        <v>0</v>
      </c>
      <c r="BG268" s="162">
        <f>IF(N268="zákl. přenesená",J268,0)</f>
        <v>0</v>
      </c>
      <c r="BH268" s="162">
        <f>IF(N268="sníž. přenesená",J268,0)</f>
        <v>0</v>
      </c>
      <c r="BI268" s="162">
        <f>IF(N268="nulová",J268,0)</f>
        <v>0</v>
      </c>
      <c r="BJ268" s="18" t="s">
        <v>80</v>
      </c>
      <c r="BK268" s="162">
        <f>ROUND(I268*H268,2)</f>
        <v>0</v>
      </c>
      <c r="BL268" s="18" t="s">
        <v>160</v>
      </c>
      <c r="BM268" s="161" t="s">
        <v>1377</v>
      </c>
    </row>
    <row r="269" spans="1:47" s="2" customFormat="1" ht="19.5">
      <c r="A269" s="33"/>
      <c r="B269" s="34"/>
      <c r="C269" s="33"/>
      <c r="D269" s="163" t="s">
        <v>162</v>
      </c>
      <c r="E269" s="33"/>
      <c r="F269" s="164" t="s">
        <v>1531</v>
      </c>
      <c r="G269" s="33"/>
      <c r="H269" s="33"/>
      <c r="I269" s="165"/>
      <c r="J269" s="33"/>
      <c r="K269" s="33"/>
      <c r="L269" s="34"/>
      <c r="M269" s="166"/>
      <c r="N269" s="167"/>
      <c r="O269" s="59"/>
      <c r="P269" s="59"/>
      <c r="Q269" s="59"/>
      <c r="R269" s="59"/>
      <c r="S269" s="59"/>
      <c r="T269" s="60"/>
      <c r="U269" s="33"/>
      <c r="V269" s="33"/>
      <c r="W269" s="33"/>
      <c r="X269" s="33"/>
      <c r="Y269" s="33"/>
      <c r="Z269" s="33"/>
      <c r="AA269" s="33"/>
      <c r="AB269" s="33"/>
      <c r="AC269" s="33"/>
      <c r="AD269" s="33"/>
      <c r="AE269" s="33"/>
      <c r="AT269" s="18" t="s">
        <v>162</v>
      </c>
      <c r="AU269" s="18" t="s">
        <v>82</v>
      </c>
    </row>
    <row r="270" spans="2:51" s="13" customFormat="1" ht="12">
      <c r="B270" s="169"/>
      <c r="D270" s="163" t="s">
        <v>166</v>
      </c>
      <c r="E270" s="170" t="s">
        <v>1</v>
      </c>
      <c r="F270" s="171" t="s">
        <v>182</v>
      </c>
      <c r="H270" s="172">
        <v>5</v>
      </c>
      <c r="I270" s="173"/>
      <c r="L270" s="169"/>
      <c r="M270" s="214"/>
      <c r="N270" s="215"/>
      <c r="O270" s="215"/>
      <c r="P270" s="215"/>
      <c r="Q270" s="215"/>
      <c r="R270" s="215"/>
      <c r="S270" s="215"/>
      <c r="T270" s="216"/>
      <c r="AT270" s="170" t="s">
        <v>166</v>
      </c>
      <c r="AU270" s="170" t="s">
        <v>82</v>
      </c>
      <c r="AV270" s="13" t="s">
        <v>82</v>
      </c>
      <c r="AW270" s="13" t="s">
        <v>31</v>
      </c>
      <c r="AX270" s="13" t="s">
        <v>80</v>
      </c>
      <c r="AY270" s="170" t="s">
        <v>152</v>
      </c>
    </row>
    <row r="271" spans="1:31" s="2" customFormat="1" ht="6.95" customHeight="1">
      <c r="A271" s="33"/>
      <c r="B271" s="48"/>
      <c r="C271" s="49"/>
      <c r="D271" s="49"/>
      <c r="E271" s="49"/>
      <c r="F271" s="49"/>
      <c r="G271" s="49"/>
      <c r="H271" s="49"/>
      <c r="I271" s="49"/>
      <c r="J271" s="49"/>
      <c r="K271" s="49"/>
      <c r="L271" s="34"/>
      <c r="M271" s="33"/>
      <c r="O271" s="33"/>
      <c r="P271" s="33"/>
      <c r="Q271" s="33"/>
      <c r="R271" s="33"/>
      <c r="S271" s="33"/>
      <c r="T271" s="33"/>
      <c r="U271" s="33"/>
      <c r="V271" s="33"/>
      <c r="W271" s="33"/>
      <c r="X271" s="33"/>
      <c r="Y271" s="33"/>
      <c r="Z271" s="33"/>
      <c r="AA271" s="33"/>
      <c r="AB271" s="33"/>
      <c r="AC271" s="33"/>
      <c r="AD271" s="33"/>
      <c r="AE271" s="33"/>
    </row>
  </sheetData>
  <autoFilter ref="C132:K270"/>
  <mergeCells count="15">
    <mergeCell ref="E119:H119"/>
    <mergeCell ref="E123:H123"/>
    <mergeCell ref="E121:H121"/>
    <mergeCell ref="E125:H125"/>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25" t="s">
        <v>5</v>
      </c>
      <c r="M2" s="226"/>
      <c r="N2" s="226"/>
      <c r="O2" s="226"/>
      <c r="P2" s="226"/>
      <c r="Q2" s="226"/>
      <c r="R2" s="226"/>
      <c r="S2" s="226"/>
      <c r="T2" s="226"/>
      <c r="U2" s="226"/>
      <c r="V2" s="226"/>
      <c r="AT2" s="18" t="s">
        <v>112</v>
      </c>
    </row>
    <row r="3" spans="2:46" s="1" customFormat="1" ht="6.95" customHeight="1">
      <c r="B3" s="19"/>
      <c r="C3" s="20"/>
      <c r="D3" s="20"/>
      <c r="E3" s="20"/>
      <c r="F3" s="20"/>
      <c r="G3" s="20"/>
      <c r="H3" s="20"/>
      <c r="I3" s="20"/>
      <c r="J3" s="20"/>
      <c r="K3" s="20"/>
      <c r="L3" s="21"/>
      <c r="AT3" s="18" t="s">
        <v>82</v>
      </c>
    </row>
    <row r="4" spans="2:46" s="1" customFormat="1" ht="24.95" customHeight="1">
      <c r="B4" s="21"/>
      <c r="D4" s="22" t="s">
        <v>116</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3" t="str">
        <f>'Rekapitulace stavby'!K6</f>
        <v>Hráze v ústí Ropičanky a Sadového potoka, stavba č. 5753</v>
      </c>
      <c r="F7" s="264"/>
      <c r="G7" s="264"/>
      <c r="H7" s="264"/>
      <c r="L7" s="21"/>
    </row>
    <row r="8" spans="2:12" s="1" customFormat="1" ht="12" customHeight="1">
      <c r="B8" s="21"/>
      <c r="D8" s="28" t="s">
        <v>117</v>
      </c>
      <c r="L8" s="21"/>
    </row>
    <row r="9" spans="1:31" s="2" customFormat="1" ht="16.5" customHeight="1">
      <c r="A9" s="33"/>
      <c r="B9" s="34"/>
      <c r="C9" s="33"/>
      <c r="D9" s="33"/>
      <c r="E9" s="263" t="s">
        <v>118</v>
      </c>
      <c r="F9" s="262"/>
      <c r="G9" s="262"/>
      <c r="H9" s="262"/>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119</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56" t="s">
        <v>1378</v>
      </c>
      <c r="F11" s="262"/>
      <c r="G11" s="262"/>
      <c r="H11" s="262"/>
      <c r="I11" s="33"/>
      <c r="J11" s="33"/>
      <c r="K11" s="33"/>
      <c r="L11" s="43"/>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f>'Rekapitulace stavby'!AN8</f>
        <v>44593</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23</v>
      </c>
      <c r="E16" s="33"/>
      <c r="F16" s="33"/>
      <c r="G16" s="33"/>
      <c r="H16" s="33"/>
      <c r="I16" s="28" t="s">
        <v>24</v>
      </c>
      <c r="J16" s="26" t="s">
        <v>1</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1</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27</v>
      </c>
      <c r="E19" s="33"/>
      <c r="F19" s="33"/>
      <c r="G19" s="33"/>
      <c r="H19" s="33"/>
      <c r="I19" s="28" t="s">
        <v>24</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65" t="str">
        <f>'Rekapitulace stavby'!E14</f>
        <v>Vyplň údaj</v>
      </c>
      <c r="F20" s="248"/>
      <c r="G20" s="248"/>
      <c r="H20" s="248"/>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29</v>
      </c>
      <c r="E22" s="33"/>
      <c r="F22" s="33"/>
      <c r="G22" s="33"/>
      <c r="H22" s="33"/>
      <c r="I22" s="28" t="s">
        <v>24</v>
      </c>
      <c r="J22" s="26" t="s">
        <v>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30</v>
      </c>
      <c r="F23" s="33"/>
      <c r="G23" s="33"/>
      <c r="H23" s="33"/>
      <c r="I23" s="28" t="s">
        <v>26</v>
      </c>
      <c r="J23" s="26" t="s">
        <v>1</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24</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2" t="s">
        <v>1</v>
      </c>
      <c r="F29" s="252"/>
      <c r="G29" s="252"/>
      <c r="H29" s="252"/>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34</v>
      </c>
      <c r="E32" s="33"/>
      <c r="F32" s="33"/>
      <c r="G32" s="33"/>
      <c r="H32" s="33"/>
      <c r="I32" s="33"/>
      <c r="J32" s="72">
        <f>ROUND(J125,2)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36</v>
      </c>
      <c r="G34" s="33"/>
      <c r="H34" s="33"/>
      <c r="I34" s="37" t="s">
        <v>35</v>
      </c>
      <c r="J34" s="37" t="s">
        <v>37</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38</v>
      </c>
      <c r="E35" s="28" t="s">
        <v>39</v>
      </c>
      <c r="F35" s="105">
        <f>ROUND((SUM(BE125:BE164)),2)</f>
        <v>0</v>
      </c>
      <c r="G35" s="33"/>
      <c r="H35" s="33"/>
      <c r="I35" s="106">
        <v>0.21</v>
      </c>
      <c r="J35" s="105">
        <f>ROUND(((SUM(BE125:BE164))*I35),2)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40</v>
      </c>
      <c r="F36" s="105">
        <f>ROUND((SUM(BF125:BF164)),2)</f>
        <v>0</v>
      </c>
      <c r="G36" s="33"/>
      <c r="H36" s="33"/>
      <c r="I36" s="106">
        <v>0.15</v>
      </c>
      <c r="J36" s="105">
        <f>ROUND(((SUM(BF125:BF164))*I36),2)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41</v>
      </c>
      <c r="F37" s="105">
        <f>ROUND((SUM(BG125:BG164)),2)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42</v>
      </c>
      <c r="F38" s="105">
        <f>ROUND((SUM(BH125:BH164)),2)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43</v>
      </c>
      <c r="F39" s="105">
        <f>ROUND((SUM(BI125:BI164)),2)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44</v>
      </c>
      <c r="E41" s="61"/>
      <c r="F41" s="61"/>
      <c r="G41" s="109" t="s">
        <v>45</v>
      </c>
      <c r="H41" s="110" t="s">
        <v>46</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47</v>
      </c>
      <c r="E50" s="45"/>
      <c r="F50" s="45"/>
      <c r="G50" s="44" t="s">
        <v>48</v>
      </c>
      <c r="H50" s="45"/>
      <c r="I50" s="45"/>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49</v>
      </c>
      <c r="E61" s="36"/>
      <c r="F61" s="113" t="s">
        <v>50</v>
      </c>
      <c r="G61" s="46" t="s">
        <v>49</v>
      </c>
      <c r="H61" s="36"/>
      <c r="I61" s="36"/>
      <c r="J61" s="114" t="s">
        <v>50</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51</v>
      </c>
      <c r="E65" s="47"/>
      <c r="F65" s="47"/>
      <c r="G65" s="44" t="s">
        <v>52</v>
      </c>
      <c r="H65" s="47"/>
      <c r="I65" s="47"/>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49</v>
      </c>
      <c r="E76" s="36"/>
      <c r="F76" s="113" t="s">
        <v>50</v>
      </c>
      <c r="G76" s="46" t="s">
        <v>49</v>
      </c>
      <c r="H76" s="36"/>
      <c r="I76" s="36"/>
      <c r="J76" s="114" t="s">
        <v>50</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121</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3" t="str">
        <f>E7</f>
        <v>Hráze v ústí Ropičanky a Sadového potoka, stavba č. 5753</v>
      </c>
      <c r="F85" s="264"/>
      <c r="G85" s="264"/>
      <c r="H85" s="264"/>
      <c r="I85" s="33"/>
      <c r="J85" s="33"/>
      <c r="K85" s="33"/>
      <c r="L85" s="43"/>
      <c r="S85" s="33"/>
      <c r="T85" s="33"/>
      <c r="U85" s="33"/>
      <c r="V85" s="33"/>
      <c r="W85" s="33"/>
      <c r="X85" s="33"/>
      <c r="Y85" s="33"/>
      <c r="Z85" s="33"/>
      <c r="AA85" s="33"/>
      <c r="AB85" s="33"/>
      <c r="AC85" s="33"/>
      <c r="AD85" s="33"/>
      <c r="AE85" s="33"/>
    </row>
    <row r="86" spans="2:12" s="1" customFormat="1" ht="12" customHeight="1">
      <c r="B86" s="21"/>
      <c r="C86" s="28" t="s">
        <v>117</v>
      </c>
      <c r="L86" s="21"/>
    </row>
    <row r="87" spans="1:31" s="2" customFormat="1" ht="16.5" customHeight="1">
      <c r="A87" s="33"/>
      <c r="B87" s="34"/>
      <c r="C87" s="33"/>
      <c r="D87" s="33"/>
      <c r="E87" s="263" t="s">
        <v>118</v>
      </c>
      <c r="F87" s="262"/>
      <c r="G87" s="262"/>
      <c r="H87" s="262"/>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119</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56" t="str">
        <f>E11</f>
        <v>007 - SO 07 Zpevněná komunikace</v>
      </c>
      <c r="F89" s="262"/>
      <c r="G89" s="262"/>
      <c r="H89" s="262"/>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 xml:space="preserve"> </v>
      </c>
      <c r="G91" s="33"/>
      <c r="H91" s="33"/>
      <c r="I91" s="28" t="s">
        <v>22</v>
      </c>
      <c r="J91" s="56">
        <f>IF(J14="","",J14)</f>
        <v>44593</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23</v>
      </c>
      <c r="D93" s="33"/>
      <c r="E93" s="33"/>
      <c r="F93" s="26" t="str">
        <f>E17</f>
        <v>Povodí Odry, s.p.</v>
      </c>
      <c r="G93" s="33"/>
      <c r="H93" s="33"/>
      <c r="I93" s="28" t="s">
        <v>29</v>
      </c>
      <c r="J93" s="31" t="str">
        <f>E23</f>
        <v>Sweco Hydroprojekt a.s., divize Morava</v>
      </c>
      <c r="K93" s="33"/>
      <c r="L93" s="43"/>
      <c r="S93" s="33"/>
      <c r="T93" s="33"/>
      <c r="U93" s="33"/>
      <c r="V93" s="33"/>
      <c r="W93" s="33"/>
      <c r="X93" s="33"/>
      <c r="Y93" s="33"/>
      <c r="Z93" s="33"/>
      <c r="AA93" s="33"/>
      <c r="AB93" s="33"/>
      <c r="AC93" s="33"/>
      <c r="AD93" s="33"/>
      <c r="AE93" s="33"/>
    </row>
    <row r="94" spans="1:31" s="2" customFormat="1" ht="15.2" customHeight="1">
      <c r="A94" s="33"/>
      <c r="B94" s="34"/>
      <c r="C94" s="28" t="s">
        <v>27</v>
      </c>
      <c r="D94" s="33"/>
      <c r="E94" s="33"/>
      <c r="F94" s="26" t="str">
        <f>IF(E20="","",E20)</f>
        <v>Vyplň údaj</v>
      </c>
      <c r="G94" s="33"/>
      <c r="H94" s="33"/>
      <c r="I94" s="28" t="s">
        <v>32</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122</v>
      </c>
      <c r="D96" s="107"/>
      <c r="E96" s="107"/>
      <c r="F96" s="107"/>
      <c r="G96" s="107"/>
      <c r="H96" s="107"/>
      <c r="I96" s="107"/>
      <c r="J96" s="116" t="s">
        <v>123</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124</v>
      </c>
      <c r="D98" s="33"/>
      <c r="E98" s="33"/>
      <c r="F98" s="33"/>
      <c r="G98" s="33"/>
      <c r="H98" s="33"/>
      <c r="I98" s="33"/>
      <c r="J98" s="72">
        <f>J125</f>
        <v>0</v>
      </c>
      <c r="K98" s="33"/>
      <c r="L98" s="43"/>
      <c r="S98" s="33"/>
      <c r="T98" s="33"/>
      <c r="U98" s="33"/>
      <c r="V98" s="33"/>
      <c r="W98" s="33"/>
      <c r="X98" s="33"/>
      <c r="Y98" s="33"/>
      <c r="Z98" s="33"/>
      <c r="AA98" s="33"/>
      <c r="AB98" s="33"/>
      <c r="AC98" s="33"/>
      <c r="AD98" s="33"/>
      <c r="AE98" s="33"/>
      <c r="AU98" s="18" t="s">
        <v>125</v>
      </c>
    </row>
    <row r="99" spans="2:12" s="9" customFormat="1" ht="24.95" customHeight="1">
      <c r="B99" s="118"/>
      <c r="D99" s="119" t="s">
        <v>126</v>
      </c>
      <c r="E99" s="120"/>
      <c r="F99" s="120"/>
      <c r="G99" s="120"/>
      <c r="H99" s="120"/>
      <c r="I99" s="120"/>
      <c r="J99" s="121">
        <f>J126</f>
        <v>0</v>
      </c>
      <c r="L99" s="118"/>
    </row>
    <row r="100" spans="2:12" s="10" customFormat="1" ht="19.9" customHeight="1">
      <c r="B100" s="122"/>
      <c r="D100" s="123" t="s">
        <v>129</v>
      </c>
      <c r="E100" s="124"/>
      <c r="F100" s="124"/>
      <c r="G100" s="124"/>
      <c r="H100" s="124"/>
      <c r="I100" s="124"/>
      <c r="J100" s="125">
        <f>J127</f>
        <v>0</v>
      </c>
      <c r="L100" s="122"/>
    </row>
    <row r="101" spans="2:12" s="10" customFormat="1" ht="19.9" customHeight="1">
      <c r="B101" s="122"/>
      <c r="D101" s="123" t="s">
        <v>130</v>
      </c>
      <c r="E101" s="124"/>
      <c r="F101" s="124"/>
      <c r="G101" s="124"/>
      <c r="H101" s="124"/>
      <c r="I101" s="124"/>
      <c r="J101" s="125">
        <f>J140</f>
        <v>0</v>
      </c>
      <c r="L101" s="122"/>
    </row>
    <row r="102" spans="2:12" s="10" customFormat="1" ht="19.9" customHeight="1">
      <c r="B102" s="122"/>
      <c r="D102" s="123" t="s">
        <v>133</v>
      </c>
      <c r="E102" s="124"/>
      <c r="F102" s="124"/>
      <c r="G102" s="124"/>
      <c r="H102" s="124"/>
      <c r="I102" s="124"/>
      <c r="J102" s="125">
        <f>J145</f>
        <v>0</v>
      </c>
      <c r="L102" s="122"/>
    </row>
    <row r="103" spans="2:12" s="10" customFormat="1" ht="19.9" customHeight="1">
      <c r="B103" s="122"/>
      <c r="D103" s="123" t="s">
        <v>134</v>
      </c>
      <c r="E103" s="124"/>
      <c r="F103" s="124"/>
      <c r="G103" s="124"/>
      <c r="H103" s="124"/>
      <c r="I103" s="124"/>
      <c r="J103" s="125">
        <f>J156</f>
        <v>0</v>
      </c>
      <c r="L103" s="122"/>
    </row>
    <row r="104" spans="1:31" s="2" customFormat="1" ht="21.75" customHeight="1">
      <c r="A104" s="33"/>
      <c r="B104" s="34"/>
      <c r="C104" s="33"/>
      <c r="D104" s="33"/>
      <c r="E104" s="33"/>
      <c r="F104" s="33"/>
      <c r="G104" s="33"/>
      <c r="H104" s="33"/>
      <c r="I104" s="33"/>
      <c r="J104" s="33"/>
      <c r="K104" s="33"/>
      <c r="L104" s="43"/>
      <c r="S104" s="33"/>
      <c r="T104" s="33"/>
      <c r="U104" s="33"/>
      <c r="V104" s="33"/>
      <c r="W104" s="33"/>
      <c r="X104" s="33"/>
      <c r="Y104" s="33"/>
      <c r="Z104" s="33"/>
      <c r="AA104" s="33"/>
      <c r="AB104" s="33"/>
      <c r="AC104" s="33"/>
      <c r="AD104" s="33"/>
      <c r="AE104" s="33"/>
    </row>
    <row r="105" spans="1:31" s="2" customFormat="1" ht="6.95" customHeight="1">
      <c r="A105" s="33"/>
      <c r="B105" s="48"/>
      <c r="C105" s="49"/>
      <c r="D105" s="49"/>
      <c r="E105" s="49"/>
      <c r="F105" s="49"/>
      <c r="G105" s="49"/>
      <c r="H105" s="49"/>
      <c r="I105" s="49"/>
      <c r="J105" s="49"/>
      <c r="K105" s="49"/>
      <c r="L105" s="43"/>
      <c r="S105" s="33"/>
      <c r="T105" s="33"/>
      <c r="U105" s="33"/>
      <c r="V105" s="33"/>
      <c r="W105" s="33"/>
      <c r="X105" s="33"/>
      <c r="Y105" s="33"/>
      <c r="Z105" s="33"/>
      <c r="AA105" s="33"/>
      <c r="AB105" s="33"/>
      <c r="AC105" s="33"/>
      <c r="AD105" s="33"/>
      <c r="AE105" s="33"/>
    </row>
    <row r="109" spans="1:31" s="2" customFormat="1" ht="6.95" customHeight="1">
      <c r="A109" s="33"/>
      <c r="B109" s="50"/>
      <c r="C109" s="51"/>
      <c r="D109" s="51"/>
      <c r="E109" s="51"/>
      <c r="F109" s="51"/>
      <c r="G109" s="51"/>
      <c r="H109" s="51"/>
      <c r="I109" s="51"/>
      <c r="J109" s="51"/>
      <c r="K109" s="51"/>
      <c r="L109" s="43"/>
      <c r="S109" s="33"/>
      <c r="T109" s="33"/>
      <c r="U109" s="33"/>
      <c r="V109" s="33"/>
      <c r="W109" s="33"/>
      <c r="X109" s="33"/>
      <c r="Y109" s="33"/>
      <c r="Z109" s="33"/>
      <c r="AA109" s="33"/>
      <c r="AB109" s="33"/>
      <c r="AC109" s="33"/>
      <c r="AD109" s="33"/>
      <c r="AE109" s="33"/>
    </row>
    <row r="110" spans="1:31" s="2" customFormat="1" ht="24.95" customHeight="1">
      <c r="A110" s="33"/>
      <c r="B110" s="34"/>
      <c r="C110" s="22" t="s">
        <v>137</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5" customHeight="1">
      <c r="A111" s="33"/>
      <c r="B111" s="34"/>
      <c r="C111" s="33"/>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16</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16.5" customHeight="1">
      <c r="A113" s="33"/>
      <c r="B113" s="34"/>
      <c r="C113" s="33"/>
      <c r="D113" s="33"/>
      <c r="E113" s="263" t="str">
        <f>E7</f>
        <v>Hráze v ústí Ropičanky a Sadového potoka, stavba č. 5753</v>
      </c>
      <c r="F113" s="264"/>
      <c r="G113" s="264"/>
      <c r="H113" s="264"/>
      <c r="I113" s="33"/>
      <c r="J113" s="33"/>
      <c r="K113" s="33"/>
      <c r="L113" s="43"/>
      <c r="S113" s="33"/>
      <c r="T113" s="33"/>
      <c r="U113" s="33"/>
      <c r="V113" s="33"/>
      <c r="W113" s="33"/>
      <c r="X113" s="33"/>
      <c r="Y113" s="33"/>
      <c r="Z113" s="33"/>
      <c r="AA113" s="33"/>
      <c r="AB113" s="33"/>
      <c r="AC113" s="33"/>
      <c r="AD113" s="33"/>
      <c r="AE113" s="33"/>
    </row>
    <row r="114" spans="2:12" s="1" customFormat="1" ht="12" customHeight="1">
      <c r="B114" s="21"/>
      <c r="C114" s="28" t="s">
        <v>117</v>
      </c>
      <c r="L114" s="21"/>
    </row>
    <row r="115" spans="1:31" s="2" customFormat="1" ht="16.5" customHeight="1">
      <c r="A115" s="33"/>
      <c r="B115" s="34"/>
      <c r="C115" s="33"/>
      <c r="D115" s="33"/>
      <c r="E115" s="263" t="s">
        <v>118</v>
      </c>
      <c r="F115" s="262"/>
      <c r="G115" s="262"/>
      <c r="H115" s="262"/>
      <c r="I115" s="3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119</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6.5" customHeight="1">
      <c r="A117" s="33"/>
      <c r="B117" s="34"/>
      <c r="C117" s="33"/>
      <c r="D117" s="33"/>
      <c r="E117" s="256" t="str">
        <f>E11</f>
        <v>007 - SO 07 Zpevněná komunikace</v>
      </c>
      <c r="F117" s="262"/>
      <c r="G117" s="262"/>
      <c r="H117" s="262"/>
      <c r="I117" s="33"/>
      <c r="J117" s="33"/>
      <c r="K117" s="33"/>
      <c r="L117" s="43"/>
      <c r="S117" s="33"/>
      <c r="T117" s="33"/>
      <c r="U117" s="33"/>
      <c r="V117" s="33"/>
      <c r="W117" s="33"/>
      <c r="X117" s="33"/>
      <c r="Y117" s="33"/>
      <c r="Z117" s="33"/>
      <c r="AA117" s="33"/>
      <c r="AB117" s="33"/>
      <c r="AC117" s="33"/>
      <c r="AD117" s="33"/>
      <c r="AE117" s="33"/>
    </row>
    <row r="118" spans="1:31"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20</v>
      </c>
      <c r="D119" s="33"/>
      <c r="E119" s="33"/>
      <c r="F119" s="26" t="str">
        <f>F14</f>
        <v xml:space="preserve"> </v>
      </c>
      <c r="G119" s="33"/>
      <c r="H119" s="33"/>
      <c r="I119" s="28" t="s">
        <v>22</v>
      </c>
      <c r="J119" s="56">
        <f>IF(J14="","",J14)</f>
        <v>44593</v>
      </c>
      <c r="K119" s="33"/>
      <c r="L119" s="43"/>
      <c r="S119" s="33"/>
      <c r="T119" s="33"/>
      <c r="U119" s="33"/>
      <c r="V119" s="33"/>
      <c r="W119" s="33"/>
      <c r="X119" s="33"/>
      <c r="Y119" s="33"/>
      <c r="Z119" s="33"/>
      <c r="AA119" s="33"/>
      <c r="AB119" s="33"/>
      <c r="AC119" s="33"/>
      <c r="AD119" s="33"/>
      <c r="AE119" s="33"/>
    </row>
    <row r="120" spans="1:31" s="2" customFormat="1" ht="6.9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25.7" customHeight="1">
      <c r="A121" s="33"/>
      <c r="B121" s="34"/>
      <c r="C121" s="28" t="s">
        <v>23</v>
      </c>
      <c r="D121" s="33"/>
      <c r="E121" s="33"/>
      <c r="F121" s="26" t="str">
        <f>E17</f>
        <v>Povodí Odry, s.p.</v>
      </c>
      <c r="G121" s="33"/>
      <c r="H121" s="33"/>
      <c r="I121" s="28" t="s">
        <v>29</v>
      </c>
      <c r="J121" s="31" t="str">
        <f>E23</f>
        <v>Sweco Hydroprojekt a.s., divize Morava</v>
      </c>
      <c r="K121" s="33"/>
      <c r="L121" s="43"/>
      <c r="S121" s="33"/>
      <c r="T121" s="33"/>
      <c r="U121" s="33"/>
      <c r="V121" s="33"/>
      <c r="W121" s="33"/>
      <c r="X121" s="33"/>
      <c r="Y121" s="33"/>
      <c r="Z121" s="33"/>
      <c r="AA121" s="33"/>
      <c r="AB121" s="33"/>
      <c r="AC121" s="33"/>
      <c r="AD121" s="33"/>
      <c r="AE121" s="33"/>
    </row>
    <row r="122" spans="1:31" s="2" customFormat="1" ht="15.2" customHeight="1">
      <c r="A122" s="33"/>
      <c r="B122" s="34"/>
      <c r="C122" s="28" t="s">
        <v>27</v>
      </c>
      <c r="D122" s="33"/>
      <c r="E122" s="33"/>
      <c r="F122" s="26" t="str">
        <f>IF(E20="","",E20)</f>
        <v>Vyplň údaj</v>
      </c>
      <c r="G122" s="33"/>
      <c r="H122" s="33"/>
      <c r="I122" s="28" t="s">
        <v>32</v>
      </c>
      <c r="J122" s="31" t="str">
        <f>E26</f>
        <v xml:space="preserve"> </v>
      </c>
      <c r="K122" s="33"/>
      <c r="L122" s="43"/>
      <c r="S122" s="33"/>
      <c r="T122" s="33"/>
      <c r="U122" s="33"/>
      <c r="V122" s="33"/>
      <c r="W122" s="33"/>
      <c r="X122" s="33"/>
      <c r="Y122" s="33"/>
      <c r="Z122" s="33"/>
      <c r="AA122" s="33"/>
      <c r="AB122" s="33"/>
      <c r="AC122" s="33"/>
      <c r="AD122" s="33"/>
      <c r="AE122" s="33"/>
    </row>
    <row r="123" spans="1:31" s="2" customFormat="1" ht="10.35" customHeight="1">
      <c r="A123" s="33"/>
      <c r="B123" s="34"/>
      <c r="C123" s="33"/>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11" customFormat="1" ht="29.25" customHeight="1">
      <c r="A124" s="126"/>
      <c r="B124" s="127"/>
      <c r="C124" s="128" t="s">
        <v>138</v>
      </c>
      <c r="D124" s="129" t="s">
        <v>59</v>
      </c>
      <c r="E124" s="129" t="s">
        <v>55</v>
      </c>
      <c r="F124" s="129" t="s">
        <v>56</v>
      </c>
      <c r="G124" s="129" t="s">
        <v>139</v>
      </c>
      <c r="H124" s="129" t="s">
        <v>140</v>
      </c>
      <c r="I124" s="129" t="s">
        <v>141</v>
      </c>
      <c r="J124" s="129" t="s">
        <v>123</v>
      </c>
      <c r="K124" s="130" t="s">
        <v>142</v>
      </c>
      <c r="L124" s="131"/>
      <c r="M124" s="63" t="s">
        <v>1</v>
      </c>
      <c r="N124" s="64" t="s">
        <v>38</v>
      </c>
      <c r="O124" s="64" t="s">
        <v>143</v>
      </c>
      <c r="P124" s="64" t="s">
        <v>144</v>
      </c>
      <c r="Q124" s="64" t="s">
        <v>145</v>
      </c>
      <c r="R124" s="64" t="s">
        <v>146</v>
      </c>
      <c r="S124" s="64" t="s">
        <v>147</v>
      </c>
      <c r="T124" s="65" t="s">
        <v>148</v>
      </c>
      <c r="U124" s="126"/>
      <c r="V124" s="126"/>
      <c r="W124" s="126"/>
      <c r="X124" s="126"/>
      <c r="Y124" s="126"/>
      <c r="Z124" s="126"/>
      <c r="AA124" s="126"/>
      <c r="AB124" s="126"/>
      <c r="AC124" s="126"/>
      <c r="AD124" s="126"/>
      <c r="AE124" s="126"/>
    </row>
    <row r="125" spans="1:63" s="2" customFormat="1" ht="22.9" customHeight="1">
      <c r="A125" s="33"/>
      <c r="B125" s="34"/>
      <c r="C125" s="70" t="s">
        <v>149</v>
      </c>
      <c r="D125" s="33"/>
      <c r="E125" s="33"/>
      <c r="F125" s="33"/>
      <c r="G125" s="33"/>
      <c r="H125" s="33"/>
      <c r="I125" s="33"/>
      <c r="J125" s="132">
        <f>BK125</f>
        <v>0</v>
      </c>
      <c r="K125" s="33"/>
      <c r="L125" s="34"/>
      <c r="M125" s="66"/>
      <c r="N125" s="57"/>
      <c r="O125" s="67"/>
      <c r="P125" s="133">
        <f>P126</f>
        <v>0</v>
      </c>
      <c r="Q125" s="67"/>
      <c r="R125" s="133">
        <f>R126</f>
        <v>0</v>
      </c>
      <c r="S125" s="67"/>
      <c r="T125" s="134">
        <f>T126</f>
        <v>0</v>
      </c>
      <c r="U125" s="33"/>
      <c r="V125" s="33"/>
      <c r="W125" s="33"/>
      <c r="X125" s="33"/>
      <c r="Y125" s="33"/>
      <c r="Z125" s="33"/>
      <c r="AA125" s="33"/>
      <c r="AB125" s="33"/>
      <c r="AC125" s="33"/>
      <c r="AD125" s="33"/>
      <c r="AE125" s="33"/>
      <c r="AT125" s="18" t="s">
        <v>73</v>
      </c>
      <c r="AU125" s="18" t="s">
        <v>125</v>
      </c>
      <c r="BK125" s="135">
        <f>BK126</f>
        <v>0</v>
      </c>
    </row>
    <row r="126" spans="2:63" s="12" customFormat="1" ht="25.9" customHeight="1">
      <c r="B126" s="136"/>
      <c r="D126" s="137" t="s">
        <v>73</v>
      </c>
      <c r="E126" s="138" t="s">
        <v>150</v>
      </c>
      <c r="F126" s="138" t="s">
        <v>151</v>
      </c>
      <c r="I126" s="139"/>
      <c r="J126" s="140">
        <f>BK126</f>
        <v>0</v>
      </c>
      <c r="L126" s="136"/>
      <c r="M126" s="141"/>
      <c r="N126" s="142"/>
      <c r="O126" s="142"/>
      <c r="P126" s="143">
        <f>P127+P140+P145+P156</f>
        <v>0</v>
      </c>
      <c r="Q126" s="142"/>
      <c r="R126" s="143">
        <f>R127+R140+R145+R156</f>
        <v>0</v>
      </c>
      <c r="S126" s="142"/>
      <c r="T126" s="144">
        <f>T127+T140+T145+T156</f>
        <v>0</v>
      </c>
      <c r="AR126" s="137" t="s">
        <v>80</v>
      </c>
      <c r="AT126" s="145" t="s">
        <v>73</v>
      </c>
      <c r="AU126" s="145" t="s">
        <v>74</v>
      </c>
      <c r="AY126" s="137" t="s">
        <v>152</v>
      </c>
      <c r="BK126" s="146">
        <f>BK127+BK140+BK145+BK156</f>
        <v>0</v>
      </c>
    </row>
    <row r="127" spans="2:63" s="12" customFormat="1" ht="22.9" customHeight="1">
      <c r="B127" s="136"/>
      <c r="D127" s="137" t="s">
        <v>73</v>
      </c>
      <c r="E127" s="147" t="s">
        <v>80</v>
      </c>
      <c r="F127" s="147" t="s">
        <v>240</v>
      </c>
      <c r="I127" s="139"/>
      <c r="J127" s="148">
        <f>BK127</f>
        <v>0</v>
      </c>
      <c r="L127" s="136"/>
      <c r="M127" s="141"/>
      <c r="N127" s="142"/>
      <c r="O127" s="142"/>
      <c r="P127" s="143">
        <f>SUM(P128:P139)</f>
        <v>0</v>
      </c>
      <c r="Q127" s="142"/>
      <c r="R127" s="143">
        <f>SUM(R128:R139)</f>
        <v>0</v>
      </c>
      <c r="S127" s="142"/>
      <c r="T127" s="144">
        <f>SUM(T128:T139)</f>
        <v>0</v>
      </c>
      <c r="AR127" s="137" t="s">
        <v>80</v>
      </c>
      <c r="AT127" s="145" t="s">
        <v>73</v>
      </c>
      <c r="AU127" s="145" t="s">
        <v>80</v>
      </c>
      <c r="AY127" s="137" t="s">
        <v>152</v>
      </c>
      <c r="BK127" s="146">
        <f>SUM(BK128:BK139)</f>
        <v>0</v>
      </c>
    </row>
    <row r="128" spans="1:65" s="2" customFormat="1" ht="37.9" customHeight="1">
      <c r="A128" s="33"/>
      <c r="B128" s="149"/>
      <c r="C128" s="150" t="s">
        <v>80</v>
      </c>
      <c r="D128" s="150" t="s">
        <v>155</v>
      </c>
      <c r="E128" s="151" t="s">
        <v>1379</v>
      </c>
      <c r="F128" s="152" t="s">
        <v>1380</v>
      </c>
      <c r="G128" s="153" t="s">
        <v>230</v>
      </c>
      <c r="H128" s="154">
        <v>106.8</v>
      </c>
      <c r="I128" s="155"/>
      <c r="J128" s="156">
        <f>ROUND(I128*H128,2)</f>
        <v>0</v>
      </c>
      <c r="K128" s="152" t="s">
        <v>159</v>
      </c>
      <c r="L128" s="34"/>
      <c r="M128" s="157" t="s">
        <v>1</v>
      </c>
      <c r="N128" s="158" t="s">
        <v>39</v>
      </c>
      <c r="O128" s="59"/>
      <c r="P128" s="159">
        <f>O128*H128</f>
        <v>0</v>
      </c>
      <c r="Q128" s="159">
        <v>0</v>
      </c>
      <c r="R128" s="159">
        <f>Q128*H128</f>
        <v>0</v>
      </c>
      <c r="S128" s="159">
        <v>0</v>
      </c>
      <c r="T128" s="160">
        <f>S128*H128</f>
        <v>0</v>
      </c>
      <c r="U128" s="33"/>
      <c r="V128" s="33"/>
      <c r="W128" s="33"/>
      <c r="X128" s="33"/>
      <c r="Y128" s="33"/>
      <c r="Z128" s="33"/>
      <c r="AA128" s="33"/>
      <c r="AB128" s="33"/>
      <c r="AC128" s="33"/>
      <c r="AD128" s="33"/>
      <c r="AE128" s="33"/>
      <c r="AR128" s="161" t="s">
        <v>160</v>
      </c>
      <c r="AT128" s="161" t="s">
        <v>155</v>
      </c>
      <c r="AU128" s="161" t="s">
        <v>82</v>
      </c>
      <c r="AY128" s="18" t="s">
        <v>152</v>
      </c>
      <c r="BE128" s="162">
        <f>IF(N128="základní",J128,0)</f>
        <v>0</v>
      </c>
      <c r="BF128" s="162">
        <f>IF(N128="snížená",J128,0)</f>
        <v>0</v>
      </c>
      <c r="BG128" s="162">
        <f>IF(N128="zákl. přenesená",J128,0)</f>
        <v>0</v>
      </c>
      <c r="BH128" s="162">
        <f>IF(N128="sníž. přenesená",J128,0)</f>
        <v>0</v>
      </c>
      <c r="BI128" s="162">
        <f>IF(N128="nulová",J128,0)</f>
        <v>0</v>
      </c>
      <c r="BJ128" s="18" t="s">
        <v>80</v>
      </c>
      <c r="BK128" s="162">
        <f>ROUND(I128*H128,2)</f>
        <v>0</v>
      </c>
      <c r="BL128" s="18" t="s">
        <v>160</v>
      </c>
      <c r="BM128" s="161" t="s">
        <v>1381</v>
      </c>
    </row>
    <row r="129" spans="1:47" s="2" customFormat="1" ht="19.5">
      <c r="A129" s="33"/>
      <c r="B129" s="34"/>
      <c r="C129" s="33"/>
      <c r="D129" s="163" t="s">
        <v>162</v>
      </c>
      <c r="E129" s="33"/>
      <c r="F129" s="164" t="s">
        <v>1382</v>
      </c>
      <c r="G129" s="33"/>
      <c r="H129" s="33"/>
      <c r="I129" s="165"/>
      <c r="J129" s="33"/>
      <c r="K129" s="33"/>
      <c r="L129" s="34"/>
      <c r="M129" s="166"/>
      <c r="N129" s="167"/>
      <c r="O129" s="59"/>
      <c r="P129" s="59"/>
      <c r="Q129" s="59"/>
      <c r="R129" s="59"/>
      <c r="S129" s="59"/>
      <c r="T129" s="60"/>
      <c r="U129" s="33"/>
      <c r="V129" s="33"/>
      <c r="W129" s="33"/>
      <c r="X129" s="33"/>
      <c r="Y129" s="33"/>
      <c r="Z129" s="33"/>
      <c r="AA129" s="33"/>
      <c r="AB129" s="33"/>
      <c r="AC129" s="33"/>
      <c r="AD129" s="33"/>
      <c r="AE129" s="33"/>
      <c r="AT129" s="18" t="s">
        <v>162</v>
      </c>
      <c r="AU129" s="18" t="s">
        <v>82</v>
      </c>
    </row>
    <row r="130" spans="1:47" s="2" customFormat="1" ht="19.5">
      <c r="A130" s="33"/>
      <c r="B130" s="34"/>
      <c r="C130" s="33"/>
      <c r="D130" s="163" t="s">
        <v>164</v>
      </c>
      <c r="E130" s="33"/>
      <c r="F130" s="168" t="s">
        <v>1383</v>
      </c>
      <c r="G130" s="33"/>
      <c r="H130" s="33"/>
      <c r="I130" s="165"/>
      <c r="J130" s="33"/>
      <c r="K130" s="33"/>
      <c r="L130" s="34"/>
      <c r="M130" s="166"/>
      <c r="N130" s="167"/>
      <c r="O130" s="59"/>
      <c r="P130" s="59"/>
      <c r="Q130" s="59"/>
      <c r="R130" s="59"/>
      <c r="S130" s="59"/>
      <c r="T130" s="60"/>
      <c r="U130" s="33"/>
      <c r="V130" s="33"/>
      <c r="W130" s="33"/>
      <c r="X130" s="33"/>
      <c r="Y130" s="33"/>
      <c r="Z130" s="33"/>
      <c r="AA130" s="33"/>
      <c r="AB130" s="33"/>
      <c r="AC130" s="33"/>
      <c r="AD130" s="33"/>
      <c r="AE130" s="33"/>
      <c r="AT130" s="18" t="s">
        <v>164</v>
      </c>
      <c r="AU130" s="18" t="s">
        <v>82</v>
      </c>
    </row>
    <row r="131" spans="2:51" s="13" customFormat="1" ht="12">
      <c r="B131" s="169"/>
      <c r="D131" s="163" t="s">
        <v>166</v>
      </c>
      <c r="E131" s="170" t="s">
        <v>1</v>
      </c>
      <c r="F131" s="171" t="s">
        <v>1384</v>
      </c>
      <c r="H131" s="172">
        <v>106.8</v>
      </c>
      <c r="I131" s="173"/>
      <c r="L131" s="169"/>
      <c r="M131" s="174"/>
      <c r="N131" s="175"/>
      <c r="O131" s="175"/>
      <c r="P131" s="175"/>
      <c r="Q131" s="175"/>
      <c r="R131" s="175"/>
      <c r="S131" s="175"/>
      <c r="T131" s="176"/>
      <c r="AT131" s="170" t="s">
        <v>166</v>
      </c>
      <c r="AU131" s="170" t="s">
        <v>82</v>
      </c>
      <c r="AV131" s="13" t="s">
        <v>82</v>
      </c>
      <c r="AW131" s="13" t="s">
        <v>31</v>
      </c>
      <c r="AX131" s="13" t="s">
        <v>80</v>
      </c>
      <c r="AY131" s="170" t="s">
        <v>152</v>
      </c>
    </row>
    <row r="132" spans="1:65" s="2" customFormat="1" ht="33" customHeight="1">
      <c r="A132" s="33"/>
      <c r="B132" s="149"/>
      <c r="C132" s="150" t="s">
        <v>82</v>
      </c>
      <c r="D132" s="150" t="s">
        <v>155</v>
      </c>
      <c r="E132" s="151" t="s">
        <v>283</v>
      </c>
      <c r="F132" s="152" t="s">
        <v>1385</v>
      </c>
      <c r="G132" s="153" t="s">
        <v>230</v>
      </c>
      <c r="H132" s="154">
        <v>106.8</v>
      </c>
      <c r="I132" s="155"/>
      <c r="J132" s="156">
        <f>ROUND(I132*H132,2)</f>
        <v>0</v>
      </c>
      <c r="K132" s="152" t="s">
        <v>159</v>
      </c>
      <c r="L132" s="34"/>
      <c r="M132" s="157" t="s">
        <v>1</v>
      </c>
      <c r="N132" s="158" t="s">
        <v>39</v>
      </c>
      <c r="O132" s="59"/>
      <c r="P132" s="159">
        <f>O132*H132</f>
        <v>0</v>
      </c>
      <c r="Q132" s="159">
        <v>0</v>
      </c>
      <c r="R132" s="159">
        <f>Q132*H132</f>
        <v>0</v>
      </c>
      <c r="S132" s="159">
        <v>0</v>
      </c>
      <c r="T132" s="160">
        <f>S132*H132</f>
        <v>0</v>
      </c>
      <c r="U132" s="33"/>
      <c r="V132" s="33"/>
      <c r="W132" s="33"/>
      <c r="X132" s="33"/>
      <c r="Y132" s="33"/>
      <c r="Z132" s="33"/>
      <c r="AA132" s="33"/>
      <c r="AB132" s="33"/>
      <c r="AC132" s="33"/>
      <c r="AD132" s="33"/>
      <c r="AE132" s="33"/>
      <c r="AR132" s="161" t="s">
        <v>160</v>
      </c>
      <c r="AT132" s="161" t="s">
        <v>155</v>
      </c>
      <c r="AU132" s="161" t="s">
        <v>82</v>
      </c>
      <c r="AY132" s="18" t="s">
        <v>152</v>
      </c>
      <c r="BE132" s="162">
        <f>IF(N132="základní",J132,0)</f>
        <v>0</v>
      </c>
      <c r="BF132" s="162">
        <f>IF(N132="snížená",J132,0)</f>
        <v>0</v>
      </c>
      <c r="BG132" s="162">
        <f>IF(N132="zákl. přenesená",J132,0)</f>
        <v>0</v>
      </c>
      <c r="BH132" s="162">
        <f>IF(N132="sníž. přenesená",J132,0)</f>
        <v>0</v>
      </c>
      <c r="BI132" s="162">
        <f>IF(N132="nulová",J132,0)</f>
        <v>0</v>
      </c>
      <c r="BJ132" s="18" t="s">
        <v>80</v>
      </c>
      <c r="BK132" s="162">
        <f>ROUND(I132*H132,2)</f>
        <v>0</v>
      </c>
      <c r="BL132" s="18" t="s">
        <v>160</v>
      </c>
      <c r="BM132" s="161" t="s">
        <v>1386</v>
      </c>
    </row>
    <row r="133" spans="1:47" s="2" customFormat="1" ht="39">
      <c r="A133" s="33"/>
      <c r="B133" s="34"/>
      <c r="C133" s="33"/>
      <c r="D133" s="163" t="s">
        <v>162</v>
      </c>
      <c r="E133" s="33"/>
      <c r="F133" s="164" t="s">
        <v>286</v>
      </c>
      <c r="G133" s="33"/>
      <c r="H133" s="33"/>
      <c r="I133" s="165"/>
      <c r="J133" s="33"/>
      <c r="K133" s="33"/>
      <c r="L133" s="34"/>
      <c r="M133" s="166"/>
      <c r="N133" s="167"/>
      <c r="O133" s="59"/>
      <c r="P133" s="59"/>
      <c r="Q133" s="59"/>
      <c r="R133" s="59"/>
      <c r="S133" s="59"/>
      <c r="T133" s="60"/>
      <c r="U133" s="33"/>
      <c r="V133" s="33"/>
      <c r="W133" s="33"/>
      <c r="X133" s="33"/>
      <c r="Y133" s="33"/>
      <c r="Z133" s="33"/>
      <c r="AA133" s="33"/>
      <c r="AB133" s="33"/>
      <c r="AC133" s="33"/>
      <c r="AD133" s="33"/>
      <c r="AE133" s="33"/>
      <c r="AT133" s="18" t="s">
        <v>162</v>
      </c>
      <c r="AU133" s="18" t="s">
        <v>82</v>
      </c>
    </row>
    <row r="134" spans="1:65" s="2" customFormat="1" ht="37.9" customHeight="1">
      <c r="A134" s="33"/>
      <c r="B134" s="149"/>
      <c r="C134" s="150" t="s">
        <v>102</v>
      </c>
      <c r="D134" s="150" t="s">
        <v>155</v>
      </c>
      <c r="E134" s="151" t="s">
        <v>302</v>
      </c>
      <c r="F134" s="152" t="s">
        <v>818</v>
      </c>
      <c r="G134" s="153" t="s">
        <v>230</v>
      </c>
      <c r="H134" s="154">
        <v>1068</v>
      </c>
      <c r="I134" s="155"/>
      <c r="J134" s="156">
        <f>ROUND(I134*H134,2)</f>
        <v>0</v>
      </c>
      <c r="K134" s="152" t="s">
        <v>159</v>
      </c>
      <c r="L134" s="34"/>
      <c r="M134" s="157" t="s">
        <v>1</v>
      </c>
      <c r="N134" s="158" t="s">
        <v>39</v>
      </c>
      <c r="O134" s="59"/>
      <c r="P134" s="159">
        <f>O134*H134</f>
        <v>0</v>
      </c>
      <c r="Q134" s="159">
        <v>0</v>
      </c>
      <c r="R134" s="159">
        <f>Q134*H134</f>
        <v>0</v>
      </c>
      <c r="S134" s="159">
        <v>0</v>
      </c>
      <c r="T134" s="160">
        <f>S134*H134</f>
        <v>0</v>
      </c>
      <c r="U134" s="33"/>
      <c r="V134" s="33"/>
      <c r="W134" s="33"/>
      <c r="X134" s="33"/>
      <c r="Y134" s="33"/>
      <c r="Z134" s="33"/>
      <c r="AA134" s="33"/>
      <c r="AB134" s="33"/>
      <c r="AC134" s="33"/>
      <c r="AD134" s="33"/>
      <c r="AE134" s="33"/>
      <c r="AR134" s="161" t="s">
        <v>160</v>
      </c>
      <c r="AT134" s="161" t="s">
        <v>155</v>
      </c>
      <c r="AU134" s="161" t="s">
        <v>82</v>
      </c>
      <c r="AY134" s="18" t="s">
        <v>152</v>
      </c>
      <c r="BE134" s="162">
        <f>IF(N134="základní",J134,0)</f>
        <v>0</v>
      </c>
      <c r="BF134" s="162">
        <f>IF(N134="snížená",J134,0)</f>
        <v>0</v>
      </c>
      <c r="BG134" s="162">
        <f>IF(N134="zákl. přenesená",J134,0)</f>
        <v>0</v>
      </c>
      <c r="BH134" s="162">
        <f>IF(N134="sníž. přenesená",J134,0)</f>
        <v>0</v>
      </c>
      <c r="BI134" s="162">
        <f>IF(N134="nulová",J134,0)</f>
        <v>0</v>
      </c>
      <c r="BJ134" s="18" t="s">
        <v>80</v>
      </c>
      <c r="BK134" s="162">
        <f>ROUND(I134*H134,2)</f>
        <v>0</v>
      </c>
      <c r="BL134" s="18" t="s">
        <v>160</v>
      </c>
      <c r="BM134" s="161" t="s">
        <v>1387</v>
      </c>
    </row>
    <row r="135" spans="1:47" s="2" customFormat="1" ht="48.75">
      <c r="A135" s="33"/>
      <c r="B135" s="34"/>
      <c r="C135" s="33"/>
      <c r="D135" s="163" t="s">
        <v>162</v>
      </c>
      <c r="E135" s="33"/>
      <c r="F135" s="164" t="s">
        <v>305</v>
      </c>
      <c r="G135" s="33"/>
      <c r="H135" s="33"/>
      <c r="I135" s="165"/>
      <c r="J135" s="33"/>
      <c r="K135" s="33"/>
      <c r="L135" s="34"/>
      <c r="M135" s="166"/>
      <c r="N135" s="167"/>
      <c r="O135" s="59"/>
      <c r="P135" s="59"/>
      <c r="Q135" s="59"/>
      <c r="R135" s="59"/>
      <c r="S135" s="59"/>
      <c r="T135" s="60"/>
      <c r="U135" s="33"/>
      <c r="V135" s="33"/>
      <c r="W135" s="33"/>
      <c r="X135" s="33"/>
      <c r="Y135" s="33"/>
      <c r="Z135" s="33"/>
      <c r="AA135" s="33"/>
      <c r="AB135" s="33"/>
      <c r="AC135" s="33"/>
      <c r="AD135" s="33"/>
      <c r="AE135" s="33"/>
      <c r="AT135" s="18" t="s">
        <v>162</v>
      </c>
      <c r="AU135" s="18" t="s">
        <v>82</v>
      </c>
    </row>
    <row r="136" spans="2:51" s="13" customFormat="1" ht="12">
      <c r="B136" s="169"/>
      <c r="D136" s="163" t="s">
        <v>166</v>
      </c>
      <c r="F136" s="171" t="s">
        <v>1388</v>
      </c>
      <c r="H136" s="172">
        <v>1068</v>
      </c>
      <c r="I136" s="173"/>
      <c r="L136" s="169"/>
      <c r="M136" s="174"/>
      <c r="N136" s="175"/>
      <c r="O136" s="175"/>
      <c r="P136" s="175"/>
      <c r="Q136" s="175"/>
      <c r="R136" s="175"/>
      <c r="S136" s="175"/>
      <c r="T136" s="176"/>
      <c r="AT136" s="170" t="s">
        <v>166</v>
      </c>
      <c r="AU136" s="170" t="s">
        <v>82</v>
      </c>
      <c r="AV136" s="13" t="s">
        <v>82</v>
      </c>
      <c r="AW136" s="13" t="s">
        <v>3</v>
      </c>
      <c r="AX136" s="13" t="s">
        <v>80</v>
      </c>
      <c r="AY136" s="170" t="s">
        <v>152</v>
      </c>
    </row>
    <row r="137" spans="1:65" s="2" customFormat="1" ht="33" customHeight="1">
      <c r="A137" s="33"/>
      <c r="B137" s="149"/>
      <c r="C137" s="150" t="s">
        <v>160</v>
      </c>
      <c r="D137" s="150" t="s">
        <v>155</v>
      </c>
      <c r="E137" s="151" t="s">
        <v>337</v>
      </c>
      <c r="F137" s="152" t="s">
        <v>338</v>
      </c>
      <c r="G137" s="153" t="s">
        <v>332</v>
      </c>
      <c r="H137" s="154">
        <v>192.24</v>
      </c>
      <c r="I137" s="155"/>
      <c r="J137" s="156">
        <f>ROUND(I137*H137,2)</f>
        <v>0</v>
      </c>
      <c r="K137" s="152" t="s">
        <v>159</v>
      </c>
      <c r="L137" s="34"/>
      <c r="M137" s="157" t="s">
        <v>1</v>
      </c>
      <c r="N137" s="158" t="s">
        <v>39</v>
      </c>
      <c r="O137" s="59"/>
      <c r="P137" s="159">
        <f>O137*H137</f>
        <v>0</v>
      </c>
      <c r="Q137" s="159">
        <v>0</v>
      </c>
      <c r="R137" s="159">
        <f>Q137*H137</f>
        <v>0</v>
      </c>
      <c r="S137" s="159">
        <v>0</v>
      </c>
      <c r="T137" s="160">
        <f>S137*H137</f>
        <v>0</v>
      </c>
      <c r="U137" s="33"/>
      <c r="V137" s="33"/>
      <c r="W137" s="33"/>
      <c r="X137" s="33"/>
      <c r="Y137" s="33"/>
      <c r="Z137" s="33"/>
      <c r="AA137" s="33"/>
      <c r="AB137" s="33"/>
      <c r="AC137" s="33"/>
      <c r="AD137" s="33"/>
      <c r="AE137" s="33"/>
      <c r="AR137" s="161" t="s">
        <v>160</v>
      </c>
      <c r="AT137" s="161" t="s">
        <v>155</v>
      </c>
      <c r="AU137" s="161" t="s">
        <v>82</v>
      </c>
      <c r="AY137" s="18" t="s">
        <v>152</v>
      </c>
      <c r="BE137" s="162">
        <f>IF(N137="základní",J137,0)</f>
        <v>0</v>
      </c>
      <c r="BF137" s="162">
        <f>IF(N137="snížená",J137,0)</f>
        <v>0</v>
      </c>
      <c r="BG137" s="162">
        <f>IF(N137="zákl. přenesená",J137,0)</f>
        <v>0</v>
      </c>
      <c r="BH137" s="162">
        <f>IF(N137="sníž. přenesená",J137,0)</f>
        <v>0</v>
      </c>
      <c r="BI137" s="162">
        <f>IF(N137="nulová",J137,0)</f>
        <v>0</v>
      </c>
      <c r="BJ137" s="18" t="s">
        <v>80</v>
      </c>
      <c r="BK137" s="162">
        <f>ROUND(I137*H137,2)</f>
        <v>0</v>
      </c>
      <c r="BL137" s="18" t="s">
        <v>160</v>
      </c>
      <c r="BM137" s="161" t="s">
        <v>1389</v>
      </c>
    </row>
    <row r="138" spans="1:47" s="2" customFormat="1" ht="29.25">
      <c r="A138" s="33"/>
      <c r="B138" s="34"/>
      <c r="C138" s="33"/>
      <c r="D138" s="163" t="s">
        <v>162</v>
      </c>
      <c r="E138" s="33"/>
      <c r="F138" s="164" t="s">
        <v>340</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162</v>
      </c>
      <c r="AU138" s="18" t="s">
        <v>82</v>
      </c>
    </row>
    <row r="139" spans="2:51" s="13" customFormat="1" ht="12">
      <c r="B139" s="169"/>
      <c r="D139" s="163" t="s">
        <v>166</v>
      </c>
      <c r="F139" s="171" t="s">
        <v>1390</v>
      </c>
      <c r="H139" s="172">
        <v>192.24</v>
      </c>
      <c r="I139" s="173"/>
      <c r="L139" s="169"/>
      <c r="M139" s="174"/>
      <c r="N139" s="175"/>
      <c r="O139" s="175"/>
      <c r="P139" s="175"/>
      <c r="Q139" s="175"/>
      <c r="R139" s="175"/>
      <c r="S139" s="175"/>
      <c r="T139" s="176"/>
      <c r="AT139" s="170" t="s">
        <v>166</v>
      </c>
      <c r="AU139" s="170" t="s">
        <v>82</v>
      </c>
      <c r="AV139" s="13" t="s">
        <v>82</v>
      </c>
      <c r="AW139" s="13" t="s">
        <v>3</v>
      </c>
      <c r="AX139" s="13" t="s">
        <v>80</v>
      </c>
      <c r="AY139" s="170" t="s">
        <v>152</v>
      </c>
    </row>
    <row r="140" spans="2:63" s="12" customFormat="1" ht="22.9" customHeight="1">
      <c r="B140" s="136"/>
      <c r="D140" s="137" t="s">
        <v>73</v>
      </c>
      <c r="E140" s="147" t="s">
        <v>82</v>
      </c>
      <c r="F140" s="147" t="s">
        <v>364</v>
      </c>
      <c r="I140" s="139"/>
      <c r="J140" s="148">
        <f>BK140</f>
        <v>0</v>
      </c>
      <c r="L140" s="136"/>
      <c r="M140" s="141"/>
      <c r="N140" s="142"/>
      <c r="O140" s="142"/>
      <c r="P140" s="143">
        <f>SUM(P141:P144)</f>
        <v>0</v>
      </c>
      <c r="Q140" s="142"/>
      <c r="R140" s="143">
        <f>SUM(R141:R144)</f>
        <v>0</v>
      </c>
      <c r="S140" s="142"/>
      <c r="T140" s="144">
        <f>SUM(T141:T144)</f>
        <v>0</v>
      </c>
      <c r="AR140" s="137" t="s">
        <v>80</v>
      </c>
      <c r="AT140" s="145" t="s">
        <v>73</v>
      </c>
      <c r="AU140" s="145" t="s">
        <v>80</v>
      </c>
      <c r="AY140" s="137" t="s">
        <v>152</v>
      </c>
      <c r="BK140" s="146">
        <f>SUM(BK141:BK144)</f>
        <v>0</v>
      </c>
    </row>
    <row r="141" spans="1:65" s="2" customFormat="1" ht="24.2" customHeight="1">
      <c r="A141" s="33"/>
      <c r="B141" s="149"/>
      <c r="C141" s="150" t="s">
        <v>182</v>
      </c>
      <c r="D141" s="150" t="s">
        <v>155</v>
      </c>
      <c r="E141" s="151" t="s">
        <v>778</v>
      </c>
      <c r="F141" s="152" t="s">
        <v>779</v>
      </c>
      <c r="G141" s="153" t="s">
        <v>158</v>
      </c>
      <c r="H141" s="154">
        <v>267</v>
      </c>
      <c r="I141" s="155"/>
      <c r="J141" s="156">
        <f>ROUND(I141*H141,2)</f>
        <v>0</v>
      </c>
      <c r="K141" s="152" t="s">
        <v>159</v>
      </c>
      <c r="L141" s="34"/>
      <c r="M141" s="157" t="s">
        <v>1</v>
      </c>
      <c r="N141" s="158" t="s">
        <v>39</v>
      </c>
      <c r="O141" s="59"/>
      <c r="P141" s="159">
        <f>O141*H141</f>
        <v>0</v>
      </c>
      <c r="Q141" s="159">
        <v>0</v>
      </c>
      <c r="R141" s="159">
        <f>Q141*H141</f>
        <v>0</v>
      </c>
      <c r="S141" s="159">
        <v>0</v>
      </c>
      <c r="T141" s="160">
        <f>S141*H141</f>
        <v>0</v>
      </c>
      <c r="U141" s="33"/>
      <c r="V141" s="33"/>
      <c r="W141" s="33"/>
      <c r="X141" s="33"/>
      <c r="Y141" s="33"/>
      <c r="Z141" s="33"/>
      <c r="AA141" s="33"/>
      <c r="AB141" s="33"/>
      <c r="AC141" s="33"/>
      <c r="AD141" s="33"/>
      <c r="AE141" s="33"/>
      <c r="AR141" s="161" t="s">
        <v>160</v>
      </c>
      <c r="AT141" s="161" t="s">
        <v>155</v>
      </c>
      <c r="AU141" s="161" t="s">
        <v>82</v>
      </c>
      <c r="AY141" s="18" t="s">
        <v>152</v>
      </c>
      <c r="BE141" s="162">
        <f>IF(N141="základní",J141,0)</f>
        <v>0</v>
      </c>
      <c r="BF141" s="162">
        <f>IF(N141="snížená",J141,0)</f>
        <v>0</v>
      </c>
      <c r="BG141" s="162">
        <f>IF(N141="zákl. přenesená",J141,0)</f>
        <v>0</v>
      </c>
      <c r="BH141" s="162">
        <f>IF(N141="sníž. přenesená",J141,0)</f>
        <v>0</v>
      </c>
      <c r="BI141" s="162">
        <f>IF(N141="nulová",J141,0)</f>
        <v>0</v>
      </c>
      <c r="BJ141" s="18" t="s">
        <v>80</v>
      </c>
      <c r="BK141" s="162">
        <f>ROUND(I141*H141,2)</f>
        <v>0</v>
      </c>
      <c r="BL141" s="18" t="s">
        <v>160</v>
      </c>
      <c r="BM141" s="161" t="s">
        <v>780</v>
      </c>
    </row>
    <row r="142" spans="1:47" s="2" customFormat="1" ht="29.25">
      <c r="A142" s="33"/>
      <c r="B142" s="34"/>
      <c r="C142" s="33"/>
      <c r="D142" s="163" t="s">
        <v>162</v>
      </c>
      <c r="E142" s="33"/>
      <c r="F142" s="164" t="s">
        <v>781</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162</v>
      </c>
      <c r="AU142" s="18" t="s">
        <v>82</v>
      </c>
    </row>
    <row r="143" spans="1:47" s="2" customFormat="1" ht="19.5">
      <c r="A143" s="33"/>
      <c r="B143" s="34"/>
      <c r="C143" s="33"/>
      <c r="D143" s="163" t="s">
        <v>164</v>
      </c>
      <c r="E143" s="33"/>
      <c r="F143" s="168" t="s">
        <v>1383</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164</v>
      </c>
      <c r="AU143" s="18" t="s">
        <v>82</v>
      </c>
    </row>
    <row r="144" spans="2:51" s="13" customFormat="1" ht="12">
      <c r="B144" s="169"/>
      <c r="D144" s="163" t="s">
        <v>166</v>
      </c>
      <c r="E144" s="170" t="s">
        <v>1</v>
      </c>
      <c r="F144" s="171" t="s">
        <v>1391</v>
      </c>
      <c r="H144" s="172">
        <v>267</v>
      </c>
      <c r="I144" s="173"/>
      <c r="L144" s="169"/>
      <c r="M144" s="174"/>
      <c r="N144" s="175"/>
      <c r="O144" s="175"/>
      <c r="P144" s="175"/>
      <c r="Q144" s="175"/>
      <c r="R144" s="175"/>
      <c r="S144" s="175"/>
      <c r="T144" s="176"/>
      <c r="AT144" s="170" t="s">
        <v>166</v>
      </c>
      <c r="AU144" s="170" t="s">
        <v>82</v>
      </c>
      <c r="AV144" s="13" t="s">
        <v>82</v>
      </c>
      <c r="AW144" s="13" t="s">
        <v>31</v>
      </c>
      <c r="AX144" s="13" t="s">
        <v>80</v>
      </c>
      <c r="AY144" s="170" t="s">
        <v>152</v>
      </c>
    </row>
    <row r="145" spans="2:63" s="12" customFormat="1" ht="22.9" customHeight="1">
      <c r="B145" s="136"/>
      <c r="D145" s="137" t="s">
        <v>73</v>
      </c>
      <c r="E145" s="147" t="s">
        <v>182</v>
      </c>
      <c r="F145" s="147" t="s">
        <v>423</v>
      </c>
      <c r="I145" s="139"/>
      <c r="J145" s="148">
        <f>BK145</f>
        <v>0</v>
      </c>
      <c r="L145" s="136"/>
      <c r="M145" s="141"/>
      <c r="N145" s="142"/>
      <c r="O145" s="142"/>
      <c r="P145" s="143">
        <f>SUM(P146:P155)</f>
        <v>0</v>
      </c>
      <c r="Q145" s="142"/>
      <c r="R145" s="143">
        <f>SUM(R146:R155)</f>
        <v>0</v>
      </c>
      <c r="S145" s="142"/>
      <c r="T145" s="144">
        <f>SUM(T146:T155)</f>
        <v>0</v>
      </c>
      <c r="AR145" s="137" t="s">
        <v>80</v>
      </c>
      <c r="AT145" s="145" t="s">
        <v>73</v>
      </c>
      <c r="AU145" s="145" t="s">
        <v>80</v>
      </c>
      <c r="AY145" s="137" t="s">
        <v>152</v>
      </c>
      <c r="BK145" s="146">
        <f>SUM(BK146:BK155)</f>
        <v>0</v>
      </c>
    </row>
    <row r="146" spans="1:65" s="2" customFormat="1" ht="21.75" customHeight="1">
      <c r="A146" s="33"/>
      <c r="B146" s="149"/>
      <c r="C146" s="150" t="s">
        <v>187</v>
      </c>
      <c r="D146" s="150" t="s">
        <v>155</v>
      </c>
      <c r="E146" s="151" t="s">
        <v>1392</v>
      </c>
      <c r="F146" s="152" t="s">
        <v>1393</v>
      </c>
      <c r="G146" s="153" t="s">
        <v>158</v>
      </c>
      <c r="H146" s="154">
        <v>267</v>
      </c>
      <c r="I146" s="155"/>
      <c r="J146" s="156">
        <f>ROUND(I146*H146,2)</f>
        <v>0</v>
      </c>
      <c r="K146" s="152" t="s">
        <v>159</v>
      </c>
      <c r="L146" s="34"/>
      <c r="M146" s="157" t="s">
        <v>1</v>
      </c>
      <c r="N146" s="158" t="s">
        <v>39</v>
      </c>
      <c r="O146" s="59"/>
      <c r="P146" s="159">
        <f>O146*H146</f>
        <v>0</v>
      </c>
      <c r="Q146" s="159">
        <v>0</v>
      </c>
      <c r="R146" s="159">
        <f>Q146*H146</f>
        <v>0</v>
      </c>
      <c r="S146" s="159">
        <v>0</v>
      </c>
      <c r="T146" s="160">
        <f>S146*H146</f>
        <v>0</v>
      </c>
      <c r="U146" s="33"/>
      <c r="V146" s="33"/>
      <c r="W146" s="33"/>
      <c r="X146" s="33"/>
      <c r="Y146" s="33"/>
      <c r="Z146" s="33"/>
      <c r="AA146" s="33"/>
      <c r="AB146" s="33"/>
      <c r="AC146" s="33"/>
      <c r="AD146" s="33"/>
      <c r="AE146" s="33"/>
      <c r="AR146" s="161" t="s">
        <v>160</v>
      </c>
      <c r="AT146" s="161" t="s">
        <v>155</v>
      </c>
      <c r="AU146" s="161" t="s">
        <v>82</v>
      </c>
      <c r="AY146" s="18" t="s">
        <v>152</v>
      </c>
      <c r="BE146" s="162">
        <f>IF(N146="základní",J146,0)</f>
        <v>0</v>
      </c>
      <c r="BF146" s="162">
        <f>IF(N146="snížená",J146,0)</f>
        <v>0</v>
      </c>
      <c r="BG146" s="162">
        <f>IF(N146="zákl. přenesená",J146,0)</f>
        <v>0</v>
      </c>
      <c r="BH146" s="162">
        <f>IF(N146="sníž. přenesená",J146,0)</f>
        <v>0</v>
      </c>
      <c r="BI146" s="162">
        <f>IF(N146="nulová",J146,0)</f>
        <v>0</v>
      </c>
      <c r="BJ146" s="18" t="s">
        <v>80</v>
      </c>
      <c r="BK146" s="162">
        <f>ROUND(I146*H146,2)</f>
        <v>0</v>
      </c>
      <c r="BL146" s="18" t="s">
        <v>160</v>
      </c>
      <c r="BM146" s="161" t="s">
        <v>1394</v>
      </c>
    </row>
    <row r="147" spans="1:47" s="2" customFormat="1" ht="19.5">
      <c r="A147" s="33"/>
      <c r="B147" s="34"/>
      <c r="C147" s="33"/>
      <c r="D147" s="163" t="s">
        <v>162</v>
      </c>
      <c r="E147" s="33"/>
      <c r="F147" s="164" t="s">
        <v>1395</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162</v>
      </c>
      <c r="AU147" s="18" t="s">
        <v>82</v>
      </c>
    </row>
    <row r="148" spans="1:47" s="2" customFormat="1" ht="19.5">
      <c r="A148" s="33"/>
      <c r="B148" s="34"/>
      <c r="C148" s="33"/>
      <c r="D148" s="163" t="s">
        <v>164</v>
      </c>
      <c r="E148" s="33"/>
      <c r="F148" s="168" t="s">
        <v>1383</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164</v>
      </c>
      <c r="AU148" s="18" t="s">
        <v>82</v>
      </c>
    </row>
    <row r="149" spans="2:51" s="13" customFormat="1" ht="12">
      <c r="B149" s="169"/>
      <c r="D149" s="163" t="s">
        <v>166</v>
      </c>
      <c r="E149" s="170" t="s">
        <v>1</v>
      </c>
      <c r="F149" s="171" t="s">
        <v>1391</v>
      </c>
      <c r="H149" s="172">
        <v>267</v>
      </c>
      <c r="I149" s="173"/>
      <c r="L149" s="169"/>
      <c r="M149" s="174"/>
      <c r="N149" s="175"/>
      <c r="O149" s="175"/>
      <c r="P149" s="175"/>
      <c r="Q149" s="175"/>
      <c r="R149" s="175"/>
      <c r="S149" s="175"/>
      <c r="T149" s="176"/>
      <c r="AT149" s="170" t="s">
        <v>166</v>
      </c>
      <c r="AU149" s="170" t="s">
        <v>82</v>
      </c>
      <c r="AV149" s="13" t="s">
        <v>82</v>
      </c>
      <c r="AW149" s="13" t="s">
        <v>31</v>
      </c>
      <c r="AX149" s="13" t="s">
        <v>80</v>
      </c>
      <c r="AY149" s="170" t="s">
        <v>152</v>
      </c>
    </row>
    <row r="150" spans="1:65" s="2" customFormat="1" ht="33" customHeight="1">
      <c r="A150" s="33"/>
      <c r="B150" s="149"/>
      <c r="C150" s="150" t="s">
        <v>192</v>
      </c>
      <c r="D150" s="150" t="s">
        <v>155</v>
      </c>
      <c r="E150" s="151" t="s">
        <v>1396</v>
      </c>
      <c r="F150" s="152" t="s">
        <v>1397</v>
      </c>
      <c r="G150" s="153" t="s">
        <v>158</v>
      </c>
      <c r="H150" s="154">
        <v>267</v>
      </c>
      <c r="I150" s="155"/>
      <c r="J150" s="156">
        <f>ROUND(I150*H150,2)</f>
        <v>0</v>
      </c>
      <c r="K150" s="152" t="s">
        <v>159</v>
      </c>
      <c r="L150" s="34"/>
      <c r="M150" s="157" t="s">
        <v>1</v>
      </c>
      <c r="N150" s="158" t="s">
        <v>39</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160</v>
      </c>
      <c r="AT150" s="161" t="s">
        <v>155</v>
      </c>
      <c r="AU150" s="161" t="s">
        <v>82</v>
      </c>
      <c r="AY150" s="18" t="s">
        <v>152</v>
      </c>
      <c r="BE150" s="162">
        <f>IF(N150="základní",J150,0)</f>
        <v>0</v>
      </c>
      <c r="BF150" s="162">
        <f>IF(N150="snížená",J150,0)</f>
        <v>0</v>
      </c>
      <c r="BG150" s="162">
        <f>IF(N150="zákl. přenesená",J150,0)</f>
        <v>0</v>
      </c>
      <c r="BH150" s="162">
        <f>IF(N150="sníž. přenesená",J150,0)</f>
        <v>0</v>
      </c>
      <c r="BI150" s="162">
        <f>IF(N150="nulová",J150,0)</f>
        <v>0</v>
      </c>
      <c r="BJ150" s="18" t="s">
        <v>80</v>
      </c>
      <c r="BK150" s="162">
        <f>ROUND(I150*H150,2)</f>
        <v>0</v>
      </c>
      <c r="BL150" s="18" t="s">
        <v>160</v>
      </c>
      <c r="BM150" s="161" t="s">
        <v>1398</v>
      </c>
    </row>
    <row r="151" spans="1:47" s="2" customFormat="1" ht="29.25">
      <c r="A151" s="33"/>
      <c r="B151" s="34"/>
      <c r="C151" s="33"/>
      <c r="D151" s="163" t="s">
        <v>162</v>
      </c>
      <c r="E151" s="33"/>
      <c r="F151" s="164" t="s">
        <v>1399</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162</v>
      </c>
      <c r="AU151" s="18" t="s">
        <v>82</v>
      </c>
    </row>
    <row r="152" spans="1:65" s="2" customFormat="1" ht="21.75" customHeight="1">
      <c r="A152" s="33"/>
      <c r="B152" s="149"/>
      <c r="C152" s="150" t="s">
        <v>198</v>
      </c>
      <c r="D152" s="150" t="s">
        <v>155</v>
      </c>
      <c r="E152" s="151" t="s">
        <v>1400</v>
      </c>
      <c r="F152" s="152" t="s">
        <v>1401</v>
      </c>
      <c r="G152" s="153" t="s">
        <v>158</v>
      </c>
      <c r="H152" s="154">
        <v>267</v>
      </c>
      <c r="I152" s="155"/>
      <c r="J152" s="156">
        <f>ROUND(I152*H152,2)</f>
        <v>0</v>
      </c>
      <c r="K152" s="152" t="s">
        <v>159</v>
      </c>
      <c r="L152" s="34"/>
      <c r="M152" s="157" t="s">
        <v>1</v>
      </c>
      <c r="N152" s="158" t="s">
        <v>39</v>
      </c>
      <c r="O152" s="59"/>
      <c r="P152" s="159">
        <f>O152*H152</f>
        <v>0</v>
      </c>
      <c r="Q152" s="159">
        <v>0</v>
      </c>
      <c r="R152" s="159">
        <f>Q152*H152</f>
        <v>0</v>
      </c>
      <c r="S152" s="159">
        <v>0</v>
      </c>
      <c r="T152" s="160">
        <f>S152*H152</f>
        <v>0</v>
      </c>
      <c r="U152" s="33"/>
      <c r="V152" s="33"/>
      <c r="W152" s="33"/>
      <c r="X152" s="33"/>
      <c r="Y152" s="33"/>
      <c r="Z152" s="33"/>
      <c r="AA152" s="33"/>
      <c r="AB152" s="33"/>
      <c r="AC152" s="33"/>
      <c r="AD152" s="33"/>
      <c r="AE152" s="33"/>
      <c r="AR152" s="161" t="s">
        <v>160</v>
      </c>
      <c r="AT152" s="161" t="s">
        <v>155</v>
      </c>
      <c r="AU152" s="161" t="s">
        <v>82</v>
      </c>
      <c r="AY152" s="18" t="s">
        <v>152</v>
      </c>
      <c r="BE152" s="162">
        <f>IF(N152="základní",J152,0)</f>
        <v>0</v>
      </c>
      <c r="BF152" s="162">
        <f>IF(N152="snížená",J152,0)</f>
        <v>0</v>
      </c>
      <c r="BG152" s="162">
        <f>IF(N152="zákl. přenesená",J152,0)</f>
        <v>0</v>
      </c>
      <c r="BH152" s="162">
        <f>IF(N152="sníž. přenesená",J152,0)</f>
        <v>0</v>
      </c>
      <c r="BI152" s="162">
        <f>IF(N152="nulová",J152,0)</f>
        <v>0</v>
      </c>
      <c r="BJ152" s="18" t="s">
        <v>80</v>
      </c>
      <c r="BK152" s="162">
        <f>ROUND(I152*H152,2)</f>
        <v>0</v>
      </c>
      <c r="BL152" s="18" t="s">
        <v>160</v>
      </c>
      <c r="BM152" s="161" t="s">
        <v>1402</v>
      </c>
    </row>
    <row r="153" spans="1:47" s="2" customFormat="1" ht="19.5">
      <c r="A153" s="33"/>
      <c r="B153" s="34"/>
      <c r="C153" s="33"/>
      <c r="D153" s="163" t="s">
        <v>162</v>
      </c>
      <c r="E153" s="33"/>
      <c r="F153" s="164" t="s">
        <v>1403</v>
      </c>
      <c r="G153" s="33"/>
      <c r="H153" s="33"/>
      <c r="I153" s="165"/>
      <c r="J153" s="33"/>
      <c r="K153" s="33"/>
      <c r="L153" s="34"/>
      <c r="M153" s="166"/>
      <c r="N153" s="167"/>
      <c r="O153" s="59"/>
      <c r="P153" s="59"/>
      <c r="Q153" s="59"/>
      <c r="R153" s="59"/>
      <c r="S153" s="59"/>
      <c r="T153" s="60"/>
      <c r="U153" s="33"/>
      <c r="V153" s="33"/>
      <c r="W153" s="33"/>
      <c r="X153" s="33"/>
      <c r="Y153" s="33"/>
      <c r="Z153" s="33"/>
      <c r="AA153" s="33"/>
      <c r="AB153" s="33"/>
      <c r="AC153" s="33"/>
      <c r="AD153" s="33"/>
      <c r="AE153" s="33"/>
      <c r="AT153" s="18" t="s">
        <v>162</v>
      </c>
      <c r="AU153" s="18" t="s">
        <v>82</v>
      </c>
    </row>
    <row r="154" spans="1:65" s="2" customFormat="1" ht="33" customHeight="1">
      <c r="A154" s="33"/>
      <c r="B154" s="149"/>
      <c r="C154" s="150" t="s">
        <v>204</v>
      </c>
      <c r="D154" s="150" t="s">
        <v>155</v>
      </c>
      <c r="E154" s="151" t="s">
        <v>1404</v>
      </c>
      <c r="F154" s="152" t="s">
        <v>1405</v>
      </c>
      <c r="G154" s="153" t="s">
        <v>158</v>
      </c>
      <c r="H154" s="154">
        <v>267</v>
      </c>
      <c r="I154" s="155"/>
      <c r="J154" s="156">
        <f>ROUND(I154*H154,2)</f>
        <v>0</v>
      </c>
      <c r="K154" s="152" t="s">
        <v>159</v>
      </c>
      <c r="L154" s="34"/>
      <c r="M154" s="157" t="s">
        <v>1</v>
      </c>
      <c r="N154" s="158" t="s">
        <v>39</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160</v>
      </c>
      <c r="AT154" s="161" t="s">
        <v>155</v>
      </c>
      <c r="AU154" s="161" t="s">
        <v>82</v>
      </c>
      <c r="AY154" s="18" t="s">
        <v>152</v>
      </c>
      <c r="BE154" s="162">
        <f>IF(N154="základní",J154,0)</f>
        <v>0</v>
      </c>
      <c r="BF154" s="162">
        <f>IF(N154="snížená",J154,0)</f>
        <v>0</v>
      </c>
      <c r="BG154" s="162">
        <f>IF(N154="zákl. přenesená",J154,0)</f>
        <v>0</v>
      </c>
      <c r="BH154" s="162">
        <f>IF(N154="sníž. přenesená",J154,0)</f>
        <v>0</v>
      </c>
      <c r="BI154" s="162">
        <f>IF(N154="nulová",J154,0)</f>
        <v>0</v>
      </c>
      <c r="BJ154" s="18" t="s">
        <v>80</v>
      </c>
      <c r="BK154" s="162">
        <f>ROUND(I154*H154,2)</f>
        <v>0</v>
      </c>
      <c r="BL154" s="18" t="s">
        <v>160</v>
      </c>
      <c r="BM154" s="161" t="s">
        <v>1406</v>
      </c>
    </row>
    <row r="155" spans="1:47" s="2" customFormat="1" ht="29.25">
      <c r="A155" s="33"/>
      <c r="B155" s="34"/>
      <c r="C155" s="33"/>
      <c r="D155" s="163" t="s">
        <v>162</v>
      </c>
      <c r="E155" s="33"/>
      <c r="F155" s="164" t="s">
        <v>1407</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162</v>
      </c>
      <c r="AU155" s="18" t="s">
        <v>82</v>
      </c>
    </row>
    <row r="156" spans="2:63" s="12" customFormat="1" ht="22.9" customHeight="1">
      <c r="B156" s="136"/>
      <c r="D156" s="137" t="s">
        <v>73</v>
      </c>
      <c r="E156" s="147" t="s">
        <v>204</v>
      </c>
      <c r="F156" s="147" t="s">
        <v>430</v>
      </c>
      <c r="I156" s="139"/>
      <c r="J156" s="148">
        <f>BK156</f>
        <v>0</v>
      </c>
      <c r="L156" s="136"/>
      <c r="M156" s="141"/>
      <c r="N156" s="142"/>
      <c r="O156" s="142"/>
      <c r="P156" s="143">
        <f>SUM(P157:P164)</f>
        <v>0</v>
      </c>
      <c r="Q156" s="142"/>
      <c r="R156" s="143">
        <f>SUM(R157:R164)</f>
        <v>0</v>
      </c>
      <c r="S156" s="142"/>
      <c r="T156" s="144">
        <f>SUM(T157:T164)</f>
        <v>0</v>
      </c>
      <c r="AR156" s="137" t="s">
        <v>80</v>
      </c>
      <c r="AT156" s="145" t="s">
        <v>73</v>
      </c>
      <c r="AU156" s="145" t="s">
        <v>80</v>
      </c>
      <c r="AY156" s="137" t="s">
        <v>152</v>
      </c>
      <c r="BK156" s="146">
        <f>SUM(BK157:BK164)</f>
        <v>0</v>
      </c>
    </row>
    <row r="157" spans="1:65" s="2" customFormat="1" ht="24.2" customHeight="1">
      <c r="A157" s="33"/>
      <c r="B157" s="149"/>
      <c r="C157" s="150" t="s">
        <v>209</v>
      </c>
      <c r="D157" s="150" t="s">
        <v>155</v>
      </c>
      <c r="E157" s="151" t="s">
        <v>1408</v>
      </c>
      <c r="F157" s="152" t="s">
        <v>1409</v>
      </c>
      <c r="G157" s="153" t="s">
        <v>434</v>
      </c>
      <c r="H157" s="154">
        <v>8.5</v>
      </c>
      <c r="I157" s="155"/>
      <c r="J157" s="156">
        <f>ROUND(I157*H157,2)</f>
        <v>0</v>
      </c>
      <c r="K157" s="152" t="s">
        <v>1</v>
      </c>
      <c r="L157" s="34"/>
      <c r="M157" s="157" t="s">
        <v>1</v>
      </c>
      <c r="N157" s="158" t="s">
        <v>39</v>
      </c>
      <c r="O157" s="59"/>
      <c r="P157" s="159">
        <f>O157*H157</f>
        <v>0</v>
      </c>
      <c r="Q157" s="159">
        <v>0</v>
      </c>
      <c r="R157" s="159">
        <f>Q157*H157</f>
        <v>0</v>
      </c>
      <c r="S157" s="159">
        <v>0</v>
      </c>
      <c r="T157" s="160">
        <f>S157*H157</f>
        <v>0</v>
      </c>
      <c r="U157" s="33"/>
      <c r="V157" s="33"/>
      <c r="W157" s="33"/>
      <c r="X157" s="33"/>
      <c r="Y157" s="33"/>
      <c r="Z157" s="33"/>
      <c r="AA157" s="33"/>
      <c r="AB157" s="33"/>
      <c r="AC157" s="33"/>
      <c r="AD157" s="33"/>
      <c r="AE157" s="33"/>
      <c r="AR157" s="161" t="s">
        <v>160</v>
      </c>
      <c r="AT157" s="161" t="s">
        <v>155</v>
      </c>
      <c r="AU157" s="161" t="s">
        <v>82</v>
      </c>
      <c r="AY157" s="18" t="s">
        <v>152</v>
      </c>
      <c r="BE157" s="162">
        <f>IF(N157="základní",J157,0)</f>
        <v>0</v>
      </c>
      <c r="BF157" s="162">
        <f>IF(N157="snížená",J157,0)</f>
        <v>0</v>
      </c>
      <c r="BG157" s="162">
        <f>IF(N157="zákl. přenesená",J157,0)</f>
        <v>0</v>
      </c>
      <c r="BH157" s="162">
        <f>IF(N157="sníž. přenesená",J157,0)</f>
        <v>0</v>
      </c>
      <c r="BI157" s="162">
        <f>IF(N157="nulová",J157,0)</f>
        <v>0</v>
      </c>
      <c r="BJ157" s="18" t="s">
        <v>80</v>
      </c>
      <c r="BK157" s="162">
        <f>ROUND(I157*H157,2)</f>
        <v>0</v>
      </c>
      <c r="BL157" s="18" t="s">
        <v>160</v>
      </c>
      <c r="BM157" s="161" t="s">
        <v>1410</v>
      </c>
    </row>
    <row r="158" spans="1:47" s="2" customFormat="1" ht="19.5">
      <c r="A158" s="33"/>
      <c r="B158" s="34"/>
      <c r="C158" s="33"/>
      <c r="D158" s="163" t="s">
        <v>162</v>
      </c>
      <c r="E158" s="33"/>
      <c r="F158" s="164" t="s">
        <v>1409</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162</v>
      </c>
      <c r="AU158" s="18" t="s">
        <v>82</v>
      </c>
    </row>
    <row r="159" spans="1:47" s="2" customFormat="1" ht="19.5">
      <c r="A159" s="33"/>
      <c r="B159" s="34"/>
      <c r="C159" s="33"/>
      <c r="D159" s="163" t="s">
        <v>164</v>
      </c>
      <c r="E159" s="33"/>
      <c r="F159" s="168" t="s">
        <v>1383</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164</v>
      </c>
      <c r="AU159" s="18" t="s">
        <v>82</v>
      </c>
    </row>
    <row r="160" spans="2:51" s="13" customFormat="1" ht="12">
      <c r="B160" s="169"/>
      <c r="D160" s="163" t="s">
        <v>166</v>
      </c>
      <c r="E160" s="170" t="s">
        <v>1</v>
      </c>
      <c r="F160" s="171" t="s">
        <v>643</v>
      </c>
      <c r="H160" s="172">
        <v>8.5</v>
      </c>
      <c r="I160" s="173"/>
      <c r="L160" s="169"/>
      <c r="M160" s="174"/>
      <c r="N160" s="175"/>
      <c r="O160" s="175"/>
      <c r="P160" s="175"/>
      <c r="Q160" s="175"/>
      <c r="R160" s="175"/>
      <c r="S160" s="175"/>
      <c r="T160" s="176"/>
      <c r="AT160" s="170" t="s">
        <v>166</v>
      </c>
      <c r="AU160" s="170" t="s">
        <v>82</v>
      </c>
      <c r="AV160" s="13" t="s">
        <v>82</v>
      </c>
      <c r="AW160" s="13" t="s">
        <v>31</v>
      </c>
      <c r="AX160" s="13" t="s">
        <v>80</v>
      </c>
      <c r="AY160" s="170" t="s">
        <v>152</v>
      </c>
    </row>
    <row r="161" spans="1:65" s="2" customFormat="1" ht="24.2" customHeight="1">
      <c r="A161" s="33"/>
      <c r="B161" s="149"/>
      <c r="C161" s="150" t="s">
        <v>214</v>
      </c>
      <c r="D161" s="150" t="s">
        <v>155</v>
      </c>
      <c r="E161" s="151" t="s">
        <v>687</v>
      </c>
      <c r="F161" s="152" t="s">
        <v>688</v>
      </c>
      <c r="G161" s="153" t="s">
        <v>434</v>
      </c>
      <c r="H161" s="154">
        <v>8.5</v>
      </c>
      <c r="I161" s="155"/>
      <c r="J161" s="156">
        <f>ROUND(I161*H161,2)</f>
        <v>0</v>
      </c>
      <c r="K161" s="152" t="s">
        <v>1</v>
      </c>
      <c r="L161" s="34"/>
      <c r="M161" s="157" t="s">
        <v>1</v>
      </c>
      <c r="N161" s="158" t="s">
        <v>39</v>
      </c>
      <c r="O161" s="59"/>
      <c r="P161" s="159">
        <f>O161*H161</f>
        <v>0</v>
      </c>
      <c r="Q161" s="159">
        <v>0</v>
      </c>
      <c r="R161" s="159">
        <f>Q161*H161</f>
        <v>0</v>
      </c>
      <c r="S161" s="159">
        <v>0</v>
      </c>
      <c r="T161" s="160">
        <f>S161*H161</f>
        <v>0</v>
      </c>
      <c r="U161" s="33"/>
      <c r="V161" s="33"/>
      <c r="W161" s="33"/>
      <c r="X161" s="33"/>
      <c r="Y161" s="33"/>
      <c r="Z161" s="33"/>
      <c r="AA161" s="33"/>
      <c r="AB161" s="33"/>
      <c r="AC161" s="33"/>
      <c r="AD161" s="33"/>
      <c r="AE161" s="33"/>
      <c r="AR161" s="161" t="s">
        <v>160</v>
      </c>
      <c r="AT161" s="161" t="s">
        <v>155</v>
      </c>
      <c r="AU161" s="161" t="s">
        <v>82</v>
      </c>
      <c r="AY161" s="18" t="s">
        <v>152</v>
      </c>
      <c r="BE161" s="162">
        <f>IF(N161="základní",J161,0)</f>
        <v>0</v>
      </c>
      <c r="BF161" s="162">
        <f>IF(N161="snížená",J161,0)</f>
        <v>0</v>
      </c>
      <c r="BG161" s="162">
        <f>IF(N161="zákl. přenesená",J161,0)</f>
        <v>0</v>
      </c>
      <c r="BH161" s="162">
        <f>IF(N161="sníž. přenesená",J161,0)</f>
        <v>0</v>
      </c>
      <c r="BI161" s="162">
        <f>IF(N161="nulová",J161,0)</f>
        <v>0</v>
      </c>
      <c r="BJ161" s="18" t="s">
        <v>80</v>
      </c>
      <c r="BK161" s="162">
        <f>ROUND(I161*H161,2)</f>
        <v>0</v>
      </c>
      <c r="BL161" s="18" t="s">
        <v>160</v>
      </c>
      <c r="BM161" s="161" t="s">
        <v>1411</v>
      </c>
    </row>
    <row r="162" spans="1:47" s="2" customFormat="1" ht="19.5">
      <c r="A162" s="33"/>
      <c r="B162" s="34"/>
      <c r="C162" s="33"/>
      <c r="D162" s="163" t="s">
        <v>162</v>
      </c>
      <c r="E162" s="33"/>
      <c r="F162" s="164" t="s">
        <v>688</v>
      </c>
      <c r="G162" s="33"/>
      <c r="H162" s="33"/>
      <c r="I162" s="165"/>
      <c r="J162" s="33"/>
      <c r="K162" s="33"/>
      <c r="L162" s="34"/>
      <c r="M162" s="166"/>
      <c r="N162" s="167"/>
      <c r="O162" s="59"/>
      <c r="P162" s="59"/>
      <c r="Q162" s="59"/>
      <c r="R162" s="59"/>
      <c r="S162" s="59"/>
      <c r="T162" s="60"/>
      <c r="U162" s="33"/>
      <c r="V162" s="33"/>
      <c r="W162" s="33"/>
      <c r="X162" s="33"/>
      <c r="Y162" s="33"/>
      <c r="Z162" s="33"/>
      <c r="AA162" s="33"/>
      <c r="AB162" s="33"/>
      <c r="AC162" s="33"/>
      <c r="AD162" s="33"/>
      <c r="AE162" s="33"/>
      <c r="AT162" s="18" t="s">
        <v>162</v>
      </c>
      <c r="AU162" s="18" t="s">
        <v>82</v>
      </c>
    </row>
    <row r="163" spans="1:47" s="2" customFormat="1" ht="19.5">
      <c r="A163" s="33"/>
      <c r="B163" s="34"/>
      <c r="C163" s="33"/>
      <c r="D163" s="163" t="s">
        <v>164</v>
      </c>
      <c r="E163" s="33"/>
      <c r="F163" s="168" t="s">
        <v>1383</v>
      </c>
      <c r="G163" s="33"/>
      <c r="H163" s="33"/>
      <c r="I163" s="165"/>
      <c r="J163" s="33"/>
      <c r="K163" s="33"/>
      <c r="L163" s="34"/>
      <c r="M163" s="166"/>
      <c r="N163" s="167"/>
      <c r="O163" s="59"/>
      <c r="P163" s="59"/>
      <c r="Q163" s="59"/>
      <c r="R163" s="59"/>
      <c r="S163" s="59"/>
      <c r="T163" s="60"/>
      <c r="U163" s="33"/>
      <c r="V163" s="33"/>
      <c r="W163" s="33"/>
      <c r="X163" s="33"/>
      <c r="Y163" s="33"/>
      <c r="Z163" s="33"/>
      <c r="AA163" s="33"/>
      <c r="AB163" s="33"/>
      <c r="AC163" s="33"/>
      <c r="AD163" s="33"/>
      <c r="AE163" s="33"/>
      <c r="AT163" s="18" t="s">
        <v>164</v>
      </c>
      <c r="AU163" s="18" t="s">
        <v>82</v>
      </c>
    </row>
    <row r="164" spans="2:51" s="13" customFormat="1" ht="12">
      <c r="B164" s="169"/>
      <c r="D164" s="163" t="s">
        <v>166</v>
      </c>
      <c r="E164" s="170" t="s">
        <v>1</v>
      </c>
      <c r="F164" s="171" t="s">
        <v>643</v>
      </c>
      <c r="H164" s="172">
        <v>8.5</v>
      </c>
      <c r="I164" s="173"/>
      <c r="L164" s="169"/>
      <c r="M164" s="214"/>
      <c r="N164" s="215"/>
      <c r="O164" s="215"/>
      <c r="P164" s="215"/>
      <c r="Q164" s="215"/>
      <c r="R164" s="215"/>
      <c r="S164" s="215"/>
      <c r="T164" s="216"/>
      <c r="AT164" s="170" t="s">
        <v>166</v>
      </c>
      <c r="AU164" s="170" t="s">
        <v>82</v>
      </c>
      <c r="AV164" s="13" t="s">
        <v>82</v>
      </c>
      <c r="AW164" s="13" t="s">
        <v>31</v>
      </c>
      <c r="AX164" s="13" t="s">
        <v>80</v>
      </c>
      <c r="AY164" s="170" t="s">
        <v>152</v>
      </c>
    </row>
    <row r="165" spans="1:31" s="2" customFormat="1" ht="6.95" customHeight="1">
      <c r="A165" s="33"/>
      <c r="B165" s="48"/>
      <c r="C165" s="49"/>
      <c r="D165" s="49"/>
      <c r="E165" s="49"/>
      <c r="F165" s="49"/>
      <c r="G165" s="49"/>
      <c r="H165" s="49"/>
      <c r="I165" s="49"/>
      <c r="J165" s="49"/>
      <c r="K165" s="49"/>
      <c r="L165" s="34"/>
      <c r="M165" s="33"/>
      <c r="O165" s="33"/>
      <c r="P165" s="33"/>
      <c r="Q165" s="33"/>
      <c r="R165" s="33"/>
      <c r="S165" s="33"/>
      <c r="T165" s="33"/>
      <c r="U165" s="33"/>
      <c r="V165" s="33"/>
      <c r="W165" s="33"/>
      <c r="X165" s="33"/>
      <c r="Y165" s="33"/>
      <c r="Z165" s="33"/>
      <c r="AA165" s="33"/>
      <c r="AB165" s="33"/>
      <c r="AC165" s="33"/>
      <c r="AD165" s="33"/>
      <c r="AE165" s="33"/>
    </row>
  </sheetData>
  <autoFilter ref="C124:K164"/>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Krumnikl, Radim</dc:creator>
  <cp:keywords/>
  <dc:description/>
  <cp:lastModifiedBy>Mojzisek</cp:lastModifiedBy>
  <dcterms:created xsi:type="dcterms:W3CDTF">2022-02-17T09:12:28Z</dcterms:created>
  <dcterms:modified xsi:type="dcterms:W3CDTF">2022-02-18T10:16:38Z</dcterms:modified>
  <cp:category/>
  <cp:version/>
  <cp:contentType/>
  <cp:contentStatus/>
</cp:coreProperties>
</file>