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Otradov\"/>
    </mc:Choice>
  </mc:AlternateContent>
  <bookViews>
    <workbookView xWindow="0" yWindow="0" windowWidth="0" windowHeight="0"/>
  </bookViews>
  <sheets>
    <sheet name="Rekapitulace stavby" sheetId="1" r:id="rId1"/>
    <sheet name="SO 02 - Rekonstrukce břeh..." sheetId="2" r:id="rId2"/>
    <sheet name="SO 04 - Rekonstrukce příč..." sheetId="3" r:id="rId3"/>
    <sheet name="VRN - Vedlejší rozpočtové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02 - Rekonstrukce břeh...'!$C$123:$K$428</definedName>
    <definedName name="_xlnm.Print_Area" localSheetId="1">'SO 02 - Rekonstrukce břeh...'!$C$4:$J$76,'SO 02 - Rekonstrukce břeh...'!$C$82:$J$105,'SO 02 - Rekonstrukce břeh...'!$C$111:$J$428</definedName>
    <definedName name="_xlnm.Print_Titles" localSheetId="1">'SO 02 - Rekonstrukce břeh...'!$123:$123</definedName>
    <definedName name="_xlnm._FilterDatabase" localSheetId="2" hidden="1">'SO 04 - Rekonstrukce příč...'!$C$122:$K$457</definedName>
    <definedName name="_xlnm.Print_Area" localSheetId="2">'SO 04 - Rekonstrukce příč...'!$C$4:$J$76,'SO 04 - Rekonstrukce příč...'!$C$82:$J$104,'SO 04 - Rekonstrukce příč...'!$C$110:$J$457</definedName>
    <definedName name="_xlnm.Print_Titles" localSheetId="2">'SO 04 - Rekonstrukce příč...'!$122:$122</definedName>
    <definedName name="_xlnm._FilterDatabase" localSheetId="3" hidden="1">'VRN - Vedlejší rozpočtové...'!$C$121:$K$180</definedName>
    <definedName name="_xlnm.Print_Area" localSheetId="3">'VRN - Vedlejší rozpočtové...'!$C$4:$J$76,'VRN - Vedlejší rozpočtové...'!$C$82:$J$103,'VRN - Vedlejší rozpočtové...'!$C$109:$J$180</definedName>
    <definedName name="_xlnm.Print_Titles" localSheetId="3">'VRN - Vedlejší rozpočtové...'!$121:$121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78"/>
  <c r="BH178"/>
  <c r="BG178"/>
  <c r="BF178"/>
  <c r="T178"/>
  <c r="T177"/>
  <c r="R178"/>
  <c r="R177"/>
  <c r="P178"/>
  <c r="P177"/>
  <c r="BI174"/>
  <c r="BH174"/>
  <c r="BG174"/>
  <c r="BF174"/>
  <c r="T174"/>
  <c r="T173"/>
  <c r="R174"/>
  <c r="R173"/>
  <c r="P174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119"/>
  <c r="J23"/>
  <c r="J18"/>
  <c r="E18"/>
  <c r="F119"/>
  <c r="J17"/>
  <c r="J12"/>
  <c r="J116"/>
  <c r="E7"/>
  <c r="E112"/>
  <c i="3" r="J37"/>
  <c r="J36"/>
  <c i="1" r="AY96"/>
  <c i="3" r="J35"/>
  <c i="1" r="AX96"/>
  <c i="3" r="BI455"/>
  <c r="BH455"/>
  <c r="BG455"/>
  <c r="BF455"/>
  <c r="T455"/>
  <c r="R455"/>
  <c r="P455"/>
  <c r="BI452"/>
  <c r="BH452"/>
  <c r="BG452"/>
  <c r="BF452"/>
  <c r="T452"/>
  <c r="R452"/>
  <c r="P452"/>
  <c r="BI449"/>
  <c r="BH449"/>
  <c r="BG449"/>
  <c r="BF449"/>
  <c r="T449"/>
  <c r="R449"/>
  <c r="P449"/>
  <c r="BI446"/>
  <c r="BH446"/>
  <c r="BG446"/>
  <c r="BF446"/>
  <c r="T446"/>
  <c r="R446"/>
  <c r="P446"/>
  <c r="BI442"/>
  <c r="BH442"/>
  <c r="BG442"/>
  <c r="BF442"/>
  <c r="T442"/>
  <c r="R442"/>
  <c r="P442"/>
  <c r="BI439"/>
  <c r="BH439"/>
  <c r="BG439"/>
  <c r="BF439"/>
  <c r="T439"/>
  <c r="R439"/>
  <c r="P439"/>
  <c r="BI436"/>
  <c r="BH436"/>
  <c r="BG436"/>
  <c r="BF436"/>
  <c r="T436"/>
  <c r="R436"/>
  <c r="P436"/>
  <c r="BI433"/>
  <c r="BH433"/>
  <c r="BG433"/>
  <c r="BF433"/>
  <c r="T433"/>
  <c r="R433"/>
  <c r="P433"/>
  <c r="BI428"/>
  <c r="BH428"/>
  <c r="BG428"/>
  <c r="BF428"/>
  <c r="T428"/>
  <c r="R428"/>
  <c r="P428"/>
  <c r="BI423"/>
  <c r="BH423"/>
  <c r="BG423"/>
  <c r="BF423"/>
  <c r="T423"/>
  <c r="R423"/>
  <c r="P423"/>
  <c r="BI419"/>
  <c r="BH419"/>
  <c r="BG419"/>
  <c r="BF419"/>
  <c r="T419"/>
  <c r="R419"/>
  <c r="P419"/>
  <c r="BI415"/>
  <c r="BH415"/>
  <c r="BG415"/>
  <c r="BF415"/>
  <c r="T415"/>
  <c r="R415"/>
  <c r="P415"/>
  <c r="BI410"/>
  <c r="BH410"/>
  <c r="BG410"/>
  <c r="BF410"/>
  <c r="T410"/>
  <c r="R410"/>
  <c r="P410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5"/>
  <c r="BH385"/>
  <c r="BG385"/>
  <c r="BF385"/>
  <c r="T385"/>
  <c r="R385"/>
  <c r="P385"/>
  <c r="BI381"/>
  <c r="BH381"/>
  <c r="BG381"/>
  <c r="BF381"/>
  <c r="T381"/>
  <c r="R381"/>
  <c r="P381"/>
  <c r="BI378"/>
  <c r="BH378"/>
  <c r="BG378"/>
  <c r="BF378"/>
  <c r="T378"/>
  <c r="R378"/>
  <c r="P378"/>
  <c r="BI374"/>
  <c r="BH374"/>
  <c r="BG374"/>
  <c r="BF374"/>
  <c r="T374"/>
  <c r="R374"/>
  <c r="P374"/>
  <c r="BI370"/>
  <c r="BH370"/>
  <c r="BG370"/>
  <c r="BF370"/>
  <c r="T370"/>
  <c r="R370"/>
  <c r="P370"/>
  <c r="BI366"/>
  <c r="BH366"/>
  <c r="BG366"/>
  <c r="BF366"/>
  <c r="T366"/>
  <c r="R366"/>
  <c r="P366"/>
  <c r="BI362"/>
  <c r="BH362"/>
  <c r="BG362"/>
  <c r="BF362"/>
  <c r="T362"/>
  <c r="R362"/>
  <c r="P362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2"/>
  <c r="BH312"/>
  <c r="BG312"/>
  <c r="BF312"/>
  <c r="T312"/>
  <c r="R312"/>
  <c r="P312"/>
  <c r="BI308"/>
  <c r="BH308"/>
  <c r="BG308"/>
  <c r="BF308"/>
  <c r="T308"/>
  <c r="R308"/>
  <c r="P308"/>
  <c r="BI305"/>
  <c r="BH305"/>
  <c r="BG305"/>
  <c r="BF305"/>
  <c r="T305"/>
  <c r="R305"/>
  <c r="P305"/>
  <c r="BI301"/>
  <c r="BH301"/>
  <c r="BG301"/>
  <c r="BF301"/>
  <c r="T301"/>
  <c r="R301"/>
  <c r="P301"/>
  <c r="BI297"/>
  <c r="BH297"/>
  <c r="BG297"/>
  <c r="BF297"/>
  <c r="T297"/>
  <c r="R297"/>
  <c r="P297"/>
  <c r="BI293"/>
  <c r="BH293"/>
  <c r="BG293"/>
  <c r="BF293"/>
  <c r="T293"/>
  <c r="R293"/>
  <c r="P293"/>
  <c r="BI289"/>
  <c r="BH289"/>
  <c r="BG289"/>
  <c r="BF289"/>
  <c r="T289"/>
  <c r="R289"/>
  <c r="P289"/>
  <c r="BI285"/>
  <c r="BH285"/>
  <c r="BG285"/>
  <c r="BF285"/>
  <c r="T285"/>
  <c r="R285"/>
  <c r="P285"/>
  <c r="BI281"/>
  <c r="BH281"/>
  <c r="BG281"/>
  <c r="BF281"/>
  <c r="T281"/>
  <c r="R281"/>
  <c r="P281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J119"/>
  <c r="F119"/>
  <c r="F117"/>
  <c r="E115"/>
  <c r="J91"/>
  <c r="F91"/>
  <c r="F89"/>
  <c r="E87"/>
  <c r="J24"/>
  <c r="E24"/>
  <c r="J120"/>
  <c r="J23"/>
  <c r="J18"/>
  <c r="E18"/>
  <c r="F120"/>
  <c r="J17"/>
  <c r="J12"/>
  <c r="J117"/>
  <c r="E7"/>
  <c r="E113"/>
  <c i="2" r="J37"/>
  <c r="J36"/>
  <c i="1" r="AY95"/>
  <c i="2" r="J35"/>
  <c i="1" r="AX95"/>
  <c i="2" r="BI426"/>
  <c r="BH426"/>
  <c r="BG426"/>
  <c r="BF426"/>
  <c r="T426"/>
  <c r="R426"/>
  <c r="P426"/>
  <c r="BI423"/>
  <c r="BH423"/>
  <c r="BG423"/>
  <c r="BF423"/>
  <c r="T423"/>
  <c r="R423"/>
  <c r="P423"/>
  <c r="BI420"/>
  <c r="BH420"/>
  <c r="BG420"/>
  <c r="BF420"/>
  <c r="T420"/>
  <c r="R420"/>
  <c r="P420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404"/>
  <c r="BH404"/>
  <c r="BG404"/>
  <c r="BF404"/>
  <c r="T404"/>
  <c r="R404"/>
  <c r="P404"/>
  <c r="BI396"/>
  <c r="BH396"/>
  <c r="BG396"/>
  <c r="BF396"/>
  <c r="T396"/>
  <c r="T387"/>
  <c r="R396"/>
  <c r="R387"/>
  <c r="P396"/>
  <c r="P387"/>
  <c r="BI388"/>
  <c r="BH388"/>
  <c r="BG388"/>
  <c r="BF388"/>
  <c r="T388"/>
  <c r="R388"/>
  <c r="P388"/>
  <c r="BI372"/>
  <c r="BH372"/>
  <c r="BG372"/>
  <c r="BF372"/>
  <c r="T372"/>
  <c r="R372"/>
  <c r="P372"/>
  <c r="BI366"/>
  <c r="BH366"/>
  <c r="BG366"/>
  <c r="BF366"/>
  <c r="T366"/>
  <c r="R366"/>
  <c r="P366"/>
  <c r="BI363"/>
  <c r="BH363"/>
  <c r="BG363"/>
  <c r="BF363"/>
  <c r="T363"/>
  <c r="R363"/>
  <c r="P363"/>
  <c r="BI355"/>
  <c r="BH355"/>
  <c r="BG355"/>
  <c r="BF355"/>
  <c r="T355"/>
  <c r="R355"/>
  <c r="P355"/>
  <c r="BI347"/>
  <c r="BH347"/>
  <c r="BG347"/>
  <c r="BF347"/>
  <c r="T347"/>
  <c r="R347"/>
  <c r="P347"/>
  <c r="BI343"/>
  <c r="BH343"/>
  <c r="BG343"/>
  <c r="BF343"/>
  <c r="T343"/>
  <c r="R343"/>
  <c r="P343"/>
  <c r="BI339"/>
  <c r="BH339"/>
  <c r="BG339"/>
  <c r="BF339"/>
  <c r="T339"/>
  <c r="R339"/>
  <c r="P339"/>
  <c r="BI335"/>
  <c r="BH335"/>
  <c r="BG335"/>
  <c r="BF335"/>
  <c r="T335"/>
  <c r="R335"/>
  <c r="P335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121"/>
  <c r="J23"/>
  <c r="J18"/>
  <c r="E18"/>
  <c r="F121"/>
  <c r="J17"/>
  <c r="J12"/>
  <c r="J118"/>
  <c r="E7"/>
  <c r="E114"/>
  <c i="1" r="L90"/>
  <c r="AM90"/>
  <c r="AM89"/>
  <c r="L89"/>
  <c r="AM87"/>
  <c r="L87"/>
  <c r="L85"/>
  <c r="L84"/>
  <c i="2" r="BK426"/>
  <c r="J426"/>
  <c r="BK423"/>
  <c r="J423"/>
  <c r="BK420"/>
  <c r="J420"/>
  <c r="BK416"/>
  <c r="J416"/>
  <c r="BK413"/>
  <c r="J413"/>
  <c r="BK410"/>
  <c r="J410"/>
  <c r="BK407"/>
  <c r="J407"/>
  <c r="BK404"/>
  <c r="J404"/>
  <c r="BK396"/>
  <c r="J396"/>
  <c r="BK388"/>
  <c r="J388"/>
  <c r="BK372"/>
  <c r="J372"/>
  <c r="BK366"/>
  <c r="J366"/>
  <c r="BK363"/>
  <c r="J363"/>
  <c r="BK355"/>
  <c r="J355"/>
  <c r="BK347"/>
  <c r="J347"/>
  <c r="BK343"/>
  <c r="J343"/>
  <c r="BK339"/>
  <c r="J339"/>
  <c r="BK335"/>
  <c r="J335"/>
  <c r="BK331"/>
  <c r="J331"/>
  <c r="BK327"/>
  <c r="J327"/>
  <c r="BK323"/>
  <c r="J323"/>
  <c r="BK319"/>
  <c r="J319"/>
  <c r="BK315"/>
  <c r="J315"/>
  <c r="BK311"/>
  <c r="J311"/>
  <c r="BK307"/>
  <c r="J307"/>
  <c r="BK303"/>
  <c r="J303"/>
  <c r="BK300"/>
  <c r="J300"/>
  <c r="BK296"/>
  <c r="J296"/>
  <c r="BK292"/>
  <c r="J292"/>
  <c r="BK288"/>
  <c r="J288"/>
  <c r="BK284"/>
  <c r="J284"/>
  <c r="BK280"/>
  <c r="J280"/>
  <c r="BK276"/>
  <c r="J276"/>
  <c r="BK272"/>
  <c r="J272"/>
  <c r="BK268"/>
  <c r="J268"/>
  <c r="BK264"/>
  <c r="J264"/>
  <c r="BK260"/>
  <c r="J260"/>
  <c r="BK256"/>
  <c r="J256"/>
  <c r="BK253"/>
  <c r="J253"/>
  <c r="BK249"/>
  <c r="J249"/>
  <c r="BK245"/>
  <c r="J245"/>
  <c r="BK239"/>
  <c r="J239"/>
  <c r="BK235"/>
  <c r="J235"/>
  <c r="BK231"/>
  <c r="J231"/>
  <c r="BK227"/>
  <c r="J227"/>
  <c r="BK223"/>
  <c r="J223"/>
  <c r="BK219"/>
  <c r="J219"/>
  <c r="BK213"/>
  <c r="J213"/>
  <c r="BK210"/>
  <c r="J210"/>
  <c r="BK206"/>
  <c r="J206"/>
  <c r="BK202"/>
  <c r="J202"/>
  <c r="BK198"/>
  <c r="J198"/>
  <c r="BK194"/>
  <c r="J194"/>
  <c r="BK190"/>
  <c r="J190"/>
  <c r="BK186"/>
  <c r="J186"/>
  <c r="BK183"/>
  <c r="J183"/>
  <c r="BK179"/>
  <c r="J179"/>
  <c r="BK175"/>
  <c r="J175"/>
  <c r="BK171"/>
  <c r="J171"/>
  <c r="BK167"/>
  <c r="J167"/>
  <c r="BK163"/>
  <c r="J163"/>
  <c r="BK159"/>
  <c r="J159"/>
  <c r="BK155"/>
  <c r="J155"/>
  <c r="BK151"/>
  <c r="J151"/>
  <c r="BK147"/>
  <c r="J147"/>
  <c r="BK144"/>
  <c r="J144"/>
  <c r="BK140"/>
  <c r="J140"/>
  <c r="BK136"/>
  <c r="J136"/>
  <c r="BK132"/>
  <c r="J132"/>
  <c r="BK127"/>
  <c r="J127"/>
  <c i="1" r="AS94"/>
  <c i="3" r="BK455"/>
  <c r="J455"/>
  <c r="BK452"/>
  <c r="J452"/>
  <c r="BK449"/>
  <c r="J449"/>
  <c r="BK446"/>
  <c r="J446"/>
  <c r="BK442"/>
  <c r="J442"/>
  <c r="BK439"/>
  <c r="J439"/>
  <c r="BK436"/>
  <c r="J436"/>
  <c r="BK433"/>
  <c r="J433"/>
  <c r="BK428"/>
  <c r="J428"/>
  <c r="BK423"/>
  <c r="J423"/>
  <c r="BK419"/>
  <c r="J419"/>
  <c r="BK415"/>
  <c r="J415"/>
  <c r="BK410"/>
  <c r="J410"/>
  <c r="BK407"/>
  <c r="J407"/>
  <c r="BK404"/>
  <c r="J404"/>
  <c r="BK401"/>
  <c r="J401"/>
  <c r="BK398"/>
  <c r="J398"/>
  <c r="BK395"/>
  <c r="J395"/>
  <c r="BK392"/>
  <c r="J392"/>
  <c r="BK389"/>
  <c r="J389"/>
  <c r="BK385"/>
  <c r="J385"/>
  <c r="BK381"/>
  <c r="J381"/>
  <c r="BK378"/>
  <c r="J378"/>
  <c r="BK374"/>
  <c r="J374"/>
  <c r="BK370"/>
  <c r="J370"/>
  <c r="BK366"/>
  <c r="J366"/>
  <c r="BK362"/>
  <c r="J362"/>
  <c r="BK358"/>
  <c r="J358"/>
  <c r="BK354"/>
  <c r="J354"/>
  <c r="BK350"/>
  <c r="J350"/>
  <c r="BK346"/>
  <c r="J346"/>
  <c r="BK342"/>
  <c r="J342"/>
  <c r="BK337"/>
  <c r="J337"/>
  <c r="BK334"/>
  <c r="J334"/>
  <c r="BK331"/>
  <c r="J331"/>
  <c r="BK328"/>
  <c r="J328"/>
  <c r="BK325"/>
  <c r="J325"/>
  <c r="BK322"/>
  <c r="J322"/>
  <c r="BK319"/>
  <c r="J319"/>
  <c r="BK316"/>
  <c r="J316"/>
  <c r="BK312"/>
  <c r="J312"/>
  <c r="BK308"/>
  <c r="J308"/>
  <c r="BK305"/>
  <c r="J305"/>
  <c r="BK301"/>
  <c r="J301"/>
  <c r="BK297"/>
  <c r="J297"/>
  <c r="BK293"/>
  <c r="J293"/>
  <c r="BK289"/>
  <c r="J289"/>
  <c r="BK285"/>
  <c r="J285"/>
  <c r="BK281"/>
  <c r="J281"/>
  <c r="BK277"/>
  <c r="J277"/>
  <c r="BK273"/>
  <c r="J273"/>
  <c r="BK269"/>
  <c r="J269"/>
  <c r="BK264"/>
  <c r="J264"/>
  <c r="BK261"/>
  <c r="J261"/>
  <c r="BK258"/>
  <c r="J258"/>
  <c r="BK255"/>
  <c r="J255"/>
  <c r="BK252"/>
  <c r="J252"/>
  <c r="BK249"/>
  <c r="J249"/>
  <c r="BK246"/>
  <c r="J246"/>
  <c r="BK243"/>
  <c r="J243"/>
  <c r="BK239"/>
  <c r="J239"/>
  <c r="BK235"/>
  <c r="J235"/>
  <c r="BK232"/>
  <c r="J232"/>
  <c r="BK228"/>
  <c r="J228"/>
  <c r="BK224"/>
  <c r="J224"/>
  <c r="BK220"/>
  <c r="J220"/>
  <c r="BK216"/>
  <c r="J216"/>
  <c r="BK212"/>
  <c r="J212"/>
  <c r="BK208"/>
  <c r="J208"/>
  <c r="BK204"/>
  <c r="J204"/>
  <c r="BK200"/>
  <c r="J200"/>
  <c r="BK196"/>
  <c r="J196"/>
  <c r="BK191"/>
  <c r="J191"/>
  <c r="BK188"/>
  <c r="J188"/>
  <c r="BK185"/>
  <c r="J185"/>
  <c r="BK182"/>
  <c r="J182"/>
  <c r="BK178"/>
  <c r="J178"/>
  <c r="BK175"/>
  <c r="J175"/>
  <c r="BK172"/>
  <c r="J172"/>
  <c r="BK169"/>
  <c r="J169"/>
  <c r="BK165"/>
  <c r="J165"/>
  <c r="BK161"/>
  <c r="J161"/>
  <c r="BK158"/>
  <c r="J158"/>
  <c r="BK154"/>
  <c r="J154"/>
  <c r="BK150"/>
  <c r="J150"/>
  <c r="BK146"/>
  <c r="J146"/>
  <c r="BK142"/>
  <c r="J142"/>
  <c r="BK138"/>
  <c r="J138"/>
  <c r="BK134"/>
  <c r="J134"/>
  <c r="BK130"/>
  <c r="J130"/>
  <c r="BK126"/>
  <c r="J126"/>
  <c i="4" r="BK178"/>
  <c r="J178"/>
  <c r="BK174"/>
  <c r="J174"/>
  <c r="BK170"/>
  <c r="J170"/>
  <c r="BK167"/>
  <c r="J167"/>
  <c r="BK164"/>
  <c r="J164"/>
  <c r="BK162"/>
  <c r="J162"/>
  <c r="BK160"/>
  <c r="J160"/>
  <c r="BK157"/>
  <c r="J157"/>
  <c r="BK154"/>
  <c r="J154"/>
  <c r="BK150"/>
  <c r="J150"/>
  <c r="BK147"/>
  <c r="J147"/>
  <c r="BK144"/>
  <c r="J144"/>
  <c r="BK141"/>
  <c r="J141"/>
  <c r="BK138"/>
  <c r="J138"/>
  <c r="BK134"/>
  <c r="J134"/>
  <c r="BK131"/>
  <c r="J131"/>
  <c r="BK128"/>
  <c r="J128"/>
  <c r="BK125"/>
  <c r="J125"/>
  <c i="2" l="1" r="BK126"/>
  <c r="J126"/>
  <c r="J98"/>
  <c r="P126"/>
  <c r="R126"/>
  <c r="T126"/>
  <c r="BK193"/>
  <c r="J193"/>
  <c r="J99"/>
  <c r="P193"/>
  <c r="R193"/>
  <c r="T193"/>
  <c r="BK263"/>
  <c r="J263"/>
  <c r="J100"/>
  <c r="P263"/>
  <c r="R263"/>
  <c r="T263"/>
  <c r="BK310"/>
  <c r="J310"/>
  <c r="J101"/>
  <c r="P310"/>
  <c r="R310"/>
  <c r="T310"/>
  <c r="BK346"/>
  <c r="J346"/>
  <c r="J102"/>
  <c r="P346"/>
  <c r="R346"/>
  <c r="T346"/>
  <c r="BK403"/>
  <c r="J403"/>
  <c r="J104"/>
  <c r="P403"/>
  <c r="R403"/>
  <c r="T403"/>
  <c i="3" r="BK125"/>
  <c r="J125"/>
  <c r="J98"/>
  <c r="P125"/>
  <c r="R125"/>
  <c r="T125"/>
  <c r="BK199"/>
  <c r="J199"/>
  <c r="J99"/>
  <c r="P199"/>
  <c r="R199"/>
  <c r="T199"/>
  <c r="BK272"/>
  <c r="J272"/>
  <c r="J100"/>
  <c r="P272"/>
  <c r="R272"/>
  <c r="T272"/>
  <c r="BK345"/>
  <c r="J345"/>
  <c r="J101"/>
  <c r="P345"/>
  <c r="R345"/>
  <c r="T345"/>
  <c r="BK418"/>
  <c r="J418"/>
  <c r="J102"/>
  <c r="P418"/>
  <c r="R418"/>
  <c r="T418"/>
  <c r="BK427"/>
  <c r="J427"/>
  <c r="J103"/>
  <c r="P427"/>
  <c r="R427"/>
  <c r="T427"/>
  <c i="4" r="BK124"/>
  <c r="J124"/>
  <c r="J98"/>
  <c r="P124"/>
  <c r="R124"/>
  <c r="T124"/>
  <c r="BK137"/>
  <c r="J137"/>
  <c r="J99"/>
  <c r="P137"/>
  <c r="R137"/>
  <c r="T137"/>
  <c r="BK153"/>
  <c r="J153"/>
  <c r="J100"/>
  <c r="P153"/>
  <c r="R153"/>
  <c r="T153"/>
  <c i="2" r="BK387"/>
  <c r="J387"/>
  <c r="J103"/>
  <c i="4" r="BK173"/>
  <c r="J173"/>
  <c r="J101"/>
  <c r="BK177"/>
  <c r="J177"/>
  <c r="J102"/>
  <c r="E85"/>
  <c r="J89"/>
  <c r="F92"/>
  <c r="J92"/>
  <c r="BE125"/>
  <c r="BE128"/>
  <c r="BE131"/>
  <c r="BE134"/>
  <c r="BE138"/>
  <c r="BE141"/>
  <c r="BE144"/>
  <c r="BE147"/>
  <c r="BE150"/>
  <c r="BE154"/>
  <c r="BE157"/>
  <c r="BE160"/>
  <c r="BE162"/>
  <c r="BE164"/>
  <c r="BE167"/>
  <c r="BE170"/>
  <c r="BE174"/>
  <c r="BE178"/>
  <c i="3" r="E85"/>
  <c r="J89"/>
  <c r="F92"/>
  <c r="J92"/>
  <c r="BE126"/>
  <c r="BE130"/>
  <c r="BE134"/>
  <c r="BE138"/>
  <c r="BE142"/>
  <c r="BE146"/>
  <c r="BE150"/>
  <c r="BE154"/>
  <c r="BE158"/>
  <c r="BE161"/>
  <c r="BE165"/>
  <c r="BE169"/>
  <c r="BE172"/>
  <c r="BE175"/>
  <c r="BE178"/>
  <c r="BE182"/>
  <c r="BE185"/>
  <c r="BE188"/>
  <c r="BE191"/>
  <c r="BE196"/>
  <c r="BE200"/>
  <c r="BE204"/>
  <c r="BE208"/>
  <c r="BE212"/>
  <c r="BE216"/>
  <c r="BE220"/>
  <c r="BE224"/>
  <c r="BE228"/>
  <c r="BE232"/>
  <c r="BE235"/>
  <c r="BE239"/>
  <c r="BE243"/>
  <c r="BE246"/>
  <c r="BE249"/>
  <c r="BE252"/>
  <c r="BE255"/>
  <c r="BE258"/>
  <c r="BE261"/>
  <c r="BE264"/>
  <c r="BE269"/>
  <c r="BE273"/>
  <c r="BE277"/>
  <c r="BE281"/>
  <c r="BE285"/>
  <c r="BE289"/>
  <c r="BE293"/>
  <c r="BE297"/>
  <c r="BE301"/>
  <c r="BE305"/>
  <c r="BE308"/>
  <c r="BE312"/>
  <c r="BE316"/>
  <c r="BE319"/>
  <c r="BE322"/>
  <c r="BE325"/>
  <c r="BE328"/>
  <c r="BE331"/>
  <c r="BE334"/>
  <c r="BE337"/>
  <c r="BE342"/>
  <c r="BE346"/>
  <c r="BE350"/>
  <c r="BE354"/>
  <c r="BE358"/>
  <c r="BE362"/>
  <c r="BE366"/>
  <c r="BE370"/>
  <c r="BE374"/>
  <c r="BE378"/>
  <c r="BE381"/>
  <c r="BE385"/>
  <c r="BE389"/>
  <c r="BE392"/>
  <c r="BE395"/>
  <c r="BE398"/>
  <c r="BE401"/>
  <c r="BE404"/>
  <c r="BE407"/>
  <c r="BE410"/>
  <c r="BE415"/>
  <c r="BE419"/>
  <c r="BE423"/>
  <c r="BE428"/>
  <c r="BE433"/>
  <c r="BE436"/>
  <c r="BE439"/>
  <c r="BE442"/>
  <c r="BE446"/>
  <c r="BE449"/>
  <c r="BE452"/>
  <c r="BE455"/>
  <c i="2" r="E85"/>
  <c r="J89"/>
  <c r="F92"/>
  <c r="J92"/>
  <c r="BE127"/>
  <c r="BE132"/>
  <c r="BE136"/>
  <c r="BE140"/>
  <c r="BE144"/>
  <c r="BE147"/>
  <c r="BE151"/>
  <c r="BE155"/>
  <c r="BE159"/>
  <c r="BE163"/>
  <c r="BE167"/>
  <c r="BE171"/>
  <c r="BE175"/>
  <c r="BE179"/>
  <c r="BE183"/>
  <c r="BE186"/>
  <c r="BE190"/>
  <c r="BE194"/>
  <c r="BE198"/>
  <c r="BE202"/>
  <c r="BE206"/>
  <c r="BE210"/>
  <c r="BE213"/>
  <c r="BE219"/>
  <c r="BE223"/>
  <c r="BE227"/>
  <c r="BE231"/>
  <c r="BE235"/>
  <c r="BE239"/>
  <c r="BE245"/>
  <c r="BE249"/>
  <c r="BE253"/>
  <c r="BE256"/>
  <c r="BE260"/>
  <c r="BE264"/>
  <c r="BE268"/>
  <c r="BE272"/>
  <c r="BE276"/>
  <c r="BE280"/>
  <c r="BE284"/>
  <c r="BE288"/>
  <c r="BE292"/>
  <c r="BE296"/>
  <c r="BE300"/>
  <c r="BE303"/>
  <c r="BE307"/>
  <c r="BE311"/>
  <c r="BE315"/>
  <c r="BE319"/>
  <c r="BE323"/>
  <c r="BE327"/>
  <c r="BE331"/>
  <c r="BE335"/>
  <c r="BE339"/>
  <c r="BE343"/>
  <c r="BE347"/>
  <c r="BE355"/>
  <c r="BE363"/>
  <c r="BE366"/>
  <c r="BE372"/>
  <c r="BE388"/>
  <c r="BE396"/>
  <c r="BE404"/>
  <c r="BE407"/>
  <c r="BE410"/>
  <c r="BE413"/>
  <c r="BE416"/>
  <c r="BE420"/>
  <c r="BE423"/>
  <c r="BE426"/>
  <c r="F34"/>
  <c i="1" r="BA95"/>
  <c i="2" r="J34"/>
  <c i="1" r="AW95"/>
  <c i="2" r="F35"/>
  <c i="1" r="BB95"/>
  <c i="2" r="F36"/>
  <c i="1" r="BC95"/>
  <c i="2" r="F37"/>
  <c i="1" r="BD95"/>
  <c i="3" r="F34"/>
  <c i="1" r="BA96"/>
  <c i="3" r="J34"/>
  <c i="1" r="AW96"/>
  <c i="3" r="F35"/>
  <c i="1" r="BB96"/>
  <c i="3" r="F36"/>
  <c i="1" r="BC96"/>
  <c i="3" r="F37"/>
  <c i="1" r="BD96"/>
  <c i="4" r="F34"/>
  <c i="1" r="BA97"/>
  <c i="4" r="J34"/>
  <c i="1" r="AW97"/>
  <c i="4" r="F35"/>
  <c i="1" r="BB97"/>
  <c i="4" r="F36"/>
  <c i="1" r="BC97"/>
  <c i="4" r="F37"/>
  <c i="1" r="BD97"/>
  <c i="4" l="1" r="T123"/>
  <c r="T122"/>
  <c r="R123"/>
  <c r="R122"/>
  <c r="P123"/>
  <c r="P122"/>
  <c i="1" r="AU97"/>
  <c i="3" r="T124"/>
  <c r="T123"/>
  <c r="R124"/>
  <c r="R123"/>
  <c r="P124"/>
  <c r="P123"/>
  <c i="1" r="AU96"/>
  <c i="2" r="T125"/>
  <c r="T124"/>
  <c r="R125"/>
  <c r="R124"/>
  <c r="P125"/>
  <c r="P124"/>
  <c i="1" r="AU95"/>
  <c i="2" r="BK125"/>
  <c r="J125"/>
  <c r="J97"/>
  <c i="3" r="BK124"/>
  <c r="J124"/>
  <c r="J97"/>
  <c i="4" r="BK123"/>
  <c r="J123"/>
  <c r="J97"/>
  <c i="2" r="F33"/>
  <c i="1" r="AZ95"/>
  <c i="2" r="J33"/>
  <c i="1" r="AV95"/>
  <c r="AT95"/>
  <c i="3" r="F33"/>
  <c i="1" r="AZ96"/>
  <c i="3" r="J33"/>
  <c i="1" r="AV96"/>
  <c r="AT96"/>
  <c i="4" r="F33"/>
  <c i="1" r="AZ97"/>
  <c i="4" r="J33"/>
  <c i="1" r="AV97"/>
  <c r="AT97"/>
  <c r="BD94"/>
  <c r="W33"/>
  <c r="BC94"/>
  <c r="W32"/>
  <c r="BB94"/>
  <c r="W31"/>
  <c r="BA94"/>
  <c r="W30"/>
  <c i="2" l="1" r="BK124"/>
  <c r="J124"/>
  <c r="J96"/>
  <c i="3" r="BK123"/>
  <c r="J123"/>
  <c r="J96"/>
  <c i="4" r="BK122"/>
  <c r="J122"/>
  <c r="J96"/>
  <c i="1" r="AU94"/>
  <c r="AZ94"/>
  <c r="W29"/>
  <c r="AW94"/>
  <c r="AK30"/>
  <c r="AX94"/>
  <c r="AY94"/>
  <c i="4" l="1" r="J30"/>
  <c i="1" r="AG97"/>
  <c i="3" r="J30"/>
  <c i="1" r="AG96"/>
  <c i="2" r="J30"/>
  <c i="1" r="AG95"/>
  <c r="AV94"/>
  <c r="AK29"/>
  <c i="2" l="1" r="J39"/>
  <c i="3" r="J39"/>
  <c i="4" r="J39"/>
  <c i="1" r="AN95"/>
  <c r="AN96"/>
  <c r="AN97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<sst xmlns="http://schemas.openxmlformats.org/spreadsheetml/2006/main">
  <si>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</si>
  <si>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</si>
  <si>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</si>
  <si>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</si>
  <si>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</si>
  <si>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{44e7ca05-15be-4f69-90c3-a11ee06cf016}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</si>
  <si>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</si>
  <si>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</si>
  <si>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</si>
  <si>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</si>
  <si>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</si>
  <si>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</si>
  <si>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</si>
  <si>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</si>
  <si>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291_229180013Z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</si>
  <si>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</si>
  <si>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</si>
  <si>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Krounka, Otradov, rekonstrukce opevnění koryta, ř. km 15,200-16,610</t>
  </si>
  <si>
    <t>KSO:</t>
  </si>
  <si>
    <t>CC-CZ:</t>
  </si>
  <si>
    <t>Místo:</t>
  </si>
  <si>
    <t>vodní tok Krounka, obec Otradov</t>
  </si>
  <si>
    <t>Datum:</t>
  </si>
  <si>
    <t>4.11.2021</t>
  </si>
  <si>
    <t>Zadavatel:</t>
  </si>
  <si>
    <t>IČ:</t>
  </si>
  <si>
    <t>70890005</t>
  </si>
  <si>
    <t>Povodí Labe, státní podnik</t>
  </si>
  <si>
    <t>DIČ:</t>
  </si>
  <si>
    <t>CZ70890005</t>
  </si>
  <si>
    <t>Uchazeč:</t>
  </si>
  <si>
    <t>Vyplň údaj</t>
  </si>
  <si>
    <t>Projektant:</t>
  </si>
  <si>
    <t>15053695</t>
  </si>
  <si>
    <t>Vodní zdroje Ekomonitor spol. s r. o.</t>
  </si>
  <si>
    <t>CZ15053695</t>
  </si>
  <si>
    <t>True</t>
  </si>
  <si>
    <t>Zpracovatel:</t>
  </si>
  <si>
    <t xml:space="preserve"> </t>
  </si>
  <si>
    <t>Poznámka:</t>
  </si>
  <si>
    <t>Vypracováno v programu KROS 4 verze 2021/II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</si>
  <si>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</si>
  <si>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</si>
  <si>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</si>
  <si>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</si>
  <si>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</si>
  <si>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</si>
  <si>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</si>
  <si>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</si>
  <si>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</si>
  <si>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</si>
  <si>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</si>
  <si>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</si>
  <si>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</si>
  <si>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</si>
  <si>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</si>
  <si>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</si>
  <si>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</si>
  <si>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</si>
  <si>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</si>
  <si>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</si>
  <si>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</si>
  <si>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</si>
  <si>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</si>
  <si>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</si>
  <si>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</si>
  <si>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</si>
  <si>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</si>
  <si>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</si>
  <si>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</si>
  <si>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</si>
  <si>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</si>
  <si>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</si>
  <si>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</si>
  <si>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</si>
  <si>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</si>
  <si>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</si>
  <si>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</si>
  <si>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</si>
  <si>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</si>
  <si>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</si>
  <si>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</si>
  <si>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</si>
  <si>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</si>
  <si>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</si>
  <si>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</si>
  <si>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</si>
  <si>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Rekonstrukce břehových opevnění - část investice</t>
  </si>
  <si>
    <t>STA</t>
  </si>
  <si>
    <t>1</t>
  </si>
  <si>
    <t>{9e7fa795-b7d4-470e-a5ac-df8e94114816}</t>
  </si>
  <si>
    <t>2</t>
  </si>
  <si>
    <t>SO 04</t>
  </si>
  <si>
    <t>Rekonstrukce příčných prahů - část investice</t>
  </si>
  <si>
    <t>{e5982998-98dc-483b-8488-78c5c5108034}</t>
  </si>
  <si>
    <t>VRN</t>
  </si>
  <si>
    <t>Vedlejší rozpočtové náklady</t>
  </si>
  <si>
    <t>{5b0fc8b7-955b-45a0-8cba-0dd307bb87f2}</t>
  </si>
  <si>
    <t>KRYCÍ LIST SOUPISU PRACÍ</t>
  </si>
  <si>
    <t>Objekt:</t>
  </si>
  <si>
    <t>SO 02 - Rekonstrukce břehových opevnění - část investice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</si>
  <si>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</si>
  <si>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</si>
  <si>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</si>
  <si>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</si>
  <si>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</si>
  <si>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</si>
  <si>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Rekonstrukce základových patek - levý břeh</t>
  </si>
  <si>
    <t xml:space="preserve">    2 - Rekonstrukce základových patek - pravý břeh</t>
  </si>
  <si>
    <t xml:space="preserve">    3 - Rekonstrukce schodišť</t>
  </si>
  <si>
    <t xml:space="preserve">    4 - Rekonstrukce základových patek u mostních konstrukcí</t>
  </si>
  <si>
    <t xml:space="preserve">    5 - Přesun hmot</t>
  </si>
  <si>
    <t xml:space="preserve">    6 - Nakládání s odpady vzniklými v rámci provádění stavby</t>
  </si>
  <si>
    <t xml:space="preserve">    7 - Dočasné zbudování hrázek v rámci provádění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</si>
  <si>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</si>
  <si>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</si>
  <si>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</si>
  <si>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</si>
  <si>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</si>
  <si>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</si>
  <si>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</si>
  <si>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</si>
  <si>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</si>
  <si>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</si>
  <si>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</si>
  <si>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</si>
  <si>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</si>
  <si>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</si>
  <si>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</si>
  <si>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</si>
  <si>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Rekonstrukce základových patek - levý břeh</t>
  </si>
  <si>
    <t>K</t>
  </si>
  <si>
    <t>451311511</t>
  </si>
  <si>
    <t>Podklad pod dlažbu z betonu prostého pro prostředí s mrazovými cykly C 25/30 tl do 100 mm</t>
  </si>
  <si>
    <t>m2</t>
  </si>
  <si>
    <t>4</t>
  </si>
  <si>
    <t>1909066692</t>
  </si>
  <si>
    <t>PP</t>
  </si>
  <si>
    <t xml:space="preserve">Podklad pod dlažbu z betonu prostého  pro prostředí s mrazovými cykly tř. C 25/30 tl. do 100 mm</t>
  </si>
  <si>
    <t>P</t>
  </si>
  <si>
    <t>Poznámka k položce:_x000d_
(soupis činnosti v Technické zprávě SO 02, D.02.2 nebo F.2.2)</t>
  </si>
  <si>
    <t>VV</t>
  </si>
  <si>
    <t>466,18"podkladní vrstva v rámci rekonstrukce dlažby v rámci rekonstrukce zákl.patek"</t>
  </si>
  <si>
    <t>Součet</t>
  </si>
  <si>
    <t>465513317</t>
  </si>
  <si>
    <t>Oprava dlažeb z lomového kamene na maltu s vyspárováním do 20 m2 s dodáním kamene tl 300 mm</t>
  </si>
  <si>
    <t>-1515552254</t>
  </si>
  <si>
    <t xml:space="preserve">Oprava dlažeb z lomového kamene lomařsky upraveného  pro dlažbu o ploše opravovaných míst do 20 m2 jednotlivě včetně dodání kamene na cementovou maltu, s vyspárováním cementovou maltou, tl. kamene 300 mm</t>
  </si>
  <si>
    <t>Poznámka k položce:_x000d_
(soupis činnosti v Technické zprávě SO 02, D.02.2 nebo F.2.2)
doplnění dlažby z lomového kamene na cementovou maltu, s vyspárováním cementovou maltou, tl. kamene 300 mm</t>
  </si>
  <si>
    <t>466,18"rekonstrukce dlažby v patě svahu po rekonstrukci zákl.patek"</t>
  </si>
  <si>
    <t>3</t>
  </si>
  <si>
    <t>451571111</t>
  </si>
  <si>
    <t>Lože pod dlažby ze štěrkopísku vrstva tl do 100 mm</t>
  </si>
  <si>
    <t>-51923095</t>
  </si>
  <si>
    <t xml:space="preserve">Lože pod dlažby  ze štěrkopísků, tl. vrstvy do 100 mm</t>
  </si>
  <si>
    <t>Poznámka k položce:_x000d_
Doplnění lože pod dlažby/rovnaniny ze štěrkopísku vrstva tl do 100 mm</t>
  </si>
  <si>
    <t>70</t>
  </si>
  <si>
    <t>463212111</t>
  </si>
  <si>
    <t>Rovnanina z lomového kamene upraveného s vyklínováním spár úlomky kamene</t>
  </si>
  <si>
    <t>m3</t>
  </si>
  <si>
    <t>-1845971953</t>
  </si>
  <si>
    <t xml:space="preserve">Rovnanina z lomového kamene upraveného, tříděného  jakékoliv tloušťky rovnaniny s vyklínováním spár a dutin úlomky kamene</t>
  </si>
  <si>
    <t>Poznámka k položce:_x000d_
(soupis činnosti v Technické zprávě SO 02, D.02.2 nebo F.2.2)
doplnění rovnaniny z lo. kamene s vyklínováním spár a dutin úlomky kamene</t>
  </si>
  <si>
    <t>27,14</t>
  </si>
  <si>
    <t>5</t>
  </si>
  <si>
    <t>463212191</t>
  </si>
  <si>
    <t>Příplatek za vypracováni líce rovnaniny</t>
  </si>
  <si>
    <t>426475005</t>
  </si>
  <si>
    <t xml:space="preserve">Rovnanina z lomového kamene upraveného, tříděného  Příplatek k cenám za vypracování líce</t>
  </si>
  <si>
    <t>6</t>
  </si>
  <si>
    <t>124353101</t>
  </si>
  <si>
    <t>Vykopávky pro koryta vodotečí v hornině třídy těžitelnosti II, skupiny 4 objem do 1000 m3 strojně</t>
  </si>
  <si>
    <t>904259395</t>
  </si>
  <si>
    <t>Vykopávky pro koryta vodotečí strojně v hornině třídy těžitelnosti II skupiny 4 přes 100 do 1 000 m3</t>
  </si>
  <si>
    <t xml:space="preserve">Poznámka k položce:_x000d_
(soupis činnosti v Technické zprávě SO 02, D.02.2 nebo F.2.2)
vykopávky s přehozením výkopku na vzdálenost do 3 m nebo s naložením na dopravní prostředek  do 1 000 m3</t>
  </si>
  <si>
    <t>569,52</t>
  </si>
  <si>
    <t>7</t>
  </si>
  <si>
    <t>961021311</t>
  </si>
  <si>
    <t>Bourání základů ze zdiva kamenného</t>
  </si>
  <si>
    <t>-1123955090</t>
  </si>
  <si>
    <t>Bourání základů ze zdiva kamenného na jakoukoli maltu</t>
  </si>
  <si>
    <t>Poznámka k položce:_x000d_
(soupis činnosti v Technické zprávě SO 02, D.02.2 nebo F.2.2)
bourání stávajících degradovaných patek</t>
  </si>
  <si>
    <t>377,82</t>
  </si>
  <si>
    <t>8</t>
  </si>
  <si>
    <t>321351010</t>
  </si>
  <si>
    <t>Bednění konstrukcí vodních staveb rovinné - zřízení</t>
  </si>
  <si>
    <t>-2047411013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</si>
  <si>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</si>
  <si>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1145*0,7"suma délky*výška výkopu"</t>
  </si>
  <si>
    <t>9</t>
  </si>
  <si>
    <t>321352010</t>
  </si>
  <si>
    <t>Bednění konstrukcí vodních staveb rovinné - odstranění</t>
  </si>
  <si>
    <t>-340810705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</si>
  <si>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</si>
  <si>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10</t>
  </si>
  <si>
    <t>275322511</t>
  </si>
  <si>
    <t>Základové patky ze ŽB se zvýšenými nároky na prostředí tř. C 25/30</t>
  </si>
  <si>
    <t>-1873714679</t>
  </si>
  <si>
    <t>Základy z betonu železového (bez výztuže) patky z betonu se zvýšenými nároky na prostředí tř. C 25/30</t>
  </si>
  <si>
    <t>487,64</t>
  </si>
  <si>
    <t>11</t>
  </si>
  <si>
    <t>953961118</t>
  </si>
  <si>
    <t>Kotvy chemickým tmelem M 30 hl 270 mm do betonu, ŽB nebo kamene s vyvrtáním otvoru</t>
  </si>
  <si>
    <t>kus</t>
  </si>
  <si>
    <t>917903542</t>
  </si>
  <si>
    <t xml:space="preserve">Kotvy chemické s vyvrtáním otvoru  do betonu, železobetonu nebo tvrdého kamene tmel, velikost M 30, hloubka 270 mm</t>
  </si>
  <si>
    <t>Poznámka k položce:_x000d_
(soupis činnosti v Technické zprávě SO 02, D.02.2 nebo F.2.2)
kotvy velikost M 16, hloubka do 270 mm</t>
  </si>
  <si>
    <t>202</t>
  </si>
  <si>
    <t>12</t>
  </si>
  <si>
    <t>275362021</t>
  </si>
  <si>
    <t>Výztuž základových patek svařovanými sítěmi Kari</t>
  </si>
  <si>
    <t>t</t>
  </si>
  <si>
    <t>-822154714</t>
  </si>
  <si>
    <t>Výztuž základů patek ze svařovaných sítí z drátů typu KARI</t>
  </si>
  <si>
    <t>0,25133</t>
  </si>
  <si>
    <t>13</t>
  </si>
  <si>
    <t>275361821</t>
  </si>
  <si>
    <t>Výztuž základových patek betonářskou ocelí 10 505 (R)</t>
  </si>
  <si>
    <t>-1211123215</t>
  </si>
  <si>
    <t>Výztuž základů patek z betonářské oceli 10 505 (R)</t>
  </si>
  <si>
    <t>Poznámka k položce:_x000d_
(soupis činnosti v Technické zprávě SO 02, D.02.2 nebo F.2.2)
spojovací trny ocel 10 335 (J)</t>
  </si>
  <si>
    <t>54,3/1000"spo. trny prům. 10mm"</t>
  </si>
  <si>
    <t>14</t>
  </si>
  <si>
    <t>462511161</t>
  </si>
  <si>
    <t>Zához z lomového kamene tříděného hmotnost kamenů do 80 kg bez výplně</t>
  </si>
  <si>
    <t>1460567072</t>
  </si>
  <si>
    <t>Zához z lomového kamene neupraveného provedený ze břehu nebo z lešení, do sucha nebo do vody tříděného, hmotnost jednotlivých kamenů do 80 kg bez výplně mezer</t>
  </si>
  <si>
    <t>1145*0,16"ř.km 15,200 00-16,478 00"</t>
  </si>
  <si>
    <t>462511169</t>
  </si>
  <si>
    <t>Příplatek za urovnání líce záhozu z lomového kamene tříděného</t>
  </si>
  <si>
    <t>-1100264101</t>
  </si>
  <si>
    <t>Zához z lomového kamene neupraveného provedený ze břehu nebo z lešení, do sucha nebo do vody tříděného, hmotnost jednotlivých kamenů do 80 kg Příplatek k cenám za urovnání líce záhozu</t>
  </si>
  <si>
    <t>1145*0,6"ř.km 15,200 00-16,478 00"</t>
  </si>
  <si>
    <t>16</t>
  </si>
  <si>
    <t>462512161</t>
  </si>
  <si>
    <t>Zához z lomového kamene záhozového hmotnost kamenů do 200 kg bez výplně</t>
  </si>
  <si>
    <t>736242408</t>
  </si>
  <si>
    <t>Zához z lomového kamene neupraveného provedený ze břehu nebo z lešení, do sucha nebo do vody záhozového, hmotnost jednotlivých kamenů do 200 kg bez výplně mezer</t>
  </si>
  <si>
    <t>112,5*0,22"ř.km 16,483 50-16,596 00"</t>
  </si>
  <si>
    <t>17</t>
  </si>
  <si>
    <t>462512169</t>
  </si>
  <si>
    <t>Příplatek za urovnání líce záhozu z lomového kamene záhozového do 200 kg</t>
  </si>
  <si>
    <t>658215779</t>
  </si>
  <si>
    <t>Zához z lomového kamene neupraveného provedený ze břehu nebo z lešení, do sucha nebo do vody záhozového, hmotnost jednotlivých kamenů do 200 kg Příplatek k ceně za urovnání líce záhozu</t>
  </si>
  <si>
    <t>112,5*0,7"ř.km 16,483 50-16,596 00"</t>
  </si>
  <si>
    <t>Rekonstrukce základových patek - pravý břeh</t>
  </si>
  <si>
    <t>18</t>
  </si>
  <si>
    <t>-344161276</t>
  </si>
  <si>
    <t>499,51</t>
  </si>
  <si>
    <t>19</t>
  </si>
  <si>
    <t>1456715901</t>
  </si>
  <si>
    <t>499,51"doplnění dlažby v rámci rekonstrukce zákl. patek"</t>
  </si>
  <si>
    <t>20</t>
  </si>
  <si>
    <t>985712715</t>
  </si>
  <si>
    <t>80</t>
  </si>
  <si>
    <t>90116756</t>
  </si>
  <si>
    <t>32"ř.km 15,200-15,240"</t>
  </si>
  <si>
    <t>22</t>
  </si>
  <si>
    <t>242760512</t>
  </si>
  <si>
    <t>23</t>
  </si>
  <si>
    <t>1762034988</t>
  </si>
  <si>
    <t xml:space="preserve">20"výkop zeminy  kvůli rovnanině"</t>
  </si>
  <si>
    <t>543,50"výkop zeminy kvůli kam. záhozu"</t>
  </si>
  <si>
    <t>24</t>
  </si>
  <si>
    <t>1240990481</t>
  </si>
  <si>
    <t>340,19</t>
  </si>
  <si>
    <t>25</t>
  </si>
  <si>
    <t>1272470790</t>
  </si>
  <si>
    <t>1119,2*0,7"suma délky*výška výkopu"</t>
  </si>
  <si>
    <t>26</t>
  </si>
  <si>
    <t>-1590501607</t>
  </si>
  <si>
    <t>27</t>
  </si>
  <si>
    <t>-1170195700</t>
  </si>
  <si>
    <t>451,44</t>
  </si>
  <si>
    <t>28</t>
  </si>
  <si>
    <t>-1326382598</t>
  </si>
  <si>
    <t>277+84</t>
  </si>
  <si>
    <t>29</t>
  </si>
  <si>
    <t>-571440313</t>
  </si>
  <si>
    <t>74,46/1000"spo. trny prům. 10mm"</t>
  </si>
  <si>
    <t>22,58/1000"spoj. trny prům.10 mm"</t>
  </si>
  <si>
    <t>30</t>
  </si>
  <si>
    <t>1597222593</t>
  </si>
  <si>
    <t>448,68/1000</t>
  </si>
  <si>
    <t>31</t>
  </si>
  <si>
    <t>88109237</t>
  </si>
  <si>
    <t>1079,20*0,16</t>
  </si>
  <si>
    <t>32</t>
  </si>
  <si>
    <t>-56891694</t>
  </si>
  <si>
    <t>1079,20*0,6</t>
  </si>
  <si>
    <t>33</t>
  </si>
  <si>
    <t>1940294542</t>
  </si>
  <si>
    <t>174,50*0,22</t>
  </si>
  <si>
    <t>34</t>
  </si>
  <si>
    <t>-183521720</t>
  </si>
  <si>
    <t>Rekonstrukce schodišť</t>
  </si>
  <si>
    <t>35</t>
  </si>
  <si>
    <t>124353100</t>
  </si>
  <si>
    <t>Vykopávky pro koryta vodotečí v hornině třídy těžitelnosti II, skupiny 4 objem do 100 m3 strojně</t>
  </si>
  <si>
    <t>-2093098583</t>
  </si>
  <si>
    <t>Vykopávky pro koryta vodotečí strojně v hornině třídy těžitelnosti II skupiny 4 do 100 m3</t>
  </si>
  <si>
    <t xml:space="preserve">Poznámka k položce:_x000d_
(soupis činnosti v Technické zprávě SO 02, D.02.2 nebo F.2.2)
vykopávky s přehozením výkopku na vzdálenost do 3 m nebo s naložením na dopravní prostředek  do 100 m3</t>
  </si>
  <si>
    <t>18,162</t>
  </si>
  <si>
    <t>36</t>
  </si>
  <si>
    <t>123346522</t>
  </si>
  <si>
    <t>6,804</t>
  </si>
  <si>
    <t>37</t>
  </si>
  <si>
    <t>-737475305</t>
  </si>
  <si>
    <t>((26*1,8)-(5*1,8))*0,7</t>
  </si>
  <si>
    <t>38</t>
  </si>
  <si>
    <t>-594159928</t>
  </si>
  <si>
    <t>39</t>
  </si>
  <si>
    <t>1575321892</t>
  </si>
  <si>
    <t>10,458</t>
  </si>
  <si>
    <t>40</t>
  </si>
  <si>
    <t>977023028</t>
  </si>
  <si>
    <t>48</t>
  </si>
  <si>
    <t>41</t>
  </si>
  <si>
    <t>1525818740</t>
  </si>
  <si>
    <t>12,9/1000</t>
  </si>
  <si>
    <t>42</t>
  </si>
  <si>
    <t>-374658989</t>
  </si>
  <si>
    <t>77,64/1000</t>
  </si>
  <si>
    <t>43</t>
  </si>
  <si>
    <t>587858949</t>
  </si>
  <si>
    <t>6,624</t>
  </si>
  <si>
    <t>44</t>
  </si>
  <si>
    <t>-419747159</t>
  </si>
  <si>
    <t>0,6*23*1,8</t>
  </si>
  <si>
    <t>45</t>
  </si>
  <si>
    <t>-1213579010</t>
  </si>
  <si>
    <t>1,08</t>
  </si>
  <si>
    <t>46</t>
  </si>
  <si>
    <t>-430001057</t>
  </si>
  <si>
    <t>0,7*3*1,8</t>
  </si>
  <si>
    <t>Rekonstrukce základových patek u mostních konstrukcí</t>
  </si>
  <si>
    <t>47</t>
  </si>
  <si>
    <t>172300465</t>
  </si>
  <si>
    <t>5,616</t>
  </si>
  <si>
    <t>-717061090</t>
  </si>
  <si>
    <t>(2+2+1+2+4+1,8)*0,7</t>
  </si>
  <si>
    <t>49</t>
  </si>
  <si>
    <t>-1405092123</t>
  </si>
  <si>
    <t>50</t>
  </si>
  <si>
    <t>594350045</t>
  </si>
  <si>
    <t>3,888</t>
  </si>
  <si>
    <t>51</t>
  </si>
  <si>
    <t>-1901351252</t>
  </si>
  <si>
    <t>52</t>
  </si>
  <si>
    <t>-45635188</t>
  </si>
  <si>
    <t>26,88/1000</t>
  </si>
  <si>
    <t>53</t>
  </si>
  <si>
    <t>76577890</t>
  </si>
  <si>
    <t>8,60/1000</t>
  </si>
  <si>
    <t>54</t>
  </si>
  <si>
    <t>-1418815917</t>
  </si>
  <si>
    <t>1,728</t>
  </si>
  <si>
    <t>55</t>
  </si>
  <si>
    <t>-2098437687</t>
  </si>
  <si>
    <t>(2+2+1+2+4+1,8)*0,6</t>
  </si>
  <si>
    <t>Přesun hmot</t>
  </si>
  <si>
    <t>56</t>
  </si>
  <si>
    <t>162251121</t>
  </si>
  <si>
    <t>Vodorovné přemístění do 20 m výkopku/sypaniny z horniny třídy těžitelnosti II, skupiny 4 a 5</t>
  </si>
  <si>
    <t>1697661723</t>
  </si>
  <si>
    <t>Vodorovné přemístění výkopku nebo sypaniny po suchu na obvyklém dopravním prostředku, bez naložení výkopku, avšak se složením bez rozhrnutí z horniny třídy těžitelnosti II skupiny 4 a 5 na vzdálenost do 20 m</t>
  </si>
  <si>
    <t>Poznámka k položce:_x000d_
v rámci přesunu zeminy (výkopku/sypaniny) se jedná o přemístění zemního materiálu za účelem hrazení vodního toku v polovině průtočné profilu koryta vodního toku a následné přesunutí materiálu k patě svahu, kde bude provedeno nakládání a následná likvidace po skončení prací v korytě vodního toku</t>
  </si>
  <si>
    <t>2*569,52"výkopek v rámci opravy levého břehu"</t>
  </si>
  <si>
    <t>2*563,5"výkopek v rámci opravy pravého břehu"</t>
  </si>
  <si>
    <t>2*18,162"výkop u opravy schodišť"</t>
  </si>
  <si>
    <t>2*5,616"výkop u mostních konstrukcí"</t>
  </si>
  <si>
    <t>57</t>
  </si>
  <si>
    <t>161151113</t>
  </si>
  <si>
    <t>Svislé přemístění výkopku z horniny třídy těžitelnosti II, skupiny 4 a 5 hl výkopu přes 4 do 8 m</t>
  </si>
  <si>
    <t>2063619495</t>
  </si>
  <si>
    <t>Svislé přemístění výkopku strojně bez naložení do dopravní nádoby avšak s vyprázdněním dopravní nádoby na hromadu nebo do dopravního prostředku z horniny třídy těžitelnosti II skupiny 4 a 5 při hloubce výkopu přes 4 do 8 m</t>
  </si>
  <si>
    <t>Poznámka k položce:_x000d_
svislé přemístění výkopku s naložení do dopravní nádoby při hloubce výkopu přes 1 do 2,5 m</t>
  </si>
  <si>
    <t>569,52"zemina při levém břehu"</t>
  </si>
  <si>
    <t>5,616"výkop u mostních konstrukcí"</t>
  </si>
  <si>
    <t>18,162"výkop u opravy schodišť"</t>
  </si>
  <si>
    <t>563,50"zemina při pravém břehu"</t>
  </si>
  <si>
    <t>58</t>
  </si>
  <si>
    <t>997002511</t>
  </si>
  <si>
    <t>Vodorovné přemístění suti a vybouraných hmot bez naložení ale se složením a urovnáním do 1 km</t>
  </si>
  <si>
    <t>-354413707</t>
  </si>
  <si>
    <t xml:space="preserve">Vodorovné přemístění suti a vybouraných hmot  bez naložení, se složením a hrubým urovnáním na vzdálenost do 1 km</t>
  </si>
  <si>
    <t>1812,035*0,3"30% kubatury vodorovné přesunutí"</t>
  </si>
  <si>
    <t>59</t>
  </si>
  <si>
    <t>997321211</t>
  </si>
  <si>
    <t>Svislá doprava suti a vybouraných hmot v do 4 m</t>
  </si>
  <si>
    <t>-1428452850</t>
  </si>
  <si>
    <t xml:space="preserve">Svislá doprava suti a vybouraných hmot  s naložením do dopravního zařízení a s vyprázdněním dopravního zařízení na hromadu nebo do dopravního prostředku na výšku do 4 m</t>
  </si>
  <si>
    <t>944,55"suť ze zákl. patek levý břeh"</t>
  </si>
  <si>
    <t>17,01"oprava schodišť"</t>
  </si>
  <si>
    <t>850,475"suť ze zákl. patek pravý břeh"</t>
  </si>
  <si>
    <t>60</t>
  </si>
  <si>
    <t>998332011</t>
  </si>
  <si>
    <t>Přesun hmot pro úpravy vodních toků a kanály</t>
  </si>
  <si>
    <t>-830907619</t>
  </si>
  <si>
    <t xml:space="preserve">Přesun hmot pro úpravy vodních toků a kanály, hráze rybníků apod.  dopravní vzdálenost do 500 m</t>
  </si>
  <si>
    <t>519,912+557,084 "doplnění dlažby LB+PB"</t>
  </si>
  <si>
    <t>54,193+63,898 "doplnění rovnaniny LB+PB"</t>
  </si>
  <si>
    <t>(6,131+0,689)+0,043+(5,993+0,674)+(0,202+0,023)+(0,069+0,008) "bednění LB+oprava zdi LB+PB+schodiště+mostní zdi"</t>
  </si>
  <si>
    <t>1196,322+1107,513+25,657+9,538 "bet. patka LB+PB+schodiště+mostní zdi"</t>
  </si>
  <si>
    <t>0,030+0,054+0,007+0,005 "chem. kotvy LB+oprava zdi LB+PB+schodiště+mostní zdi"</t>
  </si>
  <si>
    <t>0,057+0,103+0,014+0,029 "spoj. trny LB+oprava zdi LB+PB+schodiště+mostní zdi"</t>
  </si>
  <si>
    <t>0,264+0,473+0,082+0,009 "kari síť LB+PB+schodiště+mostní zdi"</t>
  </si>
  <si>
    <t>15*2 "šp lože rovnanina"</t>
  </si>
  <si>
    <t>2*(183,2+24,75) "lom.kámen LB"</t>
  </si>
  <si>
    <t>2*(172,672+38,39) "lom.kámen PB"</t>
  </si>
  <si>
    <t>2*(6,624+1,080) "lom.kámen schodiště"</t>
  </si>
  <si>
    <t>2*(1,728) "lom.kámen mostní zdi"</t>
  </si>
  <si>
    <t>Nakládání s odpady vzniklými v rámci provádění stavby</t>
  </si>
  <si>
    <t>61</t>
  </si>
  <si>
    <t>171201221-R</t>
  </si>
  <si>
    <t>Likvidace přebytečné zeminy - odvoz, uložení a poplatek za likvidaci přebytečné zeminy</t>
  </si>
  <si>
    <t>810504407</t>
  </si>
  <si>
    <t>Poznámka k položce:_x000d_
přesun materiálu na skládku do 20km 
uložení na skládku 
poplatek za uložení na skládce 
-návrh likvidace přebytečné zeminy dle projektanta-skládkování, zhotovitel případně zajistí vlastní způsob likvidace</t>
  </si>
  <si>
    <t>1,8*569,52"zemina v rámci rekonstrukce zákl. patek LB"</t>
  </si>
  <si>
    <t>1,8*563,50"zemina v rámci rekonstrukce zákl. patek PB"</t>
  </si>
  <si>
    <t>1,8*18,162"zemina v rámci rekonstrukce schodišť"</t>
  </si>
  <si>
    <t>1,8*5,616"zemina v rámci rekonstrukce u mostních konstrukcí"</t>
  </si>
  <si>
    <t>62</t>
  </si>
  <si>
    <t>997013631-R</t>
  </si>
  <si>
    <t>Likvidace stavební suti - odvoz, uložení a poplatek za likvidaci suti</t>
  </si>
  <si>
    <t>2097022559</t>
  </si>
  <si>
    <t xml:space="preserve">Poznámka k položce:_x000d_
přesun materiálu na skládku do 20km 
uložení na skládku 
poplatek za uložení na skládce 
-návrh likvidace stavební sutě dle projektanta-skládkování, zhotovitel případně zajistí vlastní způsob likvidace
</t>
  </si>
  <si>
    <t>Dočasné zbudování hrázek v rámci provádění stavby</t>
  </si>
  <si>
    <t>63</t>
  </si>
  <si>
    <t>171103101</t>
  </si>
  <si>
    <t>Zemní hrázky melioračních kanálů z horniny třídy těžitelnosti I a II, skupiny 1 až 4</t>
  </si>
  <si>
    <t>1157933916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</si>
  <si>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</si>
  <si>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1040*(2*1,25)</t>
  </si>
  <si>
    <t>64</t>
  </si>
  <si>
    <t>711461201</t>
  </si>
  <si>
    <t>Provedení izolace proti tlakové vodě vodorovné fólií zesílením spojů páskem</t>
  </si>
  <si>
    <t>-972989304</t>
  </si>
  <si>
    <t xml:space="preserve">Provedení izolace proti povrchové a podpovrchové tlakové vodě fóliemi  na ploše vodorovné V zesílením spojů páskem se zalitím okrajů spoje</t>
  </si>
  <si>
    <t>2*(1040*2,8*1,25)</t>
  </si>
  <si>
    <t>65</t>
  </si>
  <si>
    <t>M</t>
  </si>
  <si>
    <t>28322104</t>
  </si>
  <si>
    <t>fólie hydroizolační pro izolaci jezírek a vodních nádrží mPVC tl 1,0mm</t>
  </si>
  <si>
    <t>-226852035</t>
  </si>
  <si>
    <t>(2,8*100*1,25)*6 "předpoklad využití 6ks délky 100 m v závislosti na opotřebení"</t>
  </si>
  <si>
    <t>66</t>
  </si>
  <si>
    <t>711131811</t>
  </si>
  <si>
    <t>Odstranění izolace proti zemní vlhkosti vodorovné</t>
  </si>
  <si>
    <t>-2127252824</t>
  </si>
  <si>
    <t xml:space="preserve">Odstranění izolace proti zemní vlhkosti  na ploše vodorovné V</t>
  </si>
  <si>
    <t>2*(2,8*1,25*1040)</t>
  </si>
  <si>
    <t>67</t>
  </si>
  <si>
    <t>457971121-R</t>
  </si>
  <si>
    <t>Zřízení a odstranění vrstvy z geotextilie o sklonu přes 10° do 35° š do 3 m</t>
  </si>
  <si>
    <t>1366123180</t>
  </si>
  <si>
    <t xml:space="preserve">Zřízení a odstranění vrstvy z geotextilie s přesahem  bez připevnění k podkladu, s potřebným dočasným zatěžováním včetně zakotvení okraje o sklonu přes 10° do 35°, šířky geotextilie do 3 m</t>
  </si>
  <si>
    <t>Poznámka k položce:_x000d_
zřízení a odstranění vrstvy geotextílie, ochrana fólie při zemních hrázkách, 2 vrstvy</t>
  </si>
  <si>
    <t>(2*(1040*2,8*1,25))*2</t>
  </si>
  <si>
    <t>68</t>
  </si>
  <si>
    <t>69311198</t>
  </si>
  <si>
    <t>geotextilie netkaná separační, ochranná, filtrační, drenážní PES(70%)+PP(30%) 250g/m2</t>
  </si>
  <si>
    <t>-1365489275</t>
  </si>
  <si>
    <t>((2,8*100*1,25)*6)*2 "předpoklad využití 6ks délky 100 m v závislosti na opotřebení"</t>
  </si>
  <si>
    <t>69</t>
  </si>
  <si>
    <t>115101201</t>
  </si>
  <si>
    <t>Čerpání vody na dopravní výšku do 10 m průměrný přítok do 500 l/min</t>
  </si>
  <si>
    <t>hod</t>
  </si>
  <si>
    <t>1575704236</t>
  </si>
  <si>
    <t>Čerpání vody na dopravní výšku do 10 m s uvažovaným průměrným přítokem do 500 l/min</t>
  </si>
  <si>
    <t>360</t>
  </si>
  <si>
    <t>115101301</t>
  </si>
  <si>
    <t>Pohotovost čerpací soupravy pro dopravní výšku do 10 m přítok do 500 l/min</t>
  </si>
  <si>
    <t>den</t>
  </si>
  <si>
    <t>382443000</t>
  </si>
  <si>
    <t>Pohotovost záložní čerpací soupravy pro dopravní výšku do 10 m s uvažovaným průměrným přítokem do 500 l/min</t>
  </si>
  <si>
    <t>SO 04 - Rekonstrukce příčných prahů - část investice</t>
  </si>
  <si>
    <t xml:space="preserve">    1 - Příčný práh ř.km 15,700 00</t>
  </si>
  <si>
    <t xml:space="preserve">    2 - Příčný práh ř.km 15,800 00</t>
  </si>
  <si>
    <t xml:space="preserve">    3 - Příčný práh ř.km 16,130 80</t>
  </si>
  <si>
    <t xml:space="preserve">    4 - Příčný práh ř.km 16,220 00</t>
  </si>
  <si>
    <t xml:space="preserve">    5 - Nakládání s odpady vzniklými v rámci provádění stavby</t>
  </si>
  <si>
    <t xml:space="preserve">    6 - Převedení vody, dočasné zbudování hrázek v rámci provádění stavby</t>
  </si>
  <si>
    <t>Příčný práh ř.km 15,700 00</t>
  </si>
  <si>
    <t>132351401</t>
  </si>
  <si>
    <t>Hloubení rýh pod vodou v hornině třídy těžitelnosti II, skupiny 4 objem do 1000 m3</t>
  </si>
  <si>
    <t>-464488385</t>
  </si>
  <si>
    <t>Hloubení rýh pod vodou strojně v hloubce do 5 m pod projektem stanovenou pracovní hladinou vody, pro nábřežní zdi, patky, záhozy, prahy, podélné a příčné zpevnění atd. pod obrysem výkopu množství do 1 000 m3 v hornině třídy těžitelnosti II skupiny 4</t>
  </si>
  <si>
    <t>Poznámka k položce:_x000d_
(soupis činnosti v Technické zprávě SO 04, D.04.2 nebo F.2.4)
včetně příplatku za lepivost</t>
  </si>
  <si>
    <t>7,956</t>
  </si>
  <si>
    <t>114203103</t>
  </si>
  <si>
    <t>Rozebrání dlažeb z lomového kamene nebo betonových tvárnic do cementové malty</t>
  </si>
  <si>
    <t>-2007450184</t>
  </si>
  <si>
    <t>Rozebrání dlažeb nebo záhozů s naložením na dopravní prostředek dlažeb z lomového kamene nebo betonových tvárnic do cementové malty se spárami zalitými cementovou maltou</t>
  </si>
  <si>
    <t>Poznámka k položce:_x000d_
(soupis činnosti v Technické zprávě SO 04, D.04.2 nebo F.2.4)</t>
  </si>
  <si>
    <t>1,14/2</t>
  </si>
  <si>
    <t>1122395671</t>
  </si>
  <si>
    <t>Poznámka k položce:_x000d_
(soupis činnosti v Technické zprávě SO 04, D.04.2 nebo F.2.4)
bourání stávajících degradovaných patek</t>
  </si>
  <si>
    <t>451315114</t>
  </si>
  <si>
    <t>Podkladní nebo výplňová vrstva z betonu C 12/15 tl do 100 mm</t>
  </si>
  <si>
    <t>-1818480502</t>
  </si>
  <si>
    <t xml:space="preserve">Podkladní a výplňové vrstvy z betonu prostého  tloušťky do 100 mm, z betonu C 12/15</t>
  </si>
  <si>
    <t>7,8</t>
  </si>
  <si>
    <t>270210231</t>
  </si>
  <si>
    <t>Zdivo základové z lomového kamene rubové se zatřením spár na maltu MC 10</t>
  </si>
  <si>
    <t>1309298616</t>
  </si>
  <si>
    <t xml:space="preserve">Zdivo základové z lomového kamene  na hloubku do 5 m, v prostoru zapaženém nebo nezapaženém s odstraněním napadávky, bez úpravy povrchu základové spáry, s dodáním všech hmot rubové z lomového kamene lomařsky upraveného, jednostranně lícované, tl. od 250 do 450 mm se zatřením spár, na maltu cementovou MC 10</t>
  </si>
  <si>
    <t>7,020</t>
  </si>
  <si>
    <t>174251101</t>
  </si>
  <si>
    <t>Zásyp jam, šachet rýh nebo kolem objektů sypaninou bez zhutnění</t>
  </si>
  <si>
    <t>403160397</t>
  </si>
  <si>
    <t>Zásyp sypaninou z jakékoliv horniny strojně s uložením výkopku ve vrstvách bez zhutnění jam, šachet, rýh nebo kolem objektů v těchto vykopávkách</t>
  </si>
  <si>
    <t>0,156</t>
  </si>
  <si>
    <t>2129366963</t>
  </si>
  <si>
    <t xml:space="preserve">Poznámka k položce:_x000d_
(soupis činnosti v Technické zprávě SO 04, D.04.2 nebo F.2.4)
vykopávky s přehozením výkopku na vzdálenost do 3 m nebo s naložením na dopravní prostředek  do 100 m3</t>
  </si>
  <si>
    <t>6,468</t>
  </si>
  <si>
    <t>-401624507</t>
  </si>
  <si>
    <t>-77904313</t>
  </si>
  <si>
    <t>(1+2)*8,4</t>
  </si>
  <si>
    <t>734186468</t>
  </si>
  <si>
    <t>7,956+6,468 "zemina"</t>
  </si>
  <si>
    <t>-1499141463</t>
  </si>
  <si>
    <t>7,956+6,468-0,156</t>
  </si>
  <si>
    <t>50862901</t>
  </si>
  <si>
    <t>2,85</t>
  </si>
  <si>
    <t>610142346</t>
  </si>
  <si>
    <t>181111111</t>
  </si>
  <si>
    <t>Plošná úprava terénu do 500 m2 zemina skupiny 1 až 4 nerovnosti do 100 mm v rovinně a svahu do 1:5</t>
  </si>
  <si>
    <t>1056142710</t>
  </si>
  <si>
    <t>Plošná úprava terénu v zemině skupiny 1 až 4 s urovnáním povrchu bez doplnění ornice souvislé plochy do 500 m2 při nerovnostech terénu přes 50 do 100 mm v rovině nebo na svahu do 1:5</t>
  </si>
  <si>
    <t>0,6*2*1</t>
  </si>
  <si>
    <t>181411131</t>
  </si>
  <si>
    <t>Založení parkového trávníku výsevem plochy do 1000 m2 v rovině a ve svahu do 1:5</t>
  </si>
  <si>
    <t>848363499</t>
  </si>
  <si>
    <t>Založení trávníku na půdě předem připravené plochy do 1000 m2 výsevem včetně utažení parkového v rovině nebo na svahu do 1:5</t>
  </si>
  <si>
    <t>0,6*1*2</t>
  </si>
  <si>
    <t>00572410</t>
  </si>
  <si>
    <t>osivo směs travní parková</t>
  </si>
  <si>
    <t>kg</t>
  </si>
  <si>
    <t>-127909013</t>
  </si>
  <si>
    <t>1,2 * 0,02 " Přepočtené koeficientem množství</t>
  </si>
  <si>
    <t>182303111</t>
  </si>
  <si>
    <t>Doplnění zeminy nebo substrátu na travnatých plochách tl 50 mm rovina v rovinně a svahu do 1:5</t>
  </si>
  <si>
    <t>-247896592</t>
  </si>
  <si>
    <t>Doplnění zeminy nebo substrátu na travnatých plochách tloušťky do 50 mm v rovině nebo na svahu do 1:5</t>
  </si>
  <si>
    <t>1,2</t>
  </si>
  <si>
    <t>10371500</t>
  </si>
  <si>
    <t>substrát pro trávníky VL</t>
  </si>
  <si>
    <t>2000229087</t>
  </si>
  <si>
    <t>1,2 * 0,058 " Přepočtené koeficientem množství</t>
  </si>
  <si>
    <t>998323011</t>
  </si>
  <si>
    <t>Přesun hmot pro jezy a stupně</t>
  </si>
  <si>
    <t>2067493083</t>
  </si>
  <si>
    <t xml:space="preserve">Přesun hmot pro jezy a stupně  dopravní vzdálenost do 500 m</t>
  </si>
  <si>
    <t>20,935 "materiál pro práh"</t>
  </si>
  <si>
    <t>6,468*2 "zához z lom.kamene"</t>
  </si>
  <si>
    <t>998231411</t>
  </si>
  <si>
    <t>Ruční přesun hmot pro sadovnické a krajinářské úpravy do 100 m</t>
  </si>
  <si>
    <t>-905655667</t>
  </si>
  <si>
    <t>Přesun hmot pro sadovnické a krajinářské úpravy - ručně bez užití mechanizace vodorovná dopravní vzdálenost do 100 m</t>
  </si>
  <si>
    <t>0,015</t>
  </si>
  <si>
    <t>Příčný práh ř.km 15,800 00</t>
  </si>
  <si>
    <t>-991203218</t>
  </si>
  <si>
    <t>8,922</t>
  </si>
  <si>
    <t>857191726</t>
  </si>
  <si>
    <t>1,33/2</t>
  </si>
  <si>
    <t>2132691097</t>
  </si>
  <si>
    <t>1176274242</t>
  </si>
  <si>
    <t>8,88</t>
  </si>
  <si>
    <t>-687920862</t>
  </si>
  <si>
    <t>7,89</t>
  </si>
  <si>
    <t>-1953219994</t>
  </si>
  <si>
    <t>0,144</t>
  </si>
  <si>
    <t>1095603149</t>
  </si>
  <si>
    <t>7,392</t>
  </si>
  <si>
    <t>-2069942920</t>
  </si>
  <si>
    <t>1929607650</t>
  </si>
  <si>
    <t>(1+2)*9,6</t>
  </si>
  <si>
    <t>-102694444</t>
  </si>
  <si>
    <t>8,922+7,392 "zemina"</t>
  </si>
  <si>
    <t>1416809105</t>
  </si>
  <si>
    <t>8,922+7,392-0,144</t>
  </si>
  <si>
    <t>-2117282923</t>
  </si>
  <si>
    <t>3,325</t>
  </si>
  <si>
    <t>-1940721430</t>
  </si>
  <si>
    <t>631112279</t>
  </si>
  <si>
    <t>1408351772</t>
  </si>
  <si>
    <t>112187737</t>
  </si>
  <si>
    <t>1918156322</t>
  </si>
  <si>
    <t>1491485727</t>
  </si>
  <si>
    <t>-2135644500</t>
  </si>
  <si>
    <t>7,392*2 "lom.kámen"</t>
  </si>
  <si>
    <t>23,529 "materiál pro práh"</t>
  </si>
  <si>
    <t>-295227716</t>
  </si>
  <si>
    <t>Příčný práh ř.km 16,130 80</t>
  </si>
  <si>
    <t>-1195705185</t>
  </si>
  <si>
    <t>8,07</t>
  </si>
  <si>
    <t>802668034</t>
  </si>
  <si>
    <t>358324576</t>
  </si>
  <si>
    <t>2045234794</t>
  </si>
  <si>
    <t>7,92</t>
  </si>
  <si>
    <t>1060323608</t>
  </si>
  <si>
    <t>7,14</t>
  </si>
  <si>
    <t>-1743859694</t>
  </si>
  <si>
    <t>0,138</t>
  </si>
  <si>
    <t>-1477807767</t>
  </si>
  <si>
    <t>6,16</t>
  </si>
  <si>
    <t>-1527509512</t>
  </si>
  <si>
    <t>-1651593829</t>
  </si>
  <si>
    <t>(1+2)*8</t>
  </si>
  <si>
    <t>751805736</t>
  </si>
  <si>
    <t>8,07+6,16 "zemina"</t>
  </si>
  <si>
    <t>1101310255</t>
  </si>
  <si>
    <t>8,07+6,16-0,138</t>
  </si>
  <si>
    <t>-70807153</t>
  </si>
  <si>
    <t>1409398267</t>
  </si>
  <si>
    <t>1447064577</t>
  </si>
  <si>
    <t>1430138446</t>
  </si>
  <si>
    <t>1019217691</t>
  </si>
  <si>
    <t>-1599043498</t>
  </si>
  <si>
    <t>-1296000029</t>
  </si>
  <si>
    <t>-1307090299</t>
  </si>
  <si>
    <t>6,16*2 "lom. kámen"</t>
  </si>
  <si>
    <t>21,293 "materiál pro práh"</t>
  </si>
  <si>
    <t>-1076223978</t>
  </si>
  <si>
    <t>Příčný práh ř.km 16,220 00</t>
  </si>
  <si>
    <t>-1483777467</t>
  </si>
  <si>
    <t>8,328</t>
  </si>
  <si>
    <t>-1483634313</t>
  </si>
  <si>
    <t>-493234591</t>
  </si>
  <si>
    <t>-1137851497</t>
  </si>
  <si>
    <t>8,04</t>
  </si>
  <si>
    <t>174784706</t>
  </si>
  <si>
    <t>7,2</t>
  </si>
  <si>
    <t>799714541</t>
  </si>
  <si>
    <t>0,324</t>
  </si>
  <si>
    <t>1742875540</t>
  </si>
  <si>
    <t>6,314</t>
  </si>
  <si>
    <t>-576312734</t>
  </si>
  <si>
    <t>1466345118</t>
  </si>
  <si>
    <t>(1+2)*8,2</t>
  </si>
  <si>
    <t>1297834208</t>
  </si>
  <si>
    <t>8,328+6,314 "zemina"</t>
  </si>
  <si>
    <t>71</t>
  </si>
  <si>
    <t>-867551650</t>
  </si>
  <si>
    <t>8,328+6,314-0,324</t>
  </si>
  <si>
    <t>72</t>
  </si>
  <si>
    <t>-968807246</t>
  </si>
  <si>
    <t>73</t>
  </si>
  <si>
    <t>127491351</t>
  </si>
  <si>
    <t>74</t>
  </si>
  <si>
    <t>181111113</t>
  </si>
  <si>
    <t>Plošná úprava terénu do 500 m2 zemina skupiny 1 až 4 nerovnosti do 100 mm ve svahu do 1:1</t>
  </si>
  <si>
    <t>-1458341752</t>
  </si>
  <si>
    <t>Plošná úprava terénu v zemině skupiny 1 až 4 s urovnáním povrchu bez doplnění ornice souvislé plochy do 500 m2 při nerovnostech terénu přes 50 do 100 mm na svahu přes 1:2 do 1:1</t>
  </si>
  <si>
    <t>1,25*0,6*2</t>
  </si>
  <si>
    <t>75</t>
  </si>
  <si>
    <t>181411133</t>
  </si>
  <si>
    <t>Založení parkového trávníku výsevem plochy do 1000 m2 ve svahu do 1:1</t>
  </si>
  <si>
    <t>67343550</t>
  </si>
  <si>
    <t>Založení trávníku na půdě předem připravené plochy do 1000 m2 výsevem včetně utažení parkového na svahu přes 1:2 do 1:1</t>
  </si>
  <si>
    <t>76</t>
  </si>
  <si>
    <t>-261638557</t>
  </si>
  <si>
    <t>1,5 * 0,02 " Přepočtené koeficientem množství</t>
  </si>
  <si>
    <t>77</t>
  </si>
  <si>
    <t>182303113</t>
  </si>
  <si>
    <t>Doplnění zeminy nebo substrátu na travnatých plochách tl 50 mm rovina ve svahu do 1:1</t>
  </si>
  <si>
    <t>542353619</t>
  </si>
  <si>
    <t>Doplnění zeminy nebo substrátu na travnatých plochách tloušťky do 50 mm na svahu přes 1:2 do 1:1</t>
  </si>
  <si>
    <t>78</t>
  </si>
  <si>
    <t>756699963</t>
  </si>
  <si>
    <t>1,5 * 0,058 " Přepočtené koeficientem množství</t>
  </si>
  <si>
    <t>79</t>
  </si>
  <si>
    <t>-707439358</t>
  </si>
  <si>
    <t>21,472 "materiál pro práh"</t>
  </si>
  <si>
    <t>6,314*2 "lom.kámen"</t>
  </si>
  <si>
    <t>-1011193910</t>
  </si>
  <si>
    <t>0,020</t>
  </si>
  <si>
    <t>81</t>
  </si>
  <si>
    <t>1356337991</t>
  </si>
  <si>
    <t>(2*14,268)+(2*16,170)+(2*14,092)+(2*14,318) "zemina-příčné prahy-obj.hmot.*V"</t>
  </si>
  <si>
    <t>82</t>
  </si>
  <si>
    <t>-1862035509</t>
  </si>
  <si>
    <t xml:space="preserve">2,85+3,325+3,325+3,325  "suť příčné prahy"</t>
  </si>
  <si>
    <t>Převedení vody, dočasné zbudování hrázek v rámci provádění stavby</t>
  </si>
  <si>
    <t>83</t>
  </si>
  <si>
    <t>1623927606</t>
  </si>
  <si>
    <t>4*30*(2*1,25)</t>
  </si>
  <si>
    <t>8*(5+5)*(2*1,25)</t>
  </si>
  <si>
    <t>84</t>
  </si>
  <si>
    <t>558074008</t>
  </si>
  <si>
    <t>2*4*(2,8*30*1,25)</t>
  </si>
  <si>
    <t>85</t>
  </si>
  <si>
    <t>794419961</t>
  </si>
  <si>
    <t>(2,8*30*1,25)*4 "předpoklad využití 4ks délky 30 m v závislosti na opotřebení"</t>
  </si>
  <si>
    <t>86</t>
  </si>
  <si>
    <t>2071913821</t>
  </si>
  <si>
    <t>87</t>
  </si>
  <si>
    <t>487039975</t>
  </si>
  <si>
    <t>(2*4*(2,8*30*1,25))*2</t>
  </si>
  <si>
    <t>88</t>
  </si>
  <si>
    <t>-612230988</t>
  </si>
  <si>
    <t>((2,8*30*1,25)*4)*2 "předpoklad využití 4ks délky 30 m v závislosti na opotřebení"</t>
  </si>
  <si>
    <t>89</t>
  </si>
  <si>
    <t>115001106</t>
  </si>
  <si>
    <t>Převedení vody potrubím DN do 900</t>
  </si>
  <si>
    <t>m</t>
  </si>
  <si>
    <t>-976344491</t>
  </si>
  <si>
    <t>Převedení vody potrubím průměru DN přes 600 do 900</t>
  </si>
  <si>
    <t>90</t>
  </si>
  <si>
    <t>1316101468</t>
  </si>
  <si>
    <t>4*37</t>
  </si>
  <si>
    <t>91</t>
  </si>
  <si>
    <t>-1041295023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</si>
  <si>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</si>
  <si>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</si>
  <si>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</si>
  <si>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</si>
  <si>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</si>
  <si>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</si>
  <si>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VRN1</t>
  </si>
  <si>
    <t>Průzkumné, geodetické a projektové práce</t>
  </si>
  <si>
    <t>012203000</t>
  </si>
  <si>
    <t>Geodetické práce při provádění stavby</t>
  </si>
  <si>
    <t>soubor</t>
  </si>
  <si>
    <t>1024</t>
  </si>
  <si>
    <t>24975892</t>
  </si>
  <si>
    <t>Poznámka k položce:_x000d_
Zajištění veškerých geodetických prací souvisejících s realizací díla</t>
  </si>
  <si>
    <t>012303000</t>
  </si>
  <si>
    <t>Geodetické práce po výstavbě</t>
  </si>
  <si>
    <t>1706727975</t>
  </si>
  <si>
    <t>Poznámka k položce:_x000d_
Zaměření skutečného stavu po dokončení realizace</t>
  </si>
  <si>
    <t>013254000</t>
  </si>
  <si>
    <t>Dokumentace skutečného provedení stavby</t>
  </si>
  <si>
    <t>439756833</t>
  </si>
  <si>
    <t>Poznámka k položce:_x000d_
Zpracování a předání dokumentace skutečného provedení stavby objednateli, pořízení fotodokumentace stavby - zpracování a předání dokumentace skutečného provedení stavby objednateli (3 paré tištěné + 1 paré elektronická forma+1x původní situace s překryvem zaměřeného skutečného stavu). 
Pořízení fotodokumentace z celého průběhu stavby včetně stavebních a konstrukčních detailů v rozlišení a kvalitě pro tisk</t>
  </si>
  <si>
    <t>013274000</t>
  </si>
  <si>
    <t>Pasportizace objektu před započetím prací</t>
  </si>
  <si>
    <t>-1244275943</t>
  </si>
  <si>
    <t>Poznámka k položce:_x000d_
Provedení pasportizace stávajících nemovitostí včetně pozemků a jejich příslušenství, zajištění fotodokumentace stávajícího stavu pozemních komunikací před započetím stavebních prací.</t>
  </si>
  <si>
    <t>VRN3</t>
  </si>
  <si>
    <t>Zařízení staveniště</t>
  </si>
  <si>
    <t>030001000</t>
  </si>
  <si>
    <t>-1984998191</t>
  </si>
  <si>
    <t xml:space="preserve">Poznámka k položce:_x000d_
Zajištění kompletního zařízení staveniště a jeho připojení na sítě a následná likvidace po ukončení realizace stavby
-zajištění místnosti pro TDI v ZS vč. jejího vybavení
-zajištění ohlášení všech staveb zařízení staveniště dle §104 odst. 2 zákona č. 183/2006 Sb.
- zajištění oplocení prostoru ZS, jeho napojení na inž. sítě
-zajištění následné likvidace všech objektů ZS včetně připojení na sítě
-zajištění zřízení a odstranění dočasných komunikací, sjezdů a nájezdů pro realizaci stavby
-zajištění ostrahy stavby a staveniště po dobu realizace stavby
-zajištění podmínek pro použití  přístupových komunikací dotčených stavbou s příslušnými vlastníky či správci a zajištění jejich splnění
-zřízení čistících zón před výjezdem z obvodu staveniště
-provedení takových opatření, aby plochy obvodu staveniště nebyly znečištěny ropnými látkami a jinými podobnými produkty
-provedení takových opatření, aby nebyly překročeny limity prašnosti a hlučnosti dané obecně závaznou vyhláškou
-zajištění péče o nepředané objekty a konstrukce stavby a jejich ošetřování
- zajištění ochrany veškeré zeleně v prostoru staveniště a v jeho bezprostřední blízkosti pro poškození během realizace stavby
</t>
  </si>
  <si>
    <t>031002000-1</t>
  </si>
  <si>
    <t>Související práce pro zařízení staveniště - inženýrské sítě</t>
  </si>
  <si>
    <t>-791189542</t>
  </si>
  <si>
    <t>Poznámka k položce:_x000d_
Inženýrské sítě - zajištění všech nezbytných opatření, jimiž bude předejito porušení jakékoliv IS během výstavby, aktualizaci vyjádření k existenci sítí, jejich vytyčení, označení a ochrana stávajících IS a zařízení v obvodu staveniště. Doklady o vytyčení, včetně zaměření, budou před zahájením stavebníh prací předány objednateli v tištěné, příp. digitální formě. Dále respektování ochranných pásem IS dle příslušných norem a vyhlášek a údajů majetkových správců, provedení případných potřebných přeložek podzemních a nadzemních sítí, jejich ochranu a zajištění, potřebného vypínání vzdušných el. vedení při práci pod nimi, zajištění výluk a náhradního zásobování, související s realizací a propojením IS,úhrada poplatků za připojení el. vedení na náhradní síť</t>
  </si>
  <si>
    <t>031002000-2</t>
  </si>
  <si>
    <t>Související práce pro zařízení staveniště - demontáž a zpětná montáž objektů v bezprostřední blízkosti koryta vodního toku či jejich zajištění</t>
  </si>
  <si>
    <t>-1791157269</t>
  </si>
  <si>
    <t xml:space="preserve">Poznámka k položce:_x000d_
Demontáž a zpětná montáž oplocení; stávající plot umístěný na koruně zdi či hraně kamenné dlažby/rovnaniny (pletivo vččetně sloupků) z důvodu možnosti provádění stavby, předpoklad 220 m
Demontáž a zpětná montáž (přesun) obecního mobiliáře - lavičky a kontejnery situované při hraně břehu koryta vodního toku.
</t>
  </si>
  <si>
    <t>039203000-1</t>
  </si>
  <si>
    <t>Úprava terénu po zrušení zařízení staveniště - zpevněné plochy</t>
  </si>
  <si>
    <t>2000016299</t>
  </si>
  <si>
    <t>Poznámka k položce:_x000d_
Zajištění obnovy asfaltové komunikace
- obnova stávající příjezdové komunikace a parkoviště při jejich případném porušení
- předpokládaný rozsah dotčených zpevněných ploch = 580m2</t>
  </si>
  <si>
    <t>039203000-2</t>
  </si>
  <si>
    <t>Úprava terénu po zrušení zařízení staveniště - nezpevněné plochy</t>
  </si>
  <si>
    <t>-559295078</t>
  </si>
  <si>
    <t>Poznámka k položce:_x000d_
Zajištění obnovy nezpevněné komunikace
-obnova stávající nezpevněné komunikace či travnatých ploch při jejím případném porušení
-předpokládaný rozsah dotčených nezpevněných ploch = 1240m2</t>
  </si>
  <si>
    <t>VRN4</t>
  </si>
  <si>
    <t>Inženýrská činnost</t>
  </si>
  <si>
    <t>042903000-1</t>
  </si>
  <si>
    <t>Ostatní posudky - havarijní plán</t>
  </si>
  <si>
    <t>1654009880</t>
  </si>
  <si>
    <t>Poznámka k položce:_x000d_
Vyhotovení či jeho aktualizace a zajištění opatření z něj vyplývajících.</t>
  </si>
  <si>
    <t>042903000-2</t>
  </si>
  <si>
    <t>Ostatní posudky - povodňový plán</t>
  </si>
  <si>
    <t>-1427569665</t>
  </si>
  <si>
    <t>Poznámka k položce:_x000d_
Vyhotovení či jeho aktualizace a zajištění opatření z něj vyplývajících.
Zpracování povodňového plánu stavby dle §71 zákona č. 254/2001 Sb. včetně zajištění schválení příslušnými orgány správy a Povodím Labe, státní p</t>
  </si>
  <si>
    <t>043194000-1</t>
  </si>
  <si>
    <t>Zajištění veškerých předepsaných rozborů, atestů, zkoušek a revizí dle příslušných norem a dalších předpisů a nařízení platných v ČR, kterými bude prokázáno dosažení předepsané kvality a parametrů dokončeného díla</t>
  </si>
  <si>
    <t>856581363</t>
  </si>
  <si>
    <t>049002000-1</t>
  </si>
  <si>
    <t>Zajištění fotodokumentace veškerých konstrukcí, které budou v průběhu výstavby skryty nebo zakryty</t>
  </si>
  <si>
    <t>-1989233553</t>
  </si>
  <si>
    <t>049002000-2</t>
  </si>
  <si>
    <t>Ostatní inženýrská činnost - protokolární předání stavbou dotčených pozemků a komunikací, uvedených do původního stavu, zpět jejich vlastníkům.</t>
  </si>
  <si>
    <t>959653068</t>
  </si>
  <si>
    <t>Poznámka k položce:_x000d_
Zajištění písemných souhlasných vyjádření všech dotčených vlastníků a případných uživatelů všech pozemků dotčených stavbou s jejich konečnou úpravou po dokončení prací</t>
  </si>
  <si>
    <t>049002000-3</t>
  </si>
  <si>
    <t>Zajištění dopravně inženýrských opatření a souhlasů se zvláštním užíváním komunikací</t>
  </si>
  <si>
    <t>-616994797</t>
  </si>
  <si>
    <t>Poznámka k položce:_x000d_
- zajištěných potřebných stanovisek a podkladů pro jejich vydání z hlediska pohybu po kumunikacích.
- zajištění dopravně inženýrských opatření
- zajištění zřízení a likvidace dopravního značení včetně případné světelné signalizace
- zajištění vydání dopravně inženýrského rozhodnutí
Před zahájením stavebních prací zhotovitel zajistí u zdejší Policie ČR předložení návrhu dopravně inženýrských opatření k zajištění bezpečnosti a plynulosti silničního provozu a požádá o vydání „Stanovisko k umístění přechodné úpravy provozu na pozemních komunikacích“ dle § 77 zákona č. 361/2000 Sb., o provozu na pozemních komunikacích a požádá o vydání „Souhlasu se zvláštním užíváním komunikace“ dle § 25 zákona č. 13/1997 Sb., o pozemních komunikací. V případě nutnosti požádá o vydání „Vyjádření k uzavírce PK a vedení objízdné trasy“ dle § 24 odst. 2 písm. d) zákona č. 13/1997 Sb., o pozemních komunikací (uzavírky komunikací se nepředpokládají, předpokládá se s omezením průjezdu komunikace na 1 jízdní pruh v místech situovaných v bezprostřední blízkosti koryta vodního toku).</t>
  </si>
  <si>
    <t>041903000</t>
  </si>
  <si>
    <t>Dozor jiné osoby</t>
  </si>
  <si>
    <t>-1648026656</t>
  </si>
  <si>
    <t>Poznámka k položce:_x000d_
Zajištění biologického dozoru po dobu realizace stavby. Přítomnost na staveništi alespoň 1 x týdně. Viz Technická zpráva A_B.</t>
  </si>
  <si>
    <t>VRN6</t>
  </si>
  <si>
    <t>Územní vlivy</t>
  </si>
  <si>
    <t>062503000-1</t>
  </si>
  <si>
    <t>Zajištění zřízení a odstranění dočasných komunikací, sjezdů, nájezdů a přejezdů pro realizaci</t>
  </si>
  <si>
    <t>-1271739861</t>
  </si>
  <si>
    <t xml:space="preserve">Poznámka k položce:_x000d_
Přístupy do prostoru koryta vodního toku. Přístupy budou dočasně zpevněny betonovými panely s podsypem (bude řešeno jako pronájem panelů ve vlastnictví zhotovitele – předpokládaná obratovost panelů: 4). Zhotovitel může navrhnout a nacenit vlastní způsob řešení přístupů do prostoru koryta vodního toku. </t>
  </si>
  <si>
    <t>VRN9</t>
  </si>
  <si>
    <t>Ostatní náklady</t>
  </si>
  <si>
    <t>024002000</t>
  </si>
  <si>
    <t>Přestěhování lidí, zvířat</t>
  </si>
  <si>
    <t>1832880583</t>
  </si>
  <si>
    <t>Poznámka k položce:_x000d_
Zajištění transferu chráněných živočichů rak říční (Astacus astacus), střevle potoční (Phoxinus phoxinus), a vranka obecná (Cottus gobio) případně jejich dočasné umístění v depozitu se zárukou sterility. Odlov rybí osádky v daném úseku koryta vodního toku prováděných prací.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</si>
</sst>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33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35</v>
      </c>
      <c r="AO17" s="21"/>
      <c r="AP17" s="21"/>
      <c r="AQ17" s="21"/>
      <c r="AR17" s="19"/>
      <c r="BE17" s="30"/>
      <c r="BS17" s="16" t="s">
        <v>36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36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40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41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42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43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44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45</v>
      </c>
      <c r="E29" s="46"/>
      <c r="F29" s="31" t="s">
        <v>46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47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48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49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50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51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52</v>
      </c>
      <c r="U35" s="53"/>
      <c r="V35" s="53"/>
      <c r="W35" s="53"/>
      <c r="X35" s="55" t="s">
        <v>53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54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55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56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57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56</v>
      </c>
      <c r="AI60" s="41"/>
      <c r="AJ60" s="41"/>
      <c r="AK60" s="41"/>
      <c r="AL60" s="41"/>
      <c r="AM60" s="63" t="s">
        <v>57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58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59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56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57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56</v>
      </c>
      <c r="AI75" s="41"/>
      <c r="AJ75" s="41"/>
      <c r="AK75" s="41"/>
      <c r="AL75" s="41"/>
      <c r="AM75" s="63" t="s">
        <v>57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60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291_229180013Z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Krounka, Otradov, rekonstrukce opevnění koryta, ř. km 15,200-16,610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vodní tok Krounka, obec Otradov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4.11.2021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25.6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Povodí Labe, státní podnik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>Vodní zdroje Ekomonitor spol. s r. o.</v>
      </c>
      <c r="AN89" s="70"/>
      <c r="AO89" s="70"/>
      <c r="AP89" s="70"/>
      <c r="AQ89" s="39"/>
      <c r="AR89" s="43"/>
      <c r="AS89" s="80" t="s">
        <v>61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37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62</v>
      </c>
      <c r="D92" s="93"/>
      <c r="E92" s="93"/>
      <c r="F92" s="93"/>
      <c r="G92" s="93"/>
      <c r="H92" s="94"/>
      <c r="I92" s="95" t="s">
        <v>63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64</v>
      </c>
      <c r="AH92" s="93"/>
      <c r="AI92" s="93"/>
      <c r="AJ92" s="93"/>
      <c r="AK92" s="93"/>
      <c r="AL92" s="93"/>
      <c r="AM92" s="93"/>
      <c r="AN92" s="95" t="s">
        <v>65</v>
      </c>
      <c r="AO92" s="93"/>
      <c r="AP92" s="97"/>
      <c r="AQ92" s="98" t="s">
        <v>66</v>
      </c>
      <c r="AR92" s="43"/>
      <c r="AS92" s="99" t="s">
        <v>67</v>
      </c>
      <c r="AT92" s="100" t="s">
        <v>68</v>
      </c>
      <c r="AU92" s="100" t="s">
        <v>69</v>
      </c>
      <c r="AV92" s="100" t="s">
        <v>70</v>
      </c>
      <c r="AW92" s="100" t="s">
        <v>71</v>
      </c>
      <c r="AX92" s="100" t="s">
        <v>72</v>
      </c>
      <c r="AY92" s="100" t="s">
        <v>73</v>
      </c>
      <c r="AZ92" s="100" t="s">
        <v>74</v>
      </c>
      <c r="BA92" s="100" t="s">
        <v>75</v>
      </c>
      <c r="BB92" s="100" t="s">
        <v>76</v>
      </c>
      <c r="BC92" s="100" t="s">
        <v>77</v>
      </c>
      <c r="BD92" s="101" t="s">
        <v>78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79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ROUND(SUM(AG95:AG97),2)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ROUND(SUM(AS95:AS97),2)</f>
        <v>0</v>
      </c>
      <c r="AT94" s="113">
        <f>ROUND(SUM(AV94:AW94),2)</f>
        <v>0</v>
      </c>
      <c r="AU94" s="114">
        <f>ROUND(SUM(AU95:AU97),5)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ROUND(SUM(AZ95:AZ97),2)</f>
        <v>0</v>
      </c>
      <c r="BA94" s="113">
        <f>ROUND(SUM(BA95:BA97),2)</f>
        <v>0</v>
      </c>
      <c r="BB94" s="113">
        <f>ROUND(SUM(BB95:BB97),2)</f>
        <v>0</v>
      </c>
      <c r="BC94" s="113">
        <f>ROUND(SUM(BC95:BC97),2)</f>
        <v>0</v>
      </c>
      <c r="BD94" s="115">
        <f>ROUND(SUM(BD95:BD97),2)</f>
        <v>0</v>
      </c>
      <c r="BE94" s="6"/>
      <c r="BS94" s="116" t="s">
        <v>80</v>
      </c>
      <c r="BT94" s="116" t="s">
        <v>81</v>
      </c>
      <c r="BU94" s="117" t="s">
        <v>82</v>
      </c>
      <c r="BV94" s="116" t="s">
        <v>83</v>
      </c>
      <c r="BW94" s="116" t="s">
        <v>5</v>
      </c>
      <c r="BX94" s="116" t="s">
        <v>84</v>
      </c>
      <c r="CL94" s="116" t="s">
        <v>1</v>
      </c>
    </row>
    <row r="95" s="7" customFormat="1" ht="24.75" customHeight="1">
      <c r="A95" s="118" t="s">
        <v>85</v>
      </c>
      <c r="B95" s="119"/>
      <c r="C95" s="120"/>
      <c r="D95" s="121" t="s">
        <v>86</v>
      </c>
      <c r="E95" s="121"/>
      <c r="F95" s="121"/>
      <c r="G95" s="121"/>
      <c r="H95" s="121"/>
      <c r="I95" s="122"/>
      <c r="J95" s="121" t="s">
        <v>87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02 - Rekonstrukce břeh...'!J30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88</v>
      </c>
      <c r="AR95" s="125"/>
      <c r="AS95" s="126">
        <v>0</v>
      </c>
      <c r="AT95" s="127">
        <f>ROUND(SUM(AV95:AW95),2)</f>
        <v>0</v>
      </c>
      <c r="AU95" s="128">
        <f>'SO 02 - Rekonstrukce břeh...'!P124</f>
        <v>0</v>
      </c>
      <c r="AV95" s="127">
        <f>'SO 02 - Rekonstrukce břeh...'!J33</f>
        <v>0</v>
      </c>
      <c r="AW95" s="127">
        <f>'SO 02 - Rekonstrukce břeh...'!J34</f>
        <v>0</v>
      </c>
      <c r="AX95" s="127">
        <f>'SO 02 - Rekonstrukce břeh...'!J35</f>
        <v>0</v>
      </c>
      <c r="AY95" s="127">
        <f>'SO 02 - Rekonstrukce břeh...'!J36</f>
        <v>0</v>
      </c>
      <c r="AZ95" s="127">
        <f>'SO 02 - Rekonstrukce břeh...'!F33</f>
        <v>0</v>
      </c>
      <c r="BA95" s="127">
        <f>'SO 02 - Rekonstrukce břeh...'!F34</f>
        <v>0</v>
      </c>
      <c r="BB95" s="127">
        <f>'SO 02 - Rekonstrukce břeh...'!F35</f>
        <v>0</v>
      </c>
      <c r="BC95" s="127">
        <f>'SO 02 - Rekonstrukce břeh...'!F36</f>
        <v>0</v>
      </c>
      <c r="BD95" s="129">
        <f>'SO 02 - Rekonstrukce břeh...'!F37</f>
        <v>0</v>
      </c>
      <c r="BE95" s="7"/>
      <c r="BT95" s="130" t="s">
        <v>89</v>
      </c>
      <c r="BV95" s="130" t="s">
        <v>83</v>
      </c>
      <c r="BW95" s="130" t="s">
        <v>90</v>
      </c>
      <c r="BX95" s="130" t="s">
        <v>5</v>
      </c>
      <c r="CL95" s="130" t="s">
        <v>1</v>
      </c>
      <c r="CM95" s="130" t="s">
        <v>91</v>
      </c>
    </row>
    <row r="96" s="7" customFormat="1" ht="24.75" customHeight="1">
      <c r="A96" s="118" t="s">
        <v>85</v>
      </c>
      <c r="B96" s="119"/>
      <c r="C96" s="120"/>
      <c r="D96" s="121" t="s">
        <v>92</v>
      </c>
      <c r="E96" s="121"/>
      <c r="F96" s="121"/>
      <c r="G96" s="121"/>
      <c r="H96" s="121"/>
      <c r="I96" s="122"/>
      <c r="J96" s="121" t="s">
        <v>93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04 - Rekonstrukce příč...'!J30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88</v>
      </c>
      <c r="AR96" s="125"/>
      <c r="AS96" s="126">
        <v>0</v>
      </c>
      <c r="AT96" s="127">
        <f>ROUND(SUM(AV96:AW96),2)</f>
        <v>0</v>
      </c>
      <c r="AU96" s="128">
        <f>'SO 04 - Rekonstrukce příč...'!P123</f>
        <v>0</v>
      </c>
      <c r="AV96" s="127">
        <f>'SO 04 - Rekonstrukce příč...'!J33</f>
        <v>0</v>
      </c>
      <c r="AW96" s="127">
        <f>'SO 04 - Rekonstrukce příč...'!J34</f>
        <v>0</v>
      </c>
      <c r="AX96" s="127">
        <f>'SO 04 - Rekonstrukce příč...'!J35</f>
        <v>0</v>
      </c>
      <c r="AY96" s="127">
        <f>'SO 04 - Rekonstrukce příč...'!J36</f>
        <v>0</v>
      </c>
      <c r="AZ96" s="127">
        <f>'SO 04 - Rekonstrukce příč...'!F33</f>
        <v>0</v>
      </c>
      <c r="BA96" s="127">
        <f>'SO 04 - Rekonstrukce příč...'!F34</f>
        <v>0</v>
      </c>
      <c r="BB96" s="127">
        <f>'SO 04 - Rekonstrukce příč...'!F35</f>
        <v>0</v>
      </c>
      <c r="BC96" s="127">
        <f>'SO 04 - Rekonstrukce příč...'!F36</f>
        <v>0</v>
      </c>
      <c r="BD96" s="129">
        <f>'SO 04 - Rekonstrukce příč...'!F37</f>
        <v>0</v>
      </c>
      <c r="BE96" s="7"/>
      <c r="BT96" s="130" t="s">
        <v>89</v>
      </c>
      <c r="BV96" s="130" t="s">
        <v>83</v>
      </c>
      <c r="BW96" s="130" t="s">
        <v>94</v>
      </c>
      <c r="BX96" s="130" t="s">
        <v>5</v>
      </c>
      <c r="CL96" s="130" t="s">
        <v>1</v>
      </c>
      <c r="CM96" s="130" t="s">
        <v>91</v>
      </c>
    </row>
    <row r="97" s="7" customFormat="1" ht="16.5" customHeight="1">
      <c r="A97" s="118" t="s">
        <v>85</v>
      </c>
      <c r="B97" s="119"/>
      <c r="C97" s="120"/>
      <c r="D97" s="121" t="s">
        <v>95</v>
      </c>
      <c r="E97" s="121"/>
      <c r="F97" s="121"/>
      <c r="G97" s="121"/>
      <c r="H97" s="121"/>
      <c r="I97" s="122"/>
      <c r="J97" s="121" t="s">
        <v>96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'VRN - Vedlejší rozpočtové...'!J30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88</v>
      </c>
      <c r="AR97" s="125"/>
      <c r="AS97" s="131">
        <v>0</v>
      </c>
      <c r="AT97" s="132">
        <f>ROUND(SUM(AV97:AW97),2)</f>
        <v>0</v>
      </c>
      <c r="AU97" s="133">
        <f>'VRN - Vedlejší rozpočtové...'!P122</f>
        <v>0</v>
      </c>
      <c r="AV97" s="132">
        <f>'VRN - Vedlejší rozpočtové...'!J33</f>
        <v>0</v>
      </c>
      <c r="AW97" s="132">
        <f>'VRN - Vedlejší rozpočtové...'!J34</f>
        <v>0</v>
      </c>
      <c r="AX97" s="132">
        <f>'VRN - Vedlejší rozpočtové...'!J35</f>
        <v>0</v>
      </c>
      <c r="AY97" s="132">
        <f>'VRN - Vedlejší rozpočtové...'!J36</f>
        <v>0</v>
      </c>
      <c r="AZ97" s="132">
        <f>'VRN - Vedlejší rozpočtové...'!F33</f>
        <v>0</v>
      </c>
      <c r="BA97" s="132">
        <f>'VRN - Vedlejší rozpočtové...'!F34</f>
        <v>0</v>
      </c>
      <c r="BB97" s="132">
        <f>'VRN - Vedlejší rozpočtové...'!F35</f>
        <v>0</v>
      </c>
      <c r="BC97" s="132">
        <f>'VRN - Vedlejší rozpočtové...'!F36</f>
        <v>0</v>
      </c>
      <c r="BD97" s="134">
        <f>'VRN - Vedlejší rozpočtové...'!F37</f>
        <v>0</v>
      </c>
      <c r="BE97" s="7"/>
      <c r="BT97" s="130" t="s">
        <v>89</v>
      </c>
      <c r="BV97" s="130" t="s">
        <v>83</v>
      </c>
      <c r="BW97" s="130" t="s">
        <v>97</v>
      </c>
      <c r="BX97" s="130" t="s">
        <v>5</v>
      </c>
      <c r="CL97" s="130" t="s">
        <v>1</v>
      </c>
      <c r="CM97" s="130" t="s">
        <v>91</v>
      </c>
    </row>
    <row r="98" s="2" customFormat="1" ht="30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sheetProtection sheet="1" formatColumns="0" formatRows="0" objects="1" scenarios="1" spinCount="100000" saltValue="xO4bGM6GW46Q5TDAOcBhGSSlNBilQlKzehE7nCL2bXY0ld/W5kKI78mLylmszyedfnbeDaqJ4SWUzU6csvQEQA==" hashValue="AfSFy+r0zqDAPok7WYoE0cAnpXKSfFrAIRsr8Z1YQM3OIqb3bBhVMj9O4o09i7tMmE8JmP8srsPyQ9iGpO54LA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2 - Rekonstrukce břeh...'!C2" display="/"/>
    <hyperlink ref="A96" location="'SO 04 - Rekonstrukce příč...'!C2" display="/"/>
    <hyperlink ref="A9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91</v>
      </c>
    </row>
    <row r="4" s="1" customFormat="1" ht="24.96" customHeight="1">
      <c r="B4" s="19"/>
      <c r="D4" s="137" t="s">
        <v>98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Krounka, Otradov, rekonstrukce opevnění koryta, ř. km 15,200-16,610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4.11.2021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41</v>
      </c>
      <c r="E30" s="37"/>
      <c r="F30" s="37"/>
      <c r="G30" s="37"/>
      <c r="H30" s="37"/>
      <c r="I30" s="37"/>
      <c r="J30" s="150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43</v>
      </c>
      <c r="G32" s="37"/>
      <c r="H32" s="37"/>
      <c r="I32" s="151" t="s">
        <v>42</v>
      </c>
      <c r="J32" s="151" t="s">
        <v>44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45</v>
      </c>
      <c r="E33" s="139" t="s">
        <v>46</v>
      </c>
      <c r="F33" s="153">
        <f>ROUND((SUM(BE124:BE428)),  2)</f>
        <v>0</v>
      </c>
      <c r="G33" s="37"/>
      <c r="H33" s="37"/>
      <c r="I33" s="154">
        <v>0.20999999999999999</v>
      </c>
      <c r="J33" s="153">
        <f>ROUND(((SUM(BE124:BE428))*I33),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47</v>
      </c>
      <c r="F34" s="153">
        <f>ROUND((SUM(BF124:BF428)),  2)</f>
        <v>0</v>
      </c>
      <c r="G34" s="37"/>
      <c r="H34" s="37"/>
      <c r="I34" s="154">
        <v>0.14999999999999999</v>
      </c>
      <c r="J34" s="153">
        <f>ROUND(((SUM(BF124:BF428))*I34),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48</v>
      </c>
      <c r="F35" s="153">
        <f>ROUND((SUM(BG124:BG428)),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49</v>
      </c>
      <c r="F36" s="153">
        <f>ROUND((SUM(BH124:BH428)),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50</v>
      </c>
      <c r="F37" s="153">
        <f>ROUND((SUM(BI124:BI428)),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51</v>
      </c>
      <c r="E39" s="157"/>
      <c r="F39" s="157"/>
      <c r="G39" s="158" t="s">
        <v>52</v>
      </c>
      <c r="H39" s="159" t="s">
        <v>53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54</v>
      </c>
      <c r="E50" s="163"/>
      <c r="F50" s="163"/>
      <c r="G50" s="162" t="s">
        <v>55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56</v>
      </c>
      <c r="E61" s="165"/>
      <c r="F61" s="166" t="s">
        <v>57</v>
      </c>
      <c r="G61" s="164" t="s">
        <v>56</v>
      </c>
      <c r="H61" s="165"/>
      <c r="I61" s="165"/>
      <c r="J61" s="167" t="s">
        <v>57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58</v>
      </c>
      <c r="E65" s="168"/>
      <c r="F65" s="168"/>
      <c r="G65" s="162" t="s">
        <v>59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56</v>
      </c>
      <c r="E76" s="165"/>
      <c r="F76" s="166" t="s">
        <v>57</v>
      </c>
      <c r="G76" s="164" t="s">
        <v>56</v>
      </c>
      <c r="H76" s="165"/>
      <c r="I76" s="165"/>
      <c r="J76" s="167" t="s">
        <v>57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Krounka, Otradov, rekonstrukce opevnění koryta, ř. km 15,200-16,610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02 - Rekonstrukce břehových opevnění - část investice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vodní tok Krounka, obec Otradov</v>
      </c>
      <c r="G89" s="39"/>
      <c r="H89" s="39"/>
      <c r="I89" s="31" t="s">
        <v>22</v>
      </c>
      <c r="J89" s="78" t="str">
        <f>IF(J12="","",J12)</f>
        <v>4.11.2021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Povodí Labe, státní podnik</v>
      </c>
      <c r="G91" s="39"/>
      <c r="H91" s="39"/>
      <c r="I91" s="31" t="s">
        <v>32</v>
      </c>
      <c r="J91" s="35" t="str">
        <f>E21</f>
        <v>Vodní zdroje Ekomonitor spol. s r. 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102</v>
      </c>
      <c r="D94" s="175"/>
      <c r="E94" s="175"/>
      <c r="F94" s="175"/>
      <c r="G94" s="175"/>
      <c r="H94" s="175"/>
      <c r="I94" s="175"/>
      <c r="J94" s="176" t="s">
        <v>103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104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105</v>
      </c>
    </row>
    <row r="97" s="9" customFormat="1" ht="24.96" customHeight="1">
      <c r="A97" s="9"/>
      <c r="B97" s="178"/>
      <c r="C97" s="179"/>
      <c r="D97" s="180" t="s">
        <v>106</v>
      </c>
      <c r="E97" s="181"/>
      <c r="F97" s="181"/>
      <c r="G97" s="181"/>
      <c r="H97" s="181"/>
      <c r="I97" s="181"/>
      <c r="J97" s="182">
        <f>J125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107</v>
      </c>
      <c r="E98" s="187"/>
      <c r="F98" s="187"/>
      <c r="G98" s="187"/>
      <c r="H98" s="187"/>
      <c r="I98" s="187"/>
      <c r="J98" s="188">
        <f>J126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108</v>
      </c>
      <c r="E99" s="187"/>
      <c r="F99" s="187"/>
      <c r="G99" s="187"/>
      <c r="H99" s="187"/>
      <c r="I99" s="187"/>
      <c r="J99" s="188">
        <f>J193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109</v>
      </c>
      <c r="E100" s="187"/>
      <c r="F100" s="187"/>
      <c r="G100" s="187"/>
      <c r="H100" s="187"/>
      <c r="I100" s="187"/>
      <c r="J100" s="188">
        <f>J263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110</v>
      </c>
      <c r="E101" s="187"/>
      <c r="F101" s="187"/>
      <c r="G101" s="187"/>
      <c r="H101" s="187"/>
      <c r="I101" s="187"/>
      <c r="J101" s="188">
        <f>J310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111</v>
      </c>
      <c r="E102" s="187"/>
      <c r="F102" s="187"/>
      <c r="G102" s="187"/>
      <c r="H102" s="187"/>
      <c r="I102" s="187"/>
      <c r="J102" s="188">
        <f>J346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112</v>
      </c>
      <c r="E103" s="187"/>
      <c r="F103" s="187"/>
      <c r="G103" s="187"/>
      <c r="H103" s="187"/>
      <c r="I103" s="187"/>
      <c r="J103" s="188">
        <f>J387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113</v>
      </c>
      <c r="E104" s="187"/>
      <c r="F104" s="187"/>
      <c r="G104" s="187"/>
      <c r="H104" s="187"/>
      <c r="I104" s="187"/>
      <c r="J104" s="188">
        <f>J403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114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73" t="str">
        <f>E7</f>
        <v>Krounka, Otradov, rekonstrukce opevnění koryta, ř. km 15,200-16,610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99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SO 02 - Rekonstrukce břehových opevnění - část investice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>vodní tok Krounka, obec Otradov</v>
      </c>
      <c r="G118" s="39"/>
      <c r="H118" s="39"/>
      <c r="I118" s="31" t="s">
        <v>22</v>
      </c>
      <c r="J118" s="78" t="str">
        <f>IF(J12="","",J12)</f>
        <v>4.11.2021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40.05" customHeight="1">
      <c r="A120" s="37"/>
      <c r="B120" s="38"/>
      <c r="C120" s="31" t="s">
        <v>24</v>
      </c>
      <c r="D120" s="39"/>
      <c r="E120" s="39"/>
      <c r="F120" s="26" t="str">
        <f>E15</f>
        <v>Povodí Labe, státní podnik</v>
      </c>
      <c r="G120" s="39"/>
      <c r="H120" s="39"/>
      <c r="I120" s="31" t="s">
        <v>32</v>
      </c>
      <c r="J120" s="35" t="str">
        <f>E21</f>
        <v>Vodní zdroje Ekomonitor spol. s r. o.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30</v>
      </c>
      <c r="D121" s="39"/>
      <c r="E121" s="39"/>
      <c r="F121" s="26" t="str">
        <f>IF(E18="","",E18)</f>
        <v>Vyplň údaj</v>
      </c>
      <c r="G121" s="39"/>
      <c r="H121" s="39"/>
      <c r="I121" s="31" t="s">
        <v>37</v>
      </c>
      <c r="J121" s="35" t="str">
        <f>E24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0"/>
      <c r="B123" s="191"/>
      <c r="C123" s="192" t="s">
        <v>115</v>
      </c>
      <c r="D123" s="193" t="s">
        <v>66</v>
      </c>
      <c r="E123" s="193" t="s">
        <v>62</v>
      </c>
      <c r="F123" s="193" t="s">
        <v>63</v>
      </c>
      <c r="G123" s="193" t="s">
        <v>116</v>
      </c>
      <c r="H123" s="193" t="s">
        <v>117</v>
      </c>
      <c r="I123" s="193" t="s">
        <v>118</v>
      </c>
      <c r="J123" s="194" t="s">
        <v>103</v>
      </c>
      <c r="K123" s="195" t="s">
        <v>119</v>
      </c>
      <c r="L123" s="196"/>
      <c r="M123" s="99" t="s">
        <v>1</v>
      </c>
      <c r="N123" s="100" t="s">
        <v>45</v>
      </c>
      <c r="O123" s="100" t="s">
        <v>120</v>
      </c>
      <c r="P123" s="100" t="s">
        <v>121</v>
      </c>
      <c r="Q123" s="100" t="s">
        <v>122</v>
      </c>
      <c r="R123" s="100" t="s">
        <v>123</v>
      </c>
      <c r="S123" s="100" t="s">
        <v>124</v>
      </c>
      <c r="T123" s="101" t="s">
        <v>125</v>
      </c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</row>
    <row r="124" s="2" customFormat="1" ht="22.8" customHeight="1">
      <c r="A124" s="37"/>
      <c r="B124" s="38"/>
      <c r="C124" s="106" t="s">
        <v>126</v>
      </c>
      <c r="D124" s="39"/>
      <c r="E124" s="39"/>
      <c r="F124" s="39"/>
      <c r="G124" s="39"/>
      <c r="H124" s="39"/>
      <c r="I124" s="39"/>
      <c r="J124" s="197">
        <f>BK124</f>
        <v>0</v>
      </c>
      <c r="K124" s="39"/>
      <c r="L124" s="43"/>
      <c r="M124" s="102"/>
      <c r="N124" s="198"/>
      <c r="O124" s="103"/>
      <c r="P124" s="199">
        <f>P125</f>
        <v>0</v>
      </c>
      <c r="Q124" s="103"/>
      <c r="R124" s="199">
        <f>R125</f>
        <v>4387.3241565500002</v>
      </c>
      <c r="S124" s="103"/>
      <c r="T124" s="200">
        <f>T125</f>
        <v>1841.155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80</v>
      </c>
      <c r="AU124" s="16" t="s">
        <v>105</v>
      </c>
      <c r="BK124" s="201">
        <f>BK125</f>
        <v>0</v>
      </c>
    </row>
    <row r="125" s="12" customFormat="1" ht="25.92" customHeight="1">
      <c r="A125" s="12"/>
      <c r="B125" s="202"/>
      <c r="C125" s="203"/>
      <c r="D125" s="204" t="s">
        <v>80</v>
      </c>
      <c r="E125" s="205" t="s">
        <v>127</v>
      </c>
      <c r="F125" s="205" t="s">
        <v>128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P126+P193+P263+P310+P346+P387+P403</f>
        <v>0</v>
      </c>
      <c r="Q125" s="210"/>
      <c r="R125" s="211">
        <f>R126+R193+R263+R310+R346+R387+R403</f>
        <v>4387.3241565500002</v>
      </c>
      <c r="S125" s="210"/>
      <c r="T125" s="212">
        <f>T126+T193+T263+T310+T346+T387+T403</f>
        <v>1841.155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89</v>
      </c>
      <c r="AT125" s="214" t="s">
        <v>80</v>
      </c>
      <c r="AU125" s="214" t="s">
        <v>81</v>
      </c>
      <c r="AY125" s="213" t="s">
        <v>129</v>
      </c>
      <c r="BK125" s="215">
        <f>BK126+BK193+BK263+BK310+BK346+BK387+BK403</f>
        <v>0</v>
      </c>
    </row>
    <row r="126" s="12" customFormat="1" ht="22.8" customHeight="1">
      <c r="A126" s="12"/>
      <c r="B126" s="202"/>
      <c r="C126" s="203"/>
      <c r="D126" s="204" t="s">
        <v>80</v>
      </c>
      <c r="E126" s="216" t="s">
        <v>89</v>
      </c>
      <c r="F126" s="216" t="s">
        <v>130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SUM(P127:P192)</f>
        <v>0</v>
      </c>
      <c r="Q126" s="210"/>
      <c r="R126" s="211">
        <f>SUM(R127:R192)</f>
        <v>2178.4848773499998</v>
      </c>
      <c r="S126" s="210"/>
      <c r="T126" s="212">
        <f>SUM(T127:T192)</f>
        <v>944.54999999999995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89</v>
      </c>
      <c r="AT126" s="214" t="s">
        <v>80</v>
      </c>
      <c r="AU126" s="214" t="s">
        <v>89</v>
      </c>
      <c r="AY126" s="213" t="s">
        <v>129</v>
      </c>
      <c r="BK126" s="215">
        <f>SUM(BK127:BK192)</f>
        <v>0</v>
      </c>
    </row>
    <row r="127" s="2" customFormat="1" ht="33" customHeight="1">
      <c r="A127" s="37"/>
      <c r="B127" s="38"/>
      <c r="C127" s="218" t="s">
        <v>89</v>
      </c>
      <c r="D127" s="218" t="s">
        <v>131</v>
      </c>
      <c r="E127" s="219" t="s">
        <v>132</v>
      </c>
      <c r="F127" s="220" t="s">
        <v>133</v>
      </c>
      <c r="G127" s="221" t="s">
        <v>134</v>
      </c>
      <c r="H127" s="222">
        <v>466.18000000000001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46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135</v>
      </c>
      <c r="AT127" s="230" t="s">
        <v>131</v>
      </c>
      <c r="AU127" s="230" t="s">
        <v>91</v>
      </c>
      <c r="AY127" s="16" t="s">
        <v>129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89</v>
      </c>
      <c r="BK127" s="231">
        <f>ROUND(I127*H127,2)</f>
        <v>0</v>
      </c>
      <c r="BL127" s="16" t="s">
        <v>135</v>
      </c>
      <c r="BM127" s="230" t="s">
        <v>136</v>
      </c>
    </row>
    <row r="128" s="2" customFormat="1">
      <c r="A128" s="37"/>
      <c r="B128" s="38"/>
      <c r="C128" s="39"/>
      <c r="D128" s="232" t="s">
        <v>137</v>
      </c>
      <c r="E128" s="39"/>
      <c r="F128" s="233" t="s">
        <v>138</v>
      </c>
      <c r="G128" s="39"/>
      <c r="H128" s="39"/>
      <c r="I128" s="234"/>
      <c r="J128" s="39"/>
      <c r="K128" s="39"/>
      <c r="L128" s="43"/>
      <c r="M128" s="235"/>
      <c r="N128" s="236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137</v>
      </c>
      <c r="AU128" s="16" t="s">
        <v>91</v>
      </c>
    </row>
    <row r="129" s="2" customFormat="1">
      <c r="A129" s="37"/>
      <c r="B129" s="38"/>
      <c r="C129" s="39"/>
      <c r="D129" s="232" t="s">
        <v>139</v>
      </c>
      <c r="E129" s="39"/>
      <c r="F129" s="237" t="s">
        <v>140</v>
      </c>
      <c r="G129" s="39"/>
      <c r="H129" s="39"/>
      <c r="I129" s="234"/>
      <c r="J129" s="39"/>
      <c r="K129" s="39"/>
      <c r="L129" s="43"/>
      <c r="M129" s="235"/>
      <c r="N129" s="236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139</v>
      </c>
      <c r="AU129" s="16" t="s">
        <v>91</v>
      </c>
    </row>
    <row r="130" s="13" customFormat="1">
      <c r="A130" s="13"/>
      <c r="B130" s="238"/>
      <c r="C130" s="239"/>
      <c r="D130" s="232" t="s">
        <v>141</v>
      </c>
      <c r="E130" s="240" t="s">
        <v>1</v>
      </c>
      <c r="F130" s="241" t="s">
        <v>142</v>
      </c>
      <c r="G130" s="239"/>
      <c r="H130" s="242">
        <v>466.18000000000001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141</v>
      </c>
      <c r="AU130" s="248" t="s">
        <v>91</v>
      </c>
      <c r="AV130" s="13" t="s">
        <v>91</v>
      </c>
      <c r="AW130" s="13" t="s">
        <v>36</v>
      </c>
      <c r="AX130" s="13" t="s">
        <v>81</v>
      </c>
      <c r="AY130" s="248" t="s">
        <v>129</v>
      </c>
    </row>
    <row r="131" s="14" customFormat="1">
      <c r="A131" s="14"/>
      <c r="B131" s="249"/>
      <c r="C131" s="250"/>
      <c r="D131" s="232" t="s">
        <v>141</v>
      </c>
      <c r="E131" s="251" t="s">
        <v>1</v>
      </c>
      <c r="F131" s="252" t="s">
        <v>143</v>
      </c>
      <c r="G131" s="250"/>
      <c r="H131" s="253">
        <v>466.18000000000001</v>
      </c>
      <c r="I131" s="254"/>
      <c r="J131" s="250"/>
      <c r="K131" s="250"/>
      <c r="L131" s="255"/>
      <c r="M131" s="256"/>
      <c r="N131" s="257"/>
      <c r="O131" s="257"/>
      <c r="P131" s="257"/>
      <c r="Q131" s="257"/>
      <c r="R131" s="257"/>
      <c r="S131" s="257"/>
      <c r="T131" s="25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9" t="s">
        <v>141</v>
      </c>
      <c r="AU131" s="259" t="s">
        <v>91</v>
      </c>
      <c r="AV131" s="14" t="s">
        <v>135</v>
      </c>
      <c r="AW131" s="14" t="s">
        <v>36</v>
      </c>
      <c r="AX131" s="14" t="s">
        <v>89</v>
      </c>
      <c r="AY131" s="259" t="s">
        <v>129</v>
      </c>
    </row>
    <row r="132" s="2" customFormat="1" ht="33" customHeight="1">
      <c r="A132" s="37"/>
      <c r="B132" s="38"/>
      <c r="C132" s="218" t="s">
        <v>91</v>
      </c>
      <c r="D132" s="218" t="s">
        <v>131</v>
      </c>
      <c r="E132" s="219" t="s">
        <v>144</v>
      </c>
      <c r="F132" s="220" t="s">
        <v>145</v>
      </c>
      <c r="G132" s="221" t="s">
        <v>134</v>
      </c>
      <c r="H132" s="222">
        <v>466.18000000000001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46</v>
      </c>
      <c r="O132" s="90"/>
      <c r="P132" s="228">
        <f>O132*H132</f>
        <v>0</v>
      </c>
      <c r="Q132" s="228">
        <v>1.1027</v>
      </c>
      <c r="R132" s="228">
        <f>Q132*H132</f>
        <v>514.05668600000001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135</v>
      </c>
      <c r="AT132" s="230" t="s">
        <v>131</v>
      </c>
      <c r="AU132" s="230" t="s">
        <v>91</v>
      </c>
      <c r="AY132" s="16" t="s">
        <v>129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89</v>
      </c>
      <c r="BK132" s="231">
        <f>ROUND(I132*H132,2)</f>
        <v>0</v>
      </c>
      <c r="BL132" s="16" t="s">
        <v>135</v>
      </c>
      <c r="BM132" s="230" t="s">
        <v>146</v>
      </c>
    </row>
    <row r="133" s="2" customFormat="1">
      <c r="A133" s="37"/>
      <c r="B133" s="38"/>
      <c r="C133" s="39"/>
      <c r="D133" s="232" t="s">
        <v>137</v>
      </c>
      <c r="E133" s="39"/>
      <c r="F133" s="233" t="s">
        <v>147</v>
      </c>
      <c r="G133" s="39"/>
      <c r="H133" s="39"/>
      <c r="I133" s="234"/>
      <c r="J133" s="39"/>
      <c r="K133" s="39"/>
      <c r="L133" s="43"/>
      <c r="M133" s="235"/>
      <c r="N133" s="236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137</v>
      </c>
      <c r="AU133" s="16" t="s">
        <v>91</v>
      </c>
    </row>
    <row r="134" s="2" customFormat="1">
      <c r="A134" s="37"/>
      <c r="B134" s="38"/>
      <c r="C134" s="39"/>
      <c r="D134" s="232" t="s">
        <v>139</v>
      </c>
      <c r="E134" s="39"/>
      <c r="F134" s="237" t="s">
        <v>148</v>
      </c>
      <c r="G134" s="39"/>
      <c r="H134" s="39"/>
      <c r="I134" s="234"/>
      <c r="J134" s="39"/>
      <c r="K134" s="39"/>
      <c r="L134" s="43"/>
      <c r="M134" s="235"/>
      <c r="N134" s="236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139</v>
      </c>
      <c r="AU134" s="16" t="s">
        <v>91</v>
      </c>
    </row>
    <row r="135" s="13" customFormat="1">
      <c r="A135" s="13"/>
      <c r="B135" s="238"/>
      <c r="C135" s="239"/>
      <c r="D135" s="232" t="s">
        <v>141</v>
      </c>
      <c r="E135" s="240" t="s">
        <v>1</v>
      </c>
      <c r="F135" s="241" t="s">
        <v>149</v>
      </c>
      <c r="G135" s="239"/>
      <c r="H135" s="242">
        <v>466.18000000000001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141</v>
      </c>
      <c r="AU135" s="248" t="s">
        <v>91</v>
      </c>
      <c r="AV135" s="13" t="s">
        <v>91</v>
      </c>
      <c r="AW135" s="13" t="s">
        <v>36</v>
      </c>
      <c r="AX135" s="13" t="s">
        <v>89</v>
      </c>
      <c r="AY135" s="248" t="s">
        <v>129</v>
      </c>
    </row>
    <row r="136" s="2" customFormat="1" ht="21.75" customHeight="1">
      <c r="A136" s="37"/>
      <c r="B136" s="38"/>
      <c r="C136" s="218" t="s">
        <v>150</v>
      </c>
      <c r="D136" s="218" t="s">
        <v>131</v>
      </c>
      <c r="E136" s="219" t="s">
        <v>151</v>
      </c>
      <c r="F136" s="220" t="s">
        <v>152</v>
      </c>
      <c r="G136" s="221" t="s">
        <v>134</v>
      </c>
      <c r="H136" s="222">
        <v>70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46</v>
      </c>
      <c r="O136" s="90"/>
      <c r="P136" s="228">
        <f>O136*H136</f>
        <v>0</v>
      </c>
      <c r="Q136" s="228">
        <v>0.21251999999999999</v>
      </c>
      <c r="R136" s="228">
        <f>Q136*H136</f>
        <v>14.876399999999999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135</v>
      </c>
      <c r="AT136" s="230" t="s">
        <v>131</v>
      </c>
      <c r="AU136" s="230" t="s">
        <v>91</v>
      </c>
      <c r="AY136" s="16" t="s">
        <v>129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89</v>
      </c>
      <c r="BK136" s="231">
        <f>ROUND(I136*H136,2)</f>
        <v>0</v>
      </c>
      <c r="BL136" s="16" t="s">
        <v>135</v>
      </c>
      <c r="BM136" s="230" t="s">
        <v>153</v>
      </c>
    </row>
    <row r="137" s="2" customFormat="1">
      <c r="A137" s="37"/>
      <c r="B137" s="38"/>
      <c r="C137" s="39"/>
      <c r="D137" s="232" t="s">
        <v>137</v>
      </c>
      <c r="E137" s="39"/>
      <c r="F137" s="233" t="s">
        <v>154</v>
      </c>
      <c r="G137" s="39"/>
      <c r="H137" s="39"/>
      <c r="I137" s="234"/>
      <c r="J137" s="39"/>
      <c r="K137" s="39"/>
      <c r="L137" s="43"/>
      <c r="M137" s="235"/>
      <c r="N137" s="236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137</v>
      </c>
      <c r="AU137" s="16" t="s">
        <v>91</v>
      </c>
    </row>
    <row r="138" s="2" customFormat="1">
      <c r="A138" s="37"/>
      <c r="B138" s="38"/>
      <c r="C138" s="39"/>
      <c r="D138" s="232" t="s">
        <v>139</v>
      </c>
      <c r="E138" s="39"/>
      <c r="F138" s="237" t="s">
        <v>155</v>
      </c>
      <c r="G138" s="39"/>
      <c r="H138" s="39"/>
      <c r="I138" s="234"/>
      <c r="J138" s="39"/>
      <c r="K138" s="39"/>
      <c r="L138" s="43"/>
      <c r="M138" s="235"/>
      <c r="N138" s="236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139</v>
      </c>
      <c r="AU138" s="16" t="s">
        <v>91</v>
      </c>
    </row>
    <row r="139" s="13" customFormat="1">
      <c r="A139" s="13"/>
      <c r="B139" s="238"/>
      <c r="C139" s="239"/>
      <c r="D139" s="232" t="s">
        <v>141</v>
      </c>
      <c r="E139" s="240" t="s">
        <v>1</v>
      </c>
      <c r="F139" s="241" t="s">
        <v>156</v>
      </c>
      <c r="G139" s="239"/>
      <c r="H139" s="242">
        <v>70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8" t="s">
        <v>141</v>
      </c>
      <c r="AU139" s="248" t="s">
        <v>91</v>
      </c>
      <c r="AV139" s="13" t="s">
        <v>91</v>
      </c>
      <c r="AW139" s="13" t="s">
        <v>36</v>
      </c>
      <c r="AX139" s="13" t="s">
        <v>89</v>
      </c>
      <c r="AY139" s="248" t="s">
        <v>129</v>
      </c>
    </row>
    <row r="140" s="2" customFormat="1" ht="24.15" customHeight="1">
      <c r="A140" s="37"/>
      <c r="B140" s="38"/>
      <c r="C140" s="218" t="s">
        <v>135</v>
      </c>
      <c r="D140" s="218" t="s">
        <v>131</v>
      </c>
      <c r="E140" s="219" t="s">
        <v>157</v>
      </c>
      <c r="F140" s="220" t="s">
        <v>158</v>
      </c>
      <c r="G140" s="221" t="s">
        <v>159</v>
      </c>
      <c r="H140" s="222">
        <v>27.140000000000001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46</v>
      </c>
      <c r="O140" s="90"/>
      <c r="P140" s="228">
        <f>O140*H140</f>
        <v>0</v>
      </c>
      <c r="Q140" s="228">
        <v>1.9967999999999999</v>
      </c>
      <c r="R140" s="228">
        <f>Q140*H140</f>
        <v>54.193151999999998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135</v>
      </c>
      <c r="AT140" s="230" t="s">
        <v>131</v>
      </c>
      <c r="AU140" s="230" t="s">
        <v>91</v>
      </c>
      <c r="AY140" s="16" t="s">
        <v>129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89</v>
      </c>
      <c r="BK140" s="231">
        <f>ROUND(I140*H140,2)</f>
        <v>0</v>
      </c>
      <c r="BL140" s="16" t="s">
        <v>135</v>
      </c>
      <c r="BM140" s="230" t="s">
        <v>160</v>
      </c>
    </row>
    <row r="141" s="2" customFormat="1">
      <c r="A141" s="37"/>
      <c r="B141" s="38"/>
      <c r="C141" s="39"/>
      <c r="D141" s="232" t="s">
        <v>137</v>
      </c>
      <c r="E141" s="39"/>
      <c r="F141" s="233" t="s">
        <v>161</v>
      </c>
      <c r="G141" s="39"/>
      <c r="H141" s="39"/>
      <c r="I141" s="234"/>
      <c r="J141" s="39"/>
      <c r="K141" s="39"/>
      <c r="L141" s="43"/>
      <c r="M141" s="235"/>
      <c r="N141" s="236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137</v>
      </c>
      <c r="AU141" s="16" t="s">
        <v>91</v>
      </c>
    </row>
    <row r="142" s="2" customFormat="1">
      <c r="A142" s="37"/>
      <c r="B142" s="38"/>
      <c r="C142" s="39"/>
      <c r="D142" s="232" t="s">
        <v>139</v>
      </c>
      <c r="E142" s="39"/>
      <c r="F142" s="237" t="s">
        <v>162</v>
      </c>
      <c r="G142" s="39"/>
      <c r="H142" s="39"/>
      <c r="I142" s="234"/>
      <c r="J142" s="39"/>
      <c r="K142" s="39"/>
      <c r="L142" s="43"/>
      <c r="M142" s="235"/>
      <c r="N142" s="236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139</v>
      </c>
      <c r="AU142" s="16" t="s">
        <v>91</v>
      </c>
    </row>
    <row r="143" s="13" customFormat="1">
      <c r="A143" s="13"/>
      <c r="B143" s="238"/>
      <c r="C143" s="239"/>
      <c r="D143" s="232" t="s">
        <v>141</v>
      </c>
      <c r="E143" s="240" t="s">
        <v>1</v>
      </c>
      <c r="F143" s="241" t="s">
        <v>163</v>
      </c>
      <c r="G143" s="239"/>
      <c r="H143" s="242">
        <v>27.140000000000001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141</v>
      </c>
      <c r="AU143" s="248" t="s">
        <v>91</v>
      </c>
      <c r="AV143" s="13" t="s">
        <v>91</v>
      </c>
      <c r="AW143" s="13" t="s">
        <v>36</v>
      </c>
      <c r="AX143" s="13" t="s">
        <v>89</v>
      </c>
      <c r="AY143" s="248" t="s">
        <v>129</v>
      </c>
    </row>
    <row r="144" s="2" customFormat="1" ht="16.5" customHeight="1">
      <c r="A144" s="37"/>
      <c r="B144" s="38"/>
      <c r="C144" s="218" t="s">
        <v>164</v>
      </c>
      <c r="D144" s="218" t="s">
        <v>131</v>
      </c>
      <c r="E144" s="219" t="s">
        <v>165</v>
      </c>
      <c r="F144" s="220" t="s">
        <v>166</v>
      </c>
      <c r="G144" s="221" t="s">
        <v>134</v>
      </c>
      <c r="H144" s="222">
        <v>70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46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135</v>
      </c>
      <c r="AT144" s="230" t="s">
        <v>131</v>
      </c>
      <c r="AU144" s="230" t="s">
        <v>91</v>
      </c>
      <c r="AY144" s="16" t="s">
        <v>129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89</v>
      </c>
      <c r="BK144" s="231">
        <f>ROUND(I144*H144,2)</f>
        <v>0</v>
      </c>
      <c r="BL144" s="16" t="s">
        <v>135</v>
      </c>
      <c r="BM144" s="230" t="s">
        <v>167</v>
      </c>
    </row>
    <row r="145" s="2" customFormat="1">
      <c r="A145" s="37"/>
      <c r="B145" s="38"/>
      <c r="C145" s="39"/>
      <c r="D145" s="232" t="s">
        <v>137</v>
      </c>
      <c r="E145" s="39"/>
      <c r="F145" s="233" t="s">
        <v>168</v>
      </c>
      <c r="G145" s="39"/>
      <c r="H145" s="39"/>
      <c r="I145" s="234"/>
      <c r="J145" s="39"/>
      <c r="K145" s="39"/>
      <c r="L145" s="43"/>
      <c r="M145" s="235"/>
      <c r="N145" s="236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137</v>
      </c>
      <c r="AU145" s="16" t="s">
        <v>91</v>
      </c>
    </row>
    <row r="146" s="13" customFormat="1">
      <c r="A146" s="13"/>
      <c r="B146" s="238"/>
      <c r="C146" s="239"/>
      <c r="D146" s="232" t="s">
        <v>141</v>
      </c>
      <c r="E146" s="240" t="s">
        <v>1</v>
      </c>
      <c r="F146" s="241" t="s">
        <v>156</v>
      </c>
      <c r="G146" s="239"/>
      <c r="H146" s="242">
        <v>70</v>
      </c>
      <c r="I146" s="243"/>
      <c r="J146" s="239"/>
      <c r="K146" s="239"/>
      <c r="L146" s="244"/>
      <c r="M146" s="245"/>
      <c r="N146" s="246"/>
      <c r="O146" s="246"/>
      <c r="P146" s="246"/>
      <c r="Q146" s="246"/>
      <c r="R146" s="246"/>
      <c r="S146" s="246"/>
      <c r="T146" s="24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141</v>
      </c>
      <c r="AU146" s="248" t="s">
        <v>91</v>
      </c>
      <c r="AV146" s="13" t="s">
        <v>91</v>
      </c>
      <c r="AW146" s="13" t="s">
        <v>36</v>
      </c>
      <c r="AX146" s="13" t="s">
        <v>89</v>
      </c>
      <c r="AY146" s="248" t="s">
        <v>129</v>
      </c>
    </row>
    <row r="147" s="2" customFormat="1" ht="33" customHeight="1">
      <c r="A147" s="37"/>
      <c r="B147" s="38"/>
      <c r="C147" s="218" t="s">
        <v>169</v>
      </c>
      <c r="D147" s="218" t="s">
        <v>131</v>
      </c>
      <c r="E147" s="219" t="s">
        <v>170</v>
      </c>
      <c r="F147" s="220" t="s">
        <v>171</v>
      </c>
      <c r="G147" s="221" t="s">
        <v>159</v>
      </c>
      <c r="H147" s="222">
        <v>569.51999999999998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46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135</v>
      </c>
      <c r="AT147" s="230" t="s">
        <v>131</v>
      </c>
      <c r="AU147" s="230" t="s">
        <v>91</v>
      </c>
      <c r="AY147" s="16" t="s">
        <v>129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89</v>
      </c>
      <c r="BK147" s="231">
        <f>ROUND(I147*H147,2)</f>
        <v>0</v>
      </c>
      <c r="BL147" s="16" t="s">
        <v>135</v>
      </c>
      <c r="BM147" s="230" t="s">
        <v>172</v>
      </c>
    </row>
    <row r="148" s="2" customFormat="1">
      <c r="A148" s="37"/>
      <c r="B148" s="38"/>
      <c r="C148" s="39"/>
      <c r="D148" s="232" t="s">
        <v>137</v>
      </c>
      <c r="E148" s="39"/>
      <c r="F148" s="233" t="s">
        <v>173</v>
      </c>
      <c r="G148" s="39"/>
      <c r="H148" s="39"/>
      <c r="I148" s="234"/>
      <c r="J148" s="39"/>
      <c r="K148" s="39"/>
      <c r="L148" s="43"/>
      <c r="M148" s="235"/>
      <c r="N148" s="236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137</v>
      </c>
      <c r="AU148" s="16" t="s">
        <v>91</v>
      </c>
    </row>
    <row r="149" s="2" customFormat="1">
      <c r="A149" s="37"/>
      <c r="B149" s="38"/>
      <c r="C149" s="39"/>
      <c r="D149" s="232" t="s">
        <v>139</v>
      </c>
      <c r="E149" s="39"/>
      <c r="F149" s="237" t="s">
        <v>174</v>
      </c>
      <c r="G149" s="39"/>
      <c r="H149" s="39"/>
      <c r="I149" s="234"/>
      <c r="J149" s="39"/>
      <c r="K149" s="39"/>
      <c r="L149" s="43"/>
      <c r="M149" s="235"/>
      <c r="N149" s="236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139</v>
      </c>
      <c r="AU149" s="16" t="s">
        <v>91</v>
      </c>
    </row>
    <row r="150" s="13" customFormat="1">
      <c r="A150" s="13"/>
      <c r="B150" s="238"/>
      <c r="C150" s="239"/>
      <c r="D150" s="232" t="s">
        <v>141</v>
      </c>
      <c r="E150" s="240" t="s">
        <v>1</v>
      </c>
      <c r="F150" s="241" t="s">
        <v>175</v>
      </c>
      <c r="G150" s="239"/>
      <c r="H150" s="242">
        <v>569.51999999999998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141</v>
      </c>
      <c r="AU150" s="248" t="s">
        <v>91</v>
      </c>
      <c r="AV150" s="13" t="s">
        <v>91</v>
      </c>
      <c r="AW150" s="13" t="s">
        <v>36</v>
      </c>
      <c r="AX150" s="13" t="s">
        <v>89</v>
      </c>
      <c r="AY150" s="248" t="s">
        <v>129</v>
      </c>
    </row>
    <row r="151" s="2" customFormat="1" ht="16.5" customHeight="1">
      <c r="A151" s="37"/>
      <c r="B151" s="38"/>
      <c r="C151" s="218" t="s">
        <v>176</v>
      </c>
      <c r="D151" s="218" t="s">
        <v>131</v>
      </c>
      <c r="E151" s="219" t="s">
        <v>177</v>
      </c>
      <c r="F151" s="220" t="s">
        <v>178</v>
      </c>
      <c r="G151" s="221" t="s">
        <v>159</v>
      </c>
      <c r="H151" s="222">
        <v>377.81999999999999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46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2.5</v>
      </c>
      <c r="T151" s="229">
        <f>S151*H151</f>
        <v>944.54999999999995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135</v>
      </c>
      <c r="AT151" s="230" t="s">
        <v>131</v>
      </c>
      <c r="AU151" s="230" t="s">
        <v>91</v>
      </c>
      <c r="AY151" s="16" t="s">
        <v>129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89</v>
      </c>
      <c r="BK151" s="231">
        <f>ROUND(I151*H151,2)</f>
        <v>0</v>
      </c>
      <c r="BL151" s="16" t="s">
        <v>135</v>
      </c>
      <c r="BM151" s="230" t="s">
        <v>179</v>
      </c>
    </row>
    <row r="152" s="2" customFormat="1">
      <c r="A152" s="37"/>
      <c r="B152" s="38"/>
      <c r="C152" s="39"/>
      <c r="D152" s="232" t="s">
        <v>137</v>
      </c>
      <c r="E152" s="39"/>
      <c r="F152" s="233" t="s">
        <v>180</v>
      </c>
      <c r="G152" s="39"/>
      <c r="H152" s="39"/>
      <c r="I152" s="234"/>
      <c r="J152" s="39"/>
      <c r="K152" s="39"/>
      <c r="L152" s="43"/>
      <c r="M152" s="235"/>
      <c r="N152" s="236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137</v>
      </c>
      <c r="AU152" s="16" t="s">
        <v>91</v>
      </c>
    </row>
    <row r="153" s="2" customFormat="1">
      <c r="A153" s="37"/>
      <c r="B153" s="38"/>
      <c r="C153" s="39"/>
      <c r="D153" s="232" t="s">
        <v>139</v>
      </c>
      <c r="E153" s="39"/>
      <c r="F153" s="237" t="s">
        <v>181</v>
      </c>
      <c r="G153" s="39"/>
      <c r="H153" s="39"/>
      <c r="I153" s="234"/>
      <c r="J153" s="39"/>
      <c r="K153" s="39"/>
      <c r="L153" s="43"/>
      <c r="M153" s="235"/>
      <c r="N153" s="236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139</v>
      </c>
      <c r="AU153" s="16" t="s">
        <v>91</v>
      </c>
    </row>
    <row r="154" s="13" customFormat="1">
      <c r="A154" s="13"/>
      <c r="B154" s="238"/>
      <c r="C154" s="239"/>
      <c r="D154" s="232" t="s">
        <v>141</v>
      </c>
      <c r="E154" s="240" t="s">
        <v>1</v>
      </c>
      <c r="F154" s="241" t="s">
        <v>182</v>
      </c>
      <c r="G154" s="239"/>
      <c r="H154" s="242">
        <v>377.81999999999999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141</v>
      </c>
      <c r="AU154" s="248" t="s">
        <v>91</v>
      </c>
      <c r="AV154" s="13" t="s">
        <v>91</v>
      </c>
      <c r="AW154" s="13" t="s">
        <v>36</v>
      </c>
      <c r="AX154" s="13" t="s">
        <v>89</v>
      </c>
      <c r="AY154" s="248" t="s">
        <v>129</v>
      </c>
    </row>
    <row r="155" s="2" customFormat="1" ht="21.75" customHeight="1">
      <c r="A155" s="37"/>
      <c r="B155" s="38"/>
      <c r="C155" s="218" t="s">
        <v>183</v>
      </c>
      <c r="D155" s="218" t="s">
        <v>131</v>
      </c>
      <c r="E155" s="219" t="s">
        <v>184</v>
      </c>
      <c r="F155" s="220" t="s">
        <v>185</v>
      </c>
      <c r="G155" s="221" t="s">
        <v>134</v>
      </c>
      <c r="H155" s="222">
        <v>801.5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46</v>
      </c>
      <c r="O155" s="90"/>
      <c r="P155" s="228">
        <f>O155*H155</f>
        <v>0</v>
      </c>
      <c r="Q155" s="228">
        <v>0.00726</v>
      </c>
      <c r="R155" s="228">
        <f>Q155*H155</f>
        <v>5.8188899999999997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135</v>
      </c>
      <c r="AT155" s="230" t="s">
        <v>131</v>
      </c>
      <c r="AU155" s="230" t="s">
        <v>91</v>
      </c>
      <c r="AY155" s="16" t="s">
        <v>129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89</v>
      </c>
      <c r="BK155" s="231">
        <f>ROUND(I155*H155,2)</f>
        <v>0</v>
      </c>
      <c r="BL155" s="16" t="s">
        <v>135</v>
      </c>
      <c r="BM155" s="230" t="s">
        <v>186</v>
      </c>
    </row>
    <row r="156" s="2" customFormat="1">
      <c r="A156" s="37"/>
      <c r="B156" s="38"/>
      <c r="C156" s="39"/>
      <c r="D156" s="232" t="s">
        <v>137</v>
      </c>
      <c r="E156" s="39"/>
      <c r="F156" s="233" t="s">
        <v>187</v>
      </c>
      <c r="G156" s="39"/>
      <c r="H156" s="39"/>
      <c r="I156" s="234"/>
      <c r="J156" s="39"/>
      <c r="K156" s="39"/>
      <c r="L156" s="43"/>
      <c r="M156" s="235"/>
      <c r="N156" s="236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137</v>
      </c>
      <c r="AU156" s="16" t="s">
        <v>91</v>
      </c>
    </row>
    <row r="157" s="2" customFormat="1">
      <c r="A157" s="37"/>
      <c r="B157" s="38"/>
      <c r="C157" s="39"/>
      <c r="D157" s="232" t="s">
        <v>139</v>
      </c>
      <c r="E157" s="39"/>
      <c r="F157" s="237" t="s">
        <v>140</v>
      </c>
      <c r="G157" s="39"/>
      <c r="H157" s="39"/>
      <c r="I157" s="234"/>
      <c r="J157" s="39"/>
      <c r="K157" s="39"/>
      <c r="L157" s="43"/>
      <c r="M157" s="235"/>
      <c r="N157" s="236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139</v>
      </c>
      <c r="AU157" s="16" t="s">
        <v>91</v>
      </c>
    </row>
    <row r="158" s="13" customFormat="1">
      <c r="A158" s="13"/>
      <c r="B158" s="238"/>
      <c r="C158" s="239"/>
      <c r="D158" s="232" t="s">
        <v>141</v>
      </c>
      <c r="E158" s="240" t="s">
        <v>1</v>
      </c>
      <c r="F158" s="241" t="s">
        <v>188</v>
      </c>
      <c r="G158" s="239"/>
      <c r="H158" s="242">
        <v>801.5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141</v>
      </c>
      <c r="AU158" s="248" t="s">
        <v>91</v>
      </c>
      <c r="AV158" s="13" t="s">
        <v>91</v>
      </c>
      <c r="AW158" s="13" t="s">
        <v>36</v>
      </c>
      <c r="AX158" s="13" t="s">
        <v>89</v>
      </c>
      <c r="AY158" s="248" t="s">
        <v>129</v>
      </c>
    </row>
    <row r="159" s="2" customFormat="1" ht="21.75" customHeight="1">
      <c r="A159" s="37"/>
      <c r="B159" s="38"/>
      <c r="C159" s="218" t="s">
        <v>189</v>
      </c>
      <c r="D159" s="218" t="s">
        <v>131</v>
      </c>
      <c r="E159" s="219" t="s">
        <v>190</v>
      </c>
      <c r="F159" s="220" t="s">
        <v>191</v>
      </c>
      <c r="G159" s="221" t="s">
        <v>134</v>
      </c>
      <c r="H159" s="222">
        <v>801.5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46</v>
      </c>
      <c r="O159" s="90"/>
      <c r="P159" s="228">
        <f>O159*H159</f>
        <v>0</v>
      </c>
      <c r="Q159" s="228">
        <v>0.00085999999999999998</v>
      </c>
      <c r="R159" s="228">
        <f>Q159*H159</f>
        <v>0.68928999999999996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135</v>
      </c>
      <c r="AT159" s="230" t="s">
        <v>131</v>
      </c>
      <c r="AU159" s="230" t="s">
        <v>91</v>
      </c>
      <c r="AY159" s="16" t="s">
        <v>129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89</v>
      </c>
      <c r="BK159" s="231">
        <f>ROUND(I159*H159,2)</f>
        <v>0</v>
      </c>
      <c r="BL159" s="16" t="s">
        <v>135</v>
      </c>
      <c r="BM159" s="230" t="s">
        <v>192</v>
      </c>
    </row>
    <row r="160" s="2" customFormat="1">
      <c r="A160" s="37"/>
      <c r="B160" s="38"/>
      <c r="C160" s="39"/>
      <c r="D160" s="232" t="s">
        <v>137</v>
      </c>
      <c r="E160" s="39"/>
      <c r="F160" s="233" t="s">
        <v>193</v>
      </c>
      <c r="G160" s="39"/>
      <c r="H160" s="39"/>
      <c r="I160" s="234"/>
      <c r="J160" s="39"/>
      <c r="K160" s="39"/>
      <c r="L160" s="43"/>
      <c r="M160" s="235"/>
      <c r="N160" s="236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137</v>
      </c>
      <c r="AU160" s="16" t="s">
        <v>91</v>
      </c>
    </row>
    <row r="161" s="2" customFormat="1">
      <c r="A161" s="37"/>
      <c r="B161" s="38"/>
      <c r="C161" s="39"/>
      <c r="D161" s="232" t="s">
        <v>139</v>
      </c>
      <c r="E161" s="39"/>
      <c r="F161" s="237" t="s">
        <v>140</v>
      </c>
      <c r="G161" s="39"/>
      <c r="H161" s="39"/>
      <c r="I161" s="234"/>
      <c r="J161" s="39"/>
      <c r="K161" s="39"/>
      <c r="L161" s="43"/>
      <c r="M161" s="235"/>
      <c r="N161" s="236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139</v>
      </c>
      <c r="AU161" s="16" t="s">
        <v>91</v>
      </c>
    </row>
    <row r="162" s="13" customFormat="1">
      <c r="A162" s="13"/>
      <c r="B162" s="238"/>
      <c r="C162" s="239"/>
      <c r="D162" s="232" t="s">
        <v>141</v>
      </c>
      <c r="E162" s="240" t="s">
        <v>1</v>
      </c>
      <c r="F162" s="241" t="s">
        <v>188</v>
      </c>
      <c r="G162" s="239"/>
      <c r="H162" s="242">
        <v>801.5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8" t="s">
        <v>141</v>
      </c>
      <c r="AU162" s="248" t="s">
        <v>91</v>
      </c>
      <c r="AV162" s="13" t="s">
        <v>91</v>
      </c>
      <c r="AW162" s="13" t="s">
        <v>36</v>
      </c>
      <c r="AX162" s="13" t="s">
        <v>89</v>
      </c>
      <c r="AY162" s="248" t="s">
        <v>129</v>
      </c>
    </row>
    <row r="163" s="2" customFormat="1" ht="24.15" customHeight="1">
      <c r="A163" s="37"/>
      <c r="B163" s="38"/>
      <c r="C163" s="218" t="s">
        <v>194</v>
      </c>
      <c r="D163" s="218" t="s">
        <v>131</v>
      </c>
      <c r="E163" s="219" t="s">
        <v>195</v>
      </c>
      <c r="F163" s="220" t="s">
        <v>196</v>
      </c>
      <c r="G163" s="221" t="s">
        <v>159</v>
      </c>
      <c r="H163" s="222">
        <v>487.63999999999999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46</v>
      </c>
      <c r="O163" s="90"/>
      <c r="P163" s="228">
        <f>O163*H163</f>
        <v>0</v>
      </c>
      <c r="Q163" s="228">
        <v>2.45329</v>
      </c>
      <c r="R163" s="228">
        <f>Q163*H163</f>
        <v>1196.3223355999999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135</v>
      </c>
      <c r="AT163" s="230" t="s">
        <v>131</v>
      </c>
      <c r="AU163" s="230" t="s">
        <v>91</v>
      </c>
      <c r="AY163" s="16" t="s">
        <v>129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89</v>
      </c>
      <c r="BK163" s="231">
        <f>ROUND(I163*H163,2)</f>
        <v>0</v>
      </c>
      <c r="BL163" s="16" t="s">
        <v>135</v>
      </c>
      <c r="BM163" s="230" t="s">
        <v>197</v>
      </c>
    </row>
    <row r="164" s="2" customFormat="1">
      <c r="A164" s="37"/>
      <c r="B164" s="38"/>
      <c r="C164" s="39"/>
      <c r="D164" s="232" t="s">
        <v>137</v>
      </c>
      <c r="E164" s="39"/>
      <c r="F164" s="233" t="s">
        <v>198</v>
      </c>
      <c r="G164" s="39"/>
      <c r="H164" s="39"/>
      <c r="I164" s="234"/>
      <c r="J164" s="39"/>
      <c r="K164" s="39"/>
      <c r="L164" s="43"/>
      <c r="M164" s="235"/>
      <c r="N164" s="236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137</v>
      </c>
      <c r="AU164" s="16" t="s">
        <v>91</v>
      </c>
    </row>
    <row r="165" s="2" customFormat="1">
      <c r="A165" s="37"/>
      <c r="B165" s="38"/>
      <c r="C165" s="39"/>
      <c r="D165" s="232" t="s">
        <v>139</v>
      </c>
      <c r="E165" s="39"/>
      <c r="F165" s="237" t="s">
        <v>140</v>
      </c>
      <c r="G165" s="39"/>
      <c r="H165" s="39"/>
      <c r="I165" s="234"/>
      <c r="J165" s="39"/>
      <c r="K165" s="39"/>
      <c r="L165" s="43"/>
      <c r="M165" s="235"/>
      <c r="N165" s="236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139</v>
      </c>
      <c r="AU165" s="16" t="s">
        <v>91</v>
      </c>
    </row>
    <row r="166" s="13" customFormat="1">
      <c r="A166" s="13"/>
      <c r="B166" s="238"/>
      <c r="C166" s="239"/>
      <c r="D166" s="232" t="s">
        <v>141</v>
      </c>
      <c r="E166" s="240" t="s">
        <v>1</v>
      </c>
      <c r="F166" s="241" t="s">
        <v>199</v>
      </c>
      <c r="G166" s="239"/>
      <c r="H166" s="242">
        <v>487.63999999999999</v>
      </c>
      <c r="I166" s="243"/>
      <c r="J166" s="239"/>
      <c r="K166" s="239"/>
      <c r="L166" s="244"/>
      <c r="M166" s="245"/>
      <c r="N166" s="246"/>
      <c r="O166" s="246"/>
      <c r="P166" s="246"/>
      <c r="Q166" s="246"/>
      <c r="R166" s="246"/>
      <c r="S166" s="246"/>
      <c r="T166" s="24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8" t="s">
        <v>141</v>
      </c>
      <c r="AU166" s="248" t="s">
        <v>91</v>
      </c>
      <c r="AV166" s="13" t="s">
        <v>91</v>
      </c>
      <c r="AW166" s="13" t="s">
        <v>36</v>
      </c>
      <c r="AX166" s="13" t="s">
        <v>89</v>
      </c>
      <c r="AY166" s="248" t="s">
        <v>129</v>
      </c>
    </row>
    <row r="167" s="2" customFormat="1" ht="24.15" customHeight="1">
      <c r="A167" s="37"/>
      <c r="B167" s="38"/>
      <c r="C167" s="218" t="s">
        <v>200</v>
      </c>
      <c r="D167" s="218" t="s">
        <v>131</v>
      </c>
      <c r="E167" s="219" t="s">
        <v>201</v>
      </c>
      <c r="F167" s="220" t="s">
        <v>202</v>
      </c>
      <c r="G167" s="221" t="s">
        <v>203</v>
      </c>
      <c r="H167" s="222">
        <v>202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46</v>
      </c>
      <c r="O167" s="90"/>
      <c r="P167" s="228">
        <f>O167*H167</f>
        <v>0</v>
      </c>
      <c r="Q167" s="228">
        <v>0.00020000000000000001</v>
      </c>
      <c r="R167" s="228">
        <f>Q167*H167</f>
        <v>0.040400000000000005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135</v>
      </c>
      <c r="AT167" s="230" t="s">
        <v>131</v>
      </c>
      <c r="AU167" s="230" t="s">
        <v>91</v>
      </c>
      <c r="AY167" s="16" t="s">
        <v>129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89</v>
      </c>
      <c r="BK167" s="231">
        <f>ROUND(I167*H167,2)</f>
        <v>0</v>
      </c>
      <c r="BL167" s="16" t="s">
        <v>135</v>
      </c>
      <c r="BM167" s="230" t="s">
        <v>204</v>
      </c>
    </row>
    <row r="168" s="2" customFormat="1">
      <c r="A168" s="37"/>
      <c r="B168" s="38"/>
      <c r="C168" s="39"/>
      <c r="D168" s="232" t="s">
        <v>137</v>
      </c>
      <c r="E168" s="39"/>
      <c r="F168" s="233" t="s">
        <v>205</v>
      </c>
      <c r="G168" s="39"/>
      <c r="H168" s="39"/>
      <c r="I168" s="234"/>
      <c r="J168" s="39"/>
      <c r="K168" s="39"/>
      <c r="L168" s="43"/>
      <c r="M168" s="235"/>
      <c r="N168" s="236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137</v>
      </c>
      <c r="AU168" s="16" t="s">
        <v>91</v>
      </c>
    </row>
    <row r="169" s="2" customFormat="1">
      <c r="A169" s="37"/>
      <c r="B169" s="38"/>
      <c r="C169" s="39"/>
      <c r="D169" s="232" t="s">
        <v>139</v>
      </c>
      <c r="E169" s="39"/>
      <c r="F169" s="237" t="s">
        <v>206</v>
      </c>
      <c r="G169" s="39"/>
      <c r="H169" s="39"/>
      <c r="I169" s="234"/>
      <c r="J169" s="39"/>
      <c r="K169" s="39"/>
      <c r="L169" s="43"/>
      <c r="M169" s="235"/>
      <c r="N169" s="236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139</v>
      </c>
      <c r="AU169" s="16" t="s">
        <v>91</v>
      </c>
    </row>
    <row r="170" s="13" customFormat="1">
      <c r="A170" s="13"/>
      <c r="B170" s="238"/>
      <c r="C170" s="239"/>
      <c r="D170" s="232" t="s">
        <v>141</v>
      </c>
      <c r="E170" s="240" t="s">
        <v>1</v>
      </c>
      <c r="F170" s="241" t="s">
        <v>207</v>
      </c>
      <c r="G170" s="239"/>
      <c r="H170" s="242">
        <v>202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8" t="s">
        <v>141</v>
      </c>
      <c r="AU170" s="248" t="s">
        <v>91</v>
      </c>
      <c r="AV170" s="13" t="s">
        <v>91</v>
      </c>
      <c r="AW170" s="13" t="s">
        <v>36</v>
      </c>
      <c r="AX170" s="13" t="s">
        <v>89</v>
      </c>
      <c r="AY170" s="248" t="s">
        <v>129</v>
      </c>
    </row>
    <row r="171" s="2" customFormat="1" ht="16.5" customHeight="1">
      <c r="A171" s="37"/>
      <c r="B171" s="38"/>
      <c r="C171" s="218" t="s">
        <v>208</v>
      </c>
      <c r="D171" s="218" t="s">
        <v>131</v>
      </c>
      <c r="E171" s="219" t="s">
        <v>209</v>
      </c>
      <c r="F171" s="220" t="s">
        <v>210</v>
      </c>
      <c r="G171" s="221" t="s">
        <v>211</v>
      </c>
      <c r="H171" s="222">
        <v>0.251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46</v>
      </c>
      <c r="O171" s="90"/>
      <c r="P171" s="228">
        <f>O171*H171</f>
        <v>0</v>
      </c>
      <c r="Q171" s="228">
        <v>1.06277</v>
      </c>
      <c r="R171" s="228">
        <f>Q171*H171</f>
        <v>0.26675526999999999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135</v>
      </c>
      <c r="AT171" s="230" t="s">
        <v>131</v>
      </c>
      <c r="AU171" s="230" t="s">
        <v>91</v>
      </c>
      <c r="AY171" s="16" t="s">
        <v>129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89</v>
      </c>
      <c r="BK171" s="231">
        <f>ROUND(I171*H171,2)</f>
        <v>0</v>
      </c>
      <c r="BL171" s="16" t="s">
        <v>135</v>
      </c>
      <c r="BM171" s="230" t="s">
        <v>212</v>
      </c>
    </row>
    <row r="172" s="2" customFormat="1">
      <c r="A172" s="37"/>
      <c r="B172" s="38"/>
      <c r="C172" s="39"/>
      <c r="D172" s="232" t="s">
        <v>137</v>
      </c>
      <c r="E172" s="39"/>
      <c r="F172" s="233" t="s">
        <v>213</v>
      </c>
      <c r="G172" s="39"/>
      <c r="H172" s="39"/>
      <c r="I172" s="234"/>
      <c r="J172" s="39"/>
      <c r="K172" s="39"/>
      <c r="L172" s="43"/>
      <c r="M172" s="235"/>
      <c r="N172" s="236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137</v>
      </c>
      <c r="AU172" s="16" t="s">
        <v>91</v>
      </c>
    </row>
    <row r="173" s="2" customFormat="1">
      <c r="A173" s="37"/>
      <c r="B173" s="38"/>
      <c r="C173" s="39"/>
      <c r="D173" s="232" t="s">
        <v>139</v>
      </c>
      <c r="E173" s="39"/>
      <c r="F173" s="237" t="s">
        <v>140</v>
      </c>
      <c r="G173" s="39"/>
      <c r="H173" s="39"/>
      <c r="I173" s="234"/>
      <c r="J173" s="39"/>
      <c r="K173" s="39"/>
      <c r="L173" s="43"/>
      <c r="M173" s="235"/>
      <c r="N173" s="236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139</v>
      </c>
      <c r="AU173" s="16" t="s">
        <v>91</v>
      </c>
    </row>
    <row r="174" s="13" customFormat="1">
      <c r="A174" s="13"/>
      <c r="B174" s="238"/>
      <c r="C174" s="239"/>
      <c r="D174" s="232" t="s">
        <v>141</v>
      </c>
      <c r="E174" s="240" t="s">
        <v>1</v>
      </c>
      <c r="F174" s="241" t="s">
        <v>214</v>
      </c>
      <c r="G174" s="239"/>
      <c r="H174" s="242">
        <v>0.251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141</v>
      </c>
      <c r="AU174" s="248" t="s">
        <v>91</v>
      </c>
      <c r="AV174" s="13" t="s">
        <v>91</v>
      </c>
      <c r="AW174" s="13" t="s">
        <v>36</v>
      </c>
      <c r="AX174" s="13" t="s">
        <v>89</v>
      </c>
      <c r="AY174" s="248" t="s">
        <v>129</v>
      </c>
    </row>
    <row r="175" s="2" customFormat="1" ht="21.75" customHeight="1">
      <c r="A175" s="37"/>
      <c r="B175" s="38"/>
      <c r="C175" s="218" t="s">
        <v>215</v>
      </c>
      <c r="D175" s="218" t="s">
        <v>131</v>
      </c>
      <c r="E175" s="219" t="s">
        <v>216</v>
      </c>
      <c r="F175" s="220" t="s">
        <v>217</v>
      </c>
      <c r="G175" s="221" t="s">
        <v>211</v>
      </c>
      <c r="H175" s="222">
        <v>0.053999999999999999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46</v>
      </c>
      <c r="O175" s="90"/>
      <c r="P175" s="228">
        <f>O175*H175</f>
        <v>0</v>
      </c>
      <c r="Q175" s="228">
        <v>1.0606199999999999</v>
      </c>
      <c r="R175" s="228">
        <f>Q175*H175</f>
        <v>0.057273479999999995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135</v>
      </c>
      <c r="AT175" s="230" t="s">
        <v>131</v>
      </c>
      <c r="AU175" s="230" t="s">
        <v>91</v>
      </c>
      <c r="AY175" s="16" t="s">
        <v>129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89</v>
      </c>
      <c r="BK175" s="231">
        <f>ROUND(I175*H175,2)</f>
        <v>0</v>
      </c>
      <c r="BL175" s="16" t="s">
        <v>135</v>
      </c>
      <c r="BM175" s="230" t="s">
        <v>218</v>
      </c>
    </row>
    <row r="176" s="2" customFormat="1">
      <c r="A176" s="37"/>
      <c r="B176" s="38"/>
      <c r="C176" s="39"/>
      <c r="D176" s="232" t="s">
        <v>137</v>
      </c>
      <c r="E176" s="39"/>
      <c r="F176" s="233" t="s">
        <v>219</v>
      </c>
      <c r="G176" s="39"/>
      <c r="H176" s="39"/>
      <c r="I176" s="234"/>
      <c r="J176" s="39"/>
      <c r="K176" s="39"/>
      <c r="L176" s="43"/>
      <c r="M176" s="235"/>
      <c r="N176" s="236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137</v>
      </c>
      <c r="AU176" s="16" t="s">
        <v>91</v>
      </c>
    </row>
    <row r="177" s="2" customFormat="1">
      <c r="A177" s="37"/>
      <c r="B177" s="38"/>
      <c r="C177" s="39"/>
      <c r="D177" s="232" t="s">
        <v>139</v>
      </c>
      <c r="E177" s="39"/>
      <c r="F177" s="237" t="s">
        <v>220</v>
      </c>
      <c r="G177" s="39"/>
      <c r="H177" s="39"/>
      <c r="I177" s="234"/>
      <c r="J177" s="39"/>
      <c r="K177" s="39"/>
      <c r="L177" s="43"/>
      <c r="M177" s="235"/>
      <c r="N177" s="236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139</v>
      </c>
      <c r="AU177" s="16" t="s">
        <v>91</v>
      </c>
    </row>
    <row r="178" s="13" customFormat="1">
      <c r="A178" s="13"/>
      <c r="B178" s="238"/>
      <c r="C178" s="239"/>
      <c r="D178" s="232" t="s">
        <v>141</v>
      </c>
      <c r="E178" s="240" t="s">
        <v>1</v>
      </c>
      <c r="F178" s="241" t="s">
        <v>221</v>
      </c>
      <c r="G178" s="239"/>
      <c r="H178" s="242">
        <v>0.053999999999999999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141</v>
      </c>
      <c r="AU178" s="248" t="s">
        <v>91</v>
      </c>
      <c r="AV178" s="13" t="s">
        <v>91</v>
      </c>
      <c r="AW178" s="13" t="s">
        <v>36</v>
      </c>
      <c r="AX178" s="13" t="s">
        <v>89</v>
      </c>
      <c r="AY178" s="248" t="s">
        <v>129</v>
      </c>
    </row>
    <row r="179" s="2" customFormat="1" ht="24.15" customHeight="1">
      <c r="A179" s="37"/>
      <c r="B179" s="38"/>
      <c r="C179" s="218" t="s">
        <v>222</v>
      </c>
      <c r="D179" s="218" t="s">
        <v>131</v>
      </c>
      <c r="E179" s="219" t="s">
        <v>223</v>
      </c>
      <c r="F179" s="220" t="s">
        <v>224</v>
      </c>
      <c r="G179" s="221" t="s">
        <v>159</v>
      </c>
      <c r="H179" s="222">
        <v>183.19999999999999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46</v>
      </c>
      <c r="O179" s="90"/>
      <c r="P179" s="228">
        <f>O179*H179</f>
        <v>0</v>
      </c>
      <c r="Q179" s="228">
        <v>1.8700000000000001</v>
      </c>
      <c r="R179" s="228">
        <f>Q179*H179</f>
        <v>342.584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135</v>
      </c>
      <c r="AT179" s="230" t="s">
        <v>131</v>
      </c>
      <c r="AU179" s="230" t="s">
        <v>91</v>
      </c>
      <c r="AY179" s="16" t="s">
        <v>129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89</v>
      </c>
      <c r="BK179" s="231">
        <f>ROUND(I179*H179,2)</f>
        <v>0</v>
      </c>
      <c r="BL179" s="16" t="s">
        <v>135</v>
      </c>
      <c r="BM179" s="230" t="s">
        <v>225</v>
      </c>
    </row>
    <row r="180" s="2" customFormat="1">
      <c r="A180" s="37"/>
      <c r="B180" s="38"/>
      <c r="C180" s="39"/>
      <c r="D180" s="232" t="s">
        <v>137</v>
      </c>
      <c r="E180" s="39"/>
      <c r="F180" s="233" t="s">
        <v>226</v>
      </c>
      <c r="G180" s="39"/>
      <c r="H180" s="39"/>
      <c r="I180" s="234"/>
      <c r="J180" s="39"/>
      <c r="K180" s="39"/>
      <c r="L180" s="43"/>
      <c r="M180" s="235"/>
      <c r="N180" s="236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137</v>
      </c>
      <c r="AU180" s="16" t="s">
        <v>91</v>
      </c>
    </row>
    <row r="181" s="2" customFormat="1">
      <c r="A181" s="37"/>
      <c r="B181" s="38"/>
      <c r="C181" s="39"/>
      <c r="D181" s="232" t="s">
        <v>139</v>
      </c>
      <c r="E181" s="39"/>
      <c r="F181" s="237" t="s">
        <v>140</v>
      </c>
      <c r="G181" s="39"/>
      <c r="H181" s="39"/>
      <c r="I181" s="234"/>
      <c r="J181" s="39"/>
      <c r="K181" s="39"/>
      <c r="L181" s="43"/>
      <c r="M181" s="235"/>
      <c r="N181" s="236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139</v>
      </c>
      <c r="AU181" s="16" t="s">
        <v>91</v>
      </c>
    </row>
    <row r="182" s="13" customFormat="1">
      <c r="A182" s="13"/>
      <c r="B182" s="238"/>
      <c r="C182" s="239"/>
      <c r="D182" s="232" t="s">
        <v>141</v>
      </c>
      <c r="E182" s="240" t="s">
        <v>1</v>
      </c>
      <c r="F182" s="241" t="s">
        <v>227</v>
      </c>
      <c r="G182" s="239"/>
      <c r="H182" s="242">
        <v>183.19999999999999</v>
      </c>
      <c r="I182" s="243"/>
      <c r="J182" s="239"/>
      <c r="K182" s="239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141</v>
      </c>
      <c r="AU182" s="248" t="s">
        <v>91</v>
      </c>
      <c r="AV182" s="13" t="s">
        <v>91</v>
      </c>
      <c r="AW182" s="13" t="s">
        <v>36</v>
      </c>
      <c r="AX182" s="13" t="s">
        <v>89</v>
      </c>
      <c r="AY182" s="248" t="s">
        <v>129</v>
      </c>
    </row>
    <row r="183" s="2" customFormat="1" ht="24.15" customHeight="1">
      <c r="A183" s="37"/>
      <c r="B183" s="38"/>
      <c r="C183" s="218" t="s">
        <v>8</v>
      </c>
      <c r="D183" s="218" t="s">
        <v>131</v>
      </c>
      <c r="E183" s="219" t="s">
        <v>228</v>
      </c>
      <c r="F183" s="220" t="s">
        <v>229</v>
      </c>
      <c r="G183" s="221" t="s">
        <v>134</v>
      </c>
      <c r="H183" s="222">
        <v>687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46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135</v>
      </c>
      <c r="AT183" s="230" t="s">
        <v>131</v>
      </c>
      <c r="AU183" s="230" t="s">
        <v>91</v>
      </c>
      <c r="AY183" s="16" t="s">
        <v>129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89</v>
      </c>
      <c r="BK183" s="231">
        <f>ROUND(I183*H183,2)</f>
        <v>0</v>
      </c>
      <c r="BL183" s="16" t="s">
        <v>135</v>
      </c>
      <c r="BM183" s="230" t="s">
        <v>230</v>
      </c>
    </row>
    <row r="184" s="2" customFormat="1">
      <c r="A184" s="37"/>
      <c r="B184" s="38"/>
      <c r="C184" s="39"/>
      <c r="D184" s="232" t="s">
        <v>137</v>
      </c>
      <c r="E184" s="39"/>
      <c r="F184" s="233" t="s">
        <v>231</v>
      </c>
      <c r="G184" s="39"/>
      <c r="H184" s="39"/>
      <c r="I184" s="234"/>
      <c r="J184" s="39"/>
      <c r="K184" s="39"/>
      <c r="L184" s="43"/>
      <c r="M184" s="235"/>
      <c r="N184" s="236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137</v>
      </c>
      <c r="AU184" s="16" t="s">
        <v>91</v>
      </c>
    </row>
    <row r="185" s="13" customFormat="1">
      <c r="A185" s="13"/>
      <c r="B185" s="238"/>
      <c r="C185" s="239"/>
      <c r="D185" s="232" t="s">
        <v>141</v>
      </c>
      <c r="E185" s="240" t="s">
        <v>1</v>
      </c>
      <c r="F185" s="241" t="s">
        <v>232</v>
      </c>
      <c r="G185" s="239"/>
      <c r="H185" s="242">
        <v>687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141</v>
      </c>
      <c r="AU185" s="248" t="s">
        <v>91</v>
      </c>
      <c r="AV185" s="13" t="s">
        <v>91</v>
      </c>
      <c r="AW185" s="13" t="s">
        <v>36</v>
      </c>
      <c r="AX185" s="13" t="s">
        <v>89</v>
      </c>
      <c r="AY185" s="248" t="s">
        <v>129</v>
      </c>
    </row>
    <row r="186" s="2" customFormat="1" ht="24.15" customHeight="1">
      <c r="A186" s="37"/>
      <c r="B186" s="38"/>
      <c r="C186" s="218" t="s">
        <v>233</v>
      </c>
      <c r="D186" s="218" t="s">
        <v>131</v>
      </c>
      <c r="E186" s="219" t="s">
        <v>234</v>
      </c>
      <c r="F186" s="220" t="s">
        <v>235</v>
      </c>
      <c r="G186" s="221" t="s">
        <v>159</v>
      </c>
      <c r="H186" s="222">
        <v>24.75</v>
      </c>
      <c r="I186" s="223"/>
      <c r="J186" s="224">
        <f>ROUND(I186*H186,2)</f>
        <v>0</v>
      </c>
      <c r="K186" s="225"/>
      <c r="L186" s="43"/>
      <c r="M186" s="226" t="s">
        <v>1</v>
      </c>
      <c r="N186" s="227" t="s">
        <v>46</v>
      </c>
      <c r="O186" s="90"/>
      <c r="P186" s="228">
        <f>O186*H186</f>
        <v>0</v>
      </c>
      <c r="Q186" s="228">
        <v>2.0032199999999998</v>
      </c>
      <c r="R186" s="228">
        <f>Q186*H186</f>
        <v>49.579694999999994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135</v>
      </c>
      <c r="AT186" s="230" t="s">
        <v>131</v>
      </c>
      <c r="AU186" s="230" t="s">
        <v>91</v>
      </c>
      <c r="AY186" s="16" t="s">
        <v>129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89</v>
      </c>
      <c r="BK186" s="231">
        <f>ROUND(I186*H186,2)</f>
        <v>0</v>
      </c>
      <c r="BL186" s="16" t="s">
        <v>135</v>
      </c>
      <c r="BM186" s="230" t="s">
        <v>236</v>
      </c>
    </row>
    <row r="187" s="2" customFormat="1">
      <c r="A187" s="37"/>
      <c r="B187" s="38"/>
      <c r="C187" s="39"/>
      <c r="D187" s="232" t="s">
        <v>137</v>
      </c>
      <c r="E187" s="39"/>
      <c r="F187" s="233" t="s">
        <v>237</v>
      </c>
      <c r="G187" s="39"/>
      <c r="H187" s="39"/>
      <c r="I187" s="234"/>
      <c r="J187" s="39"/>
      <c r="K187" s="39"/>
      <c r="L187" s="43"/>
      <c r="M187" s="235"/>
      <c r="N187" s="236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137</v>
      </c>
      <c r="AU187" s="16" t="s">
        <v>91</v>
      </c>
    </row>
    <row r="188" s="2" customFormat="1">
      <c r="A188" s="37"/>
      <c r="B188" s="38"/>
      <c r="C188" s="39"/>
      <c r="D188" s="232" t="s">
        <v>139</v>
      </c>
      <c r="E188" s="39"/>
      <c r="F188" s="237" t="s">
        <v>140</v>
      </c>
      <c r="G188" s="39"/>
      <c r="H188" s="39"/>
      <c r="I188" s="234"/>
      <c r="J188" s="39"/>
      <c r="K188" s="39"/>
      <c r="L188" s="43"/>
      <c r="M188" s="235"/>
      <c r="N188" s="236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139</v>
      </c>
      <c r="AU188" s="16" t="s">
        <v>91</v>
      </c>
    </row>
    <row r="189" s="13" customFormat="1">
      <c r="A189" s="13"/>
      <c r="B189" s="238"/>
      <c r="C189" s="239"/>
      <c r="D189" s="232" t="s">
        <v>141</v>
      </c>
      <c r="E189" s="240" t="s">
        <v>1</v>
      </c>
      <c r="F189" s="241" t="s">
        <v>238</v>
      </c>
      <c r="G189" s="239"/>
      <c r="H189" s="242">
        <v>24.75</v>
      </c>
      <c r="I189" s="243"/>
      <c r="J189" s="239"/>
      <c r="K189" s="239"/>
      <c r="L189" s="244"/>
      <c r="M189" s="245"/>
      <c r="N189" s="246"/>
      <c r="O189" s="246"/>
      <c r="P189" s="246"/>
      <c r="Q189" s="246"/>
      <c r="R189" s="246"/>
      <c r="S189" s="246"/>
      <c r="T189" s="24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8" t="s">
        <v>141</v>
      </c>
      <c r="AU189" s="248" t="s">
        <v>91</v>
      </c>
      <c r="AV189" s="13" t="s">
        <v>91</v>
      </c>
      <c r="AW189" s="13" t="s">
        <v>36</v>
      </c>
      <c r="AX189" s="13" t="s">
        <v>89</v>
      </c>
      <c r="AY189" s="248" t="s">
        <v>129</v>
      </c>
    </row>
    <row r="190" s="2" customFormat="1" ht="24.15" customHeight="1">
      <c r="A190" s="37"/>
      <c r="B190" s="38"/>
      <c r="C190" s="218" t="s">
        <v>239</v>
      </c>
      <c r="D190" s="218" t="s">
        <v>131</v>
      </c>
      <c r="E190" s="219" t="s">
        <v>240</v>
      </c>
      <c r="F190" s="220" t="s">
        <v>241</v>
      </c>
      <c r="G190" s="221" t="s">
        <v>134</v>
      </c>
      <c r="H190" s="222">
        <v>78.75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46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135</v>
      </c>
      <c r="AT190" s="230" t="s">
        <v>131</v>
      </c>
      <c r="AU190" s="230" t="s">
        <v>91</v>
      </c>
      <c r="AY190" s="16" t="s">
        <v>129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89</v>
      </c>
      <c r="BK190" s="231">
        <f>ROUND(I190*H190,2)</f>
        <v>0</v>
      </c>
      <c r="BL190" s="16" t="s">
        <v>135</v>
      </c>
      <c r="BM190" s="230" t="s">
        <v>242</v>
      </c>
    </row>
    <row r="191" s="2" customFormat="1">
      <c r="A191" s="37"/>
      <c r="B191" s="38"/>
      <c r="C191" s="39"/>
      <c r="D191" s="232" t="s">
        <v>137</v>
      </c>
      <c r="E191" s="39"/>
      <c r="F191" s="233" t="s">
        <v>243</v>
      </c>
      <c r="G191" s="39"/>
      <c r="H191" s="39"/>
      <c r="I191" s="234"/>
      <c r="J191" s="39"/>
      <c r="K191" s="39"/>
      <c r="L191" s="43"/>
      <c r="M191" s="235"/>
      <c r="N191" s="236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137</v>
      </c>
      <c r="AU191" s="16" t="s">
        <v>91</v>
      </c>
    </row>
    <row r="192" s="13" customFormat="1">
      <c r="A192" s="13"/>
      <c r="B192" s="238"/>
      <c r="C192" s="239"/>
      <c r="D192" s="232" t="s">
        <v>141</v>
      </c>
      <c r="E192" s="240" t="s">
        <v>1</v>
      </c>
      <c r="F192" s="241" t="s">
        <v>244</v>
      </c>
      <c r="G192" s="239"/>
      <c r="H192" s="242">
        <v>78.75</v>
      </c>
      <c r="I192" s="243"/>
      <c r="J192" s="239"/>
      <c r="K192" s="239"/>
      <c r="L192" s="244"/>
      <c r="M192" s="245"/>
      <c r="N192" s="246"/>
      <c r="O192" s="246"/>
      <c r="P192" s="246"/>
      <c r="Q192" s="246"/>
      <c r="R192" s="246"/>
      <c r="S192" s="246"/>
      <c r="T192" s="24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8" t="s">
        <v>141</v>
      </c>
      <c r="AU192" s="248" t="s">
        <v>91</v>
      </c>
      <c r="AV192" s="13" t="s">
        <v>91</v>
      </c>
      <c r="AW192" s="13" t="s">
        <v>36</v>
      </c>
      <c r="AX192" s="13" t="s">
        <v>89</v>
      </c>
      <c r="AY192" s="248" t="s">
        <v>129</v>
      </c>
    </row>
    <row r="193" s="12" customFormat="1" ht="22.8" customHeight="1">
      <c r="A193" s="12"/>
      <c r="B193" s="202"/>
      <c r="C193" s="203"/>
      <c r="D193" s="204" t="s">
        <v>80</v>
      </c>
      <c r="E193" s="216" t="s">
        <v>91</v>
      </c>
      <c r="F193" s="216" t="s">
        <v>245</v>
      </c>
      <c r="G193" s="203"/>
      <c r="H193" s="203"/>
      <c r="I193" s="206"/>
      <c r="J193" s="217">
        <f>BK193</f>
        <v>0</v>
      </c>
      <c r="K193" s="203"/>
      <c r="L193" s="208"/>
      <c r="M193" s="209"/>
      <c r="N193" s="210"/>
      <c r="O193" s="210"/>
      <c r="P193" s="211">
        <f>SUM(P194:P262)</f>
        <v>0</v>
      </c>
      <c r="Q193" s="210"/>
      <c r="R193" s="211">
        <f>SUM(R194:R262)</f>
        <v>2146.0361670699999</v>
      </c>
      <c r="S193" s="210"/>
      <c r="T193" s="212">
        <f>SUM(T194:T262)</f>
        <v>850.47500000000002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3" t="s">
        <v>89</v>
      </c>
      <c r="AT193" s="214" t="s">
        <v>80</v>
      </c>
      <c r="AU193" s="214" t="s">
        <v>89</v>
      </c>
      <c r="AY193" s="213" t="s">
        <v>129</v>
      </c>
      <c r="BK193" s="215">
        <f>SUM(BK194:BK262)</f>
        <v>0</v>
      </c>
    </row>
    <row r="194" s="2" customFormat="1" ht="33" customHeight="1">
      <c r="A194" s="37"/>
      <c r="B194" s="38"/>
      <c r="C194" s="218" t="s">
        <v>246</v>
      </c>
      <c r="D194" s="218" t="s">
        <v>131</v>
      </c>
      <c r="E194" s="219" t="s">
        <v>132</v>
      </c>
      <c r="F194" s="220" t="s">
        <v>133</v>
      </c>
      <c r="G194" s="221" t="s">
        <v>134</v>
      </c>
      <c r="H194" s="222">
        <v>499.50999999999999</v>
      </c>
      <c r="I194" s="223"/>
      <c r="J194" s="224">
        <f>ROUND(I194*H194,2)</f>
        <v>0</v>
      </c>
      <c r="K194" s="225"/>
      <c r="L194" s="43"/>
      <c r="M194" s="226" t="s">
        <v>1</v>
      </c>
      <c r="N194" s="227" t="s">
        <v>46</v>
      </c>
      <c r="O194" s="90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0" t="s">
        <v>135</v>
      </c>
      <c r="AT194" s="230" t="s">
        <v>131</v>
      </c>
      <c r="AU194" s="230" t="s">
        <v>91</v>
      </c>
      <c r="AY194" s="16" t="s">
        <v>129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6" t="s">
        <v>89</v>
      </c>
      <c r="BK194" s="231">
        <f>ROUND(I194*H194,2)</f>
        <v>0</v>
      </c>
      <c r="BL194" s="16" t="s">
        <v>135</v>
      </c>
      <c r="BM194" s="230" t="s">
        <v>247</v>
      </c>
    </row>
    <row r="195" s="2" customFormat="1">
      <c r="A195" s="37"/>
      <c r="B195" s="38"/>
      <c r="C195" s="39"/>
      <c r="D195" s="232" t="s">
        <v>137</v>
      </c>
      <c r="E195" s="39"/>
      <c r="F195" s="233" t="s">
        <v>138</v>
      </c>
      <c r="G195" s="39"/>
      <c r="H195" s="39"/>
      <c r="I195" s="234"/>
      <c r="J195" s="39"/>
      <c r="K195" s="39"/>
      <c r="L195" s="43"/>
      <c r="M195" s="235"/>
      <c r="N195" s="236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137</v>
      </c>
      <c r="AU195" s="16" t="s">
        <v>91</v>
      </c>
    </row>
    <row r="196" s="2" customFormat="1">
      <c r="A196" s="37"/>
      <c r="B196" s="38"/>
      <c r="C196" s="39"/>
      <c r="D196" s="232" t="s">
        <v>139</v>
      </c>
      <c r="E196" s="39"/>
      <c r="F196" s="237" t="s">
        <v>140</v>
      </c>
      <c r="G196" s="39"/>
      <c r="H196" s="39"/>
      <c r="I196" s="234"/>
      <c r="J196" s="39"/>
      <c r="K196" s="39"/>
      <c r="L196" s="43"/>
      <c r="M196" s="235"/>
      <c r="N196" s="236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139</v>
      </c>
      <c r="AU196" s="16" t="s">
        <v>91</v>
      </c>
    </row>
    <row r="197" s="13" customFormat="1">
      <c r="A197" s="13"/>
      <c r="B197" s="238"/>
      <c r="C197" s="239"/>
      <c r="D197" s="232" t="s">
        <v>141</v>
      </c>
      <c r="E197" s="240" t="s">
        <v>1</v>
      </c>
      <c r="F197" s="241" t="s">
        <v>248</v>
      </c>
      <c r="G197" s="239"/>
      <c r="H197" s="242">
        <v>499.50999999999999</v>
      </c>
      <c r="I197" s="243"/>
      <c r="J197" s="239"/>
      <c r="K197" s="239"/>
      <c r="L197" s="244"/>
      <c r="M197" s="245"/>
      <c r="N197" s="246"/>
      <c r="O197" s="246"/>
      <c r="P197" s="246"/>
      <c r="Q197" s="246"/>
      <c r="R197" s="246"/>
      <c r="S197" s="246"/>
      <c r="T197" s="24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8" t="s">
        <v>141</v>
      </c>
      <c r="AU197" s="248" t="s">
        <v>91</v>
      </c>
      <c r="AV197" s="13" t="s">
        <v>91</v>
      </c>
      <c r="AW197" s="13" t="s">
        <v>36</v>
      </c>
      <c r="AX197" s="13" t="s">
        <v>89</v>
      </c>
      <c r="AY197" s="248" t="s">
        <v>129</v>
      </c>
    </row>
    <row r="198" s="2" customFormat="1" ht="33" customHeight="1">
      <c r="A198" s="37"/>
      <c r="B198" s="38"/>
      <c r="C198" s="218" t="s">
        <v>249</v>
      </c>
      <c r="D198" s="218" t="s">
        <v>131</v>
      </c>
      <c r="E198" s="219" t="s">
        <v>144</v>
      </c>
      <c r="F198" s="220" t="s">
        <v>145</v>
      </c>
      <c r="G198" s="221" t="s">
        <v>134</v>
      </c>
      <c r="H198" s="222">
        <v>499.50999999999999</v>
      </c>
      <c r="I198" s="223"/>
      <c r="J198" s="224">
        <f>ROUND(I198*H198,2)</f>
        <v>0</v>
      </c>
      <c r="K198" s="225"/>
      <c r="L198" s="43"/>
      <c r="M198" s="226" t="s">
        <v>1</v>
      </c>
      <c r="N198" s="227" t="s">
        <v>46</v>
      </c>
      <c r="O198" s="90"/>
      <c r="P198" s="228">
        <f>O198*H198</f>
        <v>0</v>
      </c>
      <c r="Q198" s="228">
        <v>1.1027</v>
      </c>
      <c r="R198" s="228">
        <f>Q198*H198</f>
        <v>550.80967699999997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135</v>
      </c>
      <c r="AT198" s="230" t="s">
        <v>131</v>
      </c>
      <c r="AU198" s="230" t="s">
        <v>91</v>
      </c>
      <c r="AY198" s="16" t="s">
        <v>129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89</v>
      </c>
      <c r="BK198" s="231">
        <f>ROUND(I198*H198,2)</f>
        <v>0</v>
      </c>
      <c r="BL198" s="16" t="s">
        <v>135</v>
      </c>
      <c r="BM198" s="230" t="s">
        <v>250</v>
      </c>
    </row>
    <row r="199" s="2" customFormat="1">
      <c r="A199" s="37"/>
      <c r="B199" s="38"/>
      <c r="C199" s="39"/>
      <c r="D199" s="232" t="s">
        <v>137</v>
      </c>
      <c r="E199" s="39"/>
      <c r="F199" s="233" t="s">
        <v>147</v>
      </c>
      <c r="G199" s="39"/>
      <c r="H199" s="39"/>
      <c r="I199" s="234"/>
      <c r="J199" s="39"/>
      <c r="K199" s="39"/>
      <c r="L199" s="43"/>
      <c r="M199" s="235"/>
      <c r="N199" s="236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137</v>
      </c>
      <c r="AU199" s="16" t="s">
        <v>91</v>
      </c>
    </row>
    <row r="200" s="2" customFormat="1">
      <c r="A200" s="37"/>
      <c r="B200" s="38"/>
      <c r="C200" s="39"/>
      <c r="D200" s="232" t="s">
        <v>139</v>
      </c>
      <c r="E200" s="39"/>
      <c r="F200" s="237" t="s">
        <v>148</v>
      </c>
      <c r="G200" s="39"/>
      <c r="H200" s="39"/>
      <c r="I200" s="234"/>
      <c r="J200" s="39"/>
      <c r="K200" s="39"/>
      <c r="L200" s="43"/>
      <c r="M200" s="235"/>
      <c r="N200" s="236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139</v>
      </c>
      <c r="AU200" s="16" t="s">
        <v>91</v>
      </c>
    </row>
    <row r="201" s="13" customFormat="1">
      <c r="A201" s="13"/>
      <c r="B201" s="238"/>
      <c r="C201" s="239"/>
      <c r="D201" s="232" t="s">
        <v>141</v>
      </c>
      <c r="E201" s="240" t="s">
        <v>1</v>
      </c>
      <c r="F201" s="241" t="s">
        <v>251</v>
      </c>
      <c r="G201" s="239"/>
      <c r="H201" s="242">
        <v>499.50999999999999</v>
      </c>
      <c r="I201" s="243"/>
      <c r="J201" s="239"/>
      <c r="K201" s="239"/>
      <c r="L201" s="244"/>
      <c r="M201" s="245"/>
      <c r="N201" s="246"/>
      <c r="O201" s="246"/>
      <c r="P201" s="246"/>
      <c r="Q201" s="246"/>
      <c r="R201" s="246"/>
      <c r="S201" s="246"/>
      <c r="T201" s="24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8" t="s">
        <v>141</v>
      </c>
      <c r="AU201" s="248" t="s">
        <v>91</v>
      </c>
      <c r="AV201" s="13" t="s">
        <v>91</v>
      </c>
      <c r="AW201" s="13" t="s">
        <v>36</v>
      </c>
      <c r="AX201" s="13" t="s">
        <v>89</v>
      </c>
      <c r="AY201" s="248" t="s">
        <v>129</v>
      </c>
    </row>
    <row r="202" s="2" customFormat="1" ht="21.75" customHeight="1">
      <c r="A202" s="37"/>
      <c r="B202" s="38"/>
      <c r="C202" s="218" t="s">
        <v>252</v>
      </c>
      <c r="D202" s="218" t="s">
        <v>131</v>
      </c>
      <c r="E202" s="219" t="s">
        <v>151</v>
      </c>
      <c r="F202" s="220" t="s">
        <v>152</v>
      </c>
      <c r="G202" s="221" t="s">
        <v>134</v>
      </c>
      <c r="H202" s="222">
        <v>80</v>
      </c>
      <c r="I202" s="223"/>
      <c r="J202" s="224">
        <f>ROUND(I202*H202,2)</f>
        <v>0</v>
      </c>
      <c r="K202" s="225"/>
      <c r="L202" s="43"/>
      <c r="M202" s="226" t="s">
        <v>1</v>
      </c>
      <c r="N202" s="227" t="s">
        <v>46</v>
      </c>
      <c r="O202" s="90"/>
      <c r="P202" s="228">
        <f>O202*H202</f>
        <v>0</v>
      </c>
      <c r="Q202" s="228">
        <v>0.21251999999999999</v>
      </c>
      <c r="R202" s="228">
        <f>Q202*H202</f>
        <v>17.0016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135</v>
      </c>
      <c r="AT202" s="230" t="s">
        <v>131</v>
      </c>
      <c r="AU202" s="230" t="s">
        <v>91</v>
      </c>
      <c r="AY202" s="16" t="s">
        <v>129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89</v>
      </c>
      <c r="BK202" s="231">
        <f>ROUND(I202*H202,2)</f>
        <v>0</v>
      </c>
      <c r="BL202" s="16" t="s">
        <v>135</v>
      </c>
      <c r="BM202" s="230" t="s">
        <v>253</v>
      </c>
    </row>
    <row r="203" s="2" customFormat="1">
      <c r="A203" s="37"/>
      <c r="B203" s="38"/>
      <c r="C203" s="39"/>
      <c r="D203" s="232" t="s">
        <v>137</v>
      </c>
      <c r="E203" s="39"/>
      <c r="F203" s="233" t="s">
        <v>154</v>
      </c>
      <c r="G203" s="39"/>
      <c r="H203" s="39"/>
      <c r="I203" s="234"/>
      <c r="J203" s="39"/>
      <c r="K203" s="39"/>
      <c r="L203" s="43"/>
      <c r="M203" s="235"/>
      <c r="N203" s="236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137</v>
      </c>
      <c r="AU203" s="16" t="s">
        <v>91</v>
      </c>
    </row>
    <row r="204" s="2" customFormat="1">
      <c r="A204" s="37"/>
      <c r="B204" s="38"/>
      <c r="C204" s="39"/>
      <c r="D204" s="232" t="s">
        <v>139</v>
      </c>
      <c r="E204" s="39"/>
      <c r="F204" s="237" t="s">
        <v>155</v>
      </c>
      <c r="G204" s="39"/>
      <c r="H204" s="39"/>
      <c r="I204" s="234"/>
      <c r="J204" s="39"/>
      <c r="K204" s="39"/>
      <c r="L204" s="43"/>
      <c r="M204" s="235"/>
      <c r="N204" s="236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139</v>
      </c>
      <c r="AU204" s="16" t="s">
        <v>91</v>
      </c>
    </row>
    <row r="205" s="13" customFormat="1">
      <c r="A205" s="13"/>
      <c r="B205" s="238"/>
      <c r="C205" s="239"/>
      <c r="D205" s="232" t="s">
        <v>141</v>
      </c>
      <c r="E205" s="240" t="s">
        <v>1</v>
      </c>
      <c r="F205" s="241" t="s">
        <v>254</v>
      </c>
      <c r="G205" s="239"/>
      <c r="H205" s="242">
        <v>80</v>
      </c>
      <c r="I205" s="243"/>
      <c r="J205" s="239"/>
      <c r="K205" s="239"/>
      <c r="L205" s="244"/>
      <c r="M205" s="245"/>
      <c r="N205" s="246"/>
      <c r="O205" s="246"/>
      <c r="P205" s="246"/>
      <c r="Q205" s="246"/>
      <c r="R205" s="246"/>
      <c r="S205" s="246"/>
      <c r="T205" s="24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8" t="s">
        <v>141</v>
      </c>
      <c r="AU205" s="248" t="s">
        <v>91</v>
      </c>
      <c r="AV205" s="13" t="s">
        <v>91</v>
      </c>
      <c r="AW205" s="13" t="s">
        <v>36</v>
      </c>
      <c r="AX205" s="13" t="s">
        <v>89</v>
      </c>
      <c r="AY205" s="248" t="s">
        <v>129</v>
      </c>
    </row>
    <row r="206" s="2" customFormat="1" ht="24.15" customHeight="1">
      <c r="A206" s="37"/>
      <c r="B206" s="38"/>
      <c r="C206" s="218" t="s">
        <v>7</v>
      </c>
      <c r="D206" s="218" t="s">
        <v>131</v>
      </c>
      <c r="E206" s="219" t="s">
        <v>157</v>
      </c>
      <c r="F206" s="220" t="s">
        <v>158</v>
      </c>
      <c r="G206" s="221" t="s">
        <v>159</v>
      </c>
      <c r="H206" s="222">
        <v>32</v>
      </c>
      <c r="I206" s="223"/>
      <c r="J206" s="224">
        <f>ROUND(I206*H206,2)</f>
        <v>0</v>
      </c>
      <c r="K206" s="225"/>
      <c r="L206" s="43"/>
      <c r="M206" s="226" t="s">
        <v>1</v>
      </c>
      <c r="N206" s="227" t="s">
        <v>46</v>
      </c>
      <c r="O206" s="90"/>
      <c r="P206" s="228">
        <f>O206*H206</f>
        <v>0</v>
      </c>
      <c r="Q206" s="228">
        <v>1.9967999999999999</v>
      </c>
      <c r="R206" s="228">
        <f>Q206*H206</f>
        <v>63.897599999999997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135</v>
      </c>
      <c r="AT206" s="230" t="s">
        <v>131</v>
      </c>
      <c r="AU206" s="230" t="s">
        <v>91</v>
      </c>
      <c r="AY206" s="16" t="s">
        <v>129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89</v>
      </c>
      <c r="BK206" s="231">
        <f>ROUND(I206*H206,2)</f>
        <v>0</v>
      </c>
      <c r="BL206" s="16" t="s">
        <v>135</v>
      </c>
      <c r="BM206" s="230" t="s">
        <v>255</v>
      </c>
    </row>
    <row r="207" s="2" customFormat="1">
      <c r="A207" s="37"/>
      <c r="B207" s="38"/>
      <c r="C207" s="39"/>
      <c r="D207" s="232" t="s">
        <v>137</v>
      </c>
      <c r="E207" s="39"/>
      <c r="F207" s="233" t="s">
        <v>161</v>
      </c>
      <c r="G207" s="39"/>
      <c r="H207" s="39"/>
      <c r="I207" s="234"/>
      <c r="J207" s="39"/>
      <c r="K207" s="39"/>
      <c r="L207" s="43"/>
      <c r="M207" s="235"/>
      <c r="N207" s="236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137</v>
      </c>
      <c r="AU207" s="16" t="s">
        <v>91</v>
      </c>
    </row>
    <row r="208" s="2" customFormat="1">
      <c r="A208" s="37"/>
      <c r="B208" s="38"/>
      <c r="C208" s="39"/>
      <c r="D208" s="232" t="s">
        <v>139</v>
      </c>
      <c r="E208" s="39"/>
      <c r="F208" s="237" t="s">
        <v>162</v>
      </c>
      <c r="G208" s="39"/>
      <c r="H208" s="39"/>
      <c r="I208" s="234"/>
      <c r="J208" s="39"/>
      <c r="K208" s="39"/>
      <c r="L208" s="43"/>
      <c r="M208" s="235"/>
      <c r="N208" s="236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139</v>
      </c>
      <c r="AU208" s="16" t="s">
        <v>91</v>
      </c>
    </row>
    <row r="209" s="13" customFormat="1">
      <c r="A209" s="13"/>
      <c r="B209" s="238"/>
      <c r="C209" s="239"/>
      <c r="D209" s="232" t="s">
        <v>141</v>
      </c>
      <c r="E209" s="240" t="s">
        <v>1</v>
      </c>
      <c r="F209" s="241" t="s">
        <v>256</v>
      </c>
      <c r="G209" s="239"/>
      <c r="H209" s="242">
        <v>32</v>
      </c>
      <c r="I209" s="243"/>
      <c r="J209" s="239"/>
      <c r="K209" s="239"/>
      <c r="L209" s="244"/>
      <c r="M209" s="245"/>
      <c r="N209" s="246"/>
      <c r="O209" s="246"/>
      <c r="P209" s="246"/>
      <c r="Q209" s="246"/>
      <c r="R209" s="246"/>
      <c r="S209" s="246"/>
      <c r="T209" s="24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8" t="s">
        <v>141</v>
      </c>
      <c r="AU209" s="248" t="s">
        <v>91</v>
      </c>
      <c r="AV209" s="13" t="s">
        <v>91</v>
      </c>
      <c r="AW209" s="13" t="s">
        <v>36</v>
      </c>
      <c r="AX209" s="13" t="s">
        <v>89</v>
      </c>
      <c r="AY209" s="248" t="s">
        <v>129</v>
      </c>
    </row>
    <row r="210" s="2" customFormat="1" ht="16.5" customHeight="1">
      <c r="A210" s="37"/>
      <c r="B210" s="38"/>
      <c r="C210" s="218" t="s">
        <v>257</v>
      </c>
      <c r="D210" s="218" t="s">
        <v>131</v>
      </c>
      <c r="E210" s="219" t="s">
        <v>165</v>
      </c>
      <c r="F210" s="220" t="s">
        <v>166</v>
      </c>
      <c r="G210" s="221" t="s">
        <v>134</v>
      </c>
      <c r="H210" s="222">
        <v>80</v>
      </c>
      <c r="I210" s="223"/>
      <c r="J210" s="224">
        <f>ROUND(I210*H210,2)</f>
        <v>0</v>
      </c>
      <c r="K210" s="225"/>
      <c r="L210" s="43"/>
      <c r="M210" s="226" t="s">
        <v>1</v>
      </c>
      <c r="N210" s="227" t="s">
        <v>46</v>
      </c>
      <c r="O210" s="90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135</v>
      </c>
      <c r="AT210" s="230" t="s">
        <v>131</v>
      </c>
      <c r="AU210" s="230" t="s">
        <v>91</v>
      </c>
      <c r="AY210" s="16" t="s">
        <v>129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89</v>
      </c>
      <c r="BK210" s="231">
        <f>ROUND(I210*H210,2)</f>
        <v>0</v>
      </c>
      <c r="BL210" s="16" t="s">
        <v>135</v>
      </c>
      <c r="BM210" s="230" t="s">
        <v>258</v>
      </c>
    </row>
    <row r="211" s="2" customFormat="1">
      <c r="A211" s="37"/>
      <c r="B211" s="38"/>
      <c r="C211" s="39"/>
      <c r="D211" s="232" t="s">
        <v>137</v>
      </c>
      <c r="E211" s="39"/>
      <c r="F211" s="233" t="s">
        <v>168</v>
      </c>
      <c r="G211" s="39"/>
      <c r="H211" s="39"/>
      <c r="I211" s="234"/>
      <c r="J211" s="39"/>
      <c r="K211" s="39"/>
      <c r="L211" s="43"/>
      <c r="M211" s="235"/>
      <c r="N211" s="236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137</v>
      </c>
      <c r="AU211" s="16" t="s">
        <v>91</v>
      </c>
    </row>
    <row r="212" s="13" customFormat="1">
      <c r="A212" s="13"/>
      <c r="B212" s="238"/>
      <c r="C212" s="239"/>
      <c r="D212" s="232" t="s">
        <v>141</v>
      </c>
      <c r="E212" s="240" t="s">
        <v>1</v>
      </c>
      <c r="F212" s="241" t="s">
        <v>254</v>
      </c>
      <c r="G212" s="239"/>
      <c r="H212" s="242">
        <v>80</v>
      </c>
      <c r="I212" s="243"/>
      <c r="J212" s="239"/>
      <c r="K212" s="239"/>
      <c r="L212" s="244"/>
      <c r="M212" s="245"/>
      <c r="N212" s="246"/>
      <c r="O212" s="246"/>
      <c r="P212" s="246"/>
      <c r="Q212" s="246"/>
      <c r="R212" s="246"/>
      <c r="S212" s="246"/>
      <c r="T212" s="24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8" t="s">
        <v>141</v>
      </c>
      <c r="AU212" s="248" t="s">
        <v>91</v>
      </c>
      <c r="AV212" s="13" t="s">
        <v>91</v>
      </c>
      <c r="AW212" s="13" t="s">
        <v>36</v>
      </c>
      <c r="AX212" s="13" t="s">
        <v>89</v>
      </c>
      <c r="AY212" s="248" t="s">
        <v>129</v>
      </c>
    </row>
    <row r="213" s="2" customFormat="1" ht="33" customHeight="1">
      <c r="A213" s="37"/>
      <c r="B213" s="38"/>
      <c r="C213" s="218" t="s">
        <v>259</v>
      </c>
      <c r="D213" s="218" t="s">
        <v>131</v>
      </c>
      <c r="E213" s="219" t="s">
        <v>170</v>
      </c>
      <c r="F213" s="220" t="s">
        <v>171</v>
      </c>
      <c r="G213" s="221" t="s">
        <v>159</v>
      </c>
      <c r="H213" s="222">
        <v>563.5</v>
      </c>
      <c r="I213" s="223"/>
      <c r="J213" s="224">
        <f>ROUND(I213*H213,2)</f>
        <v>0</v>
      </c>
      <c r="K213" s="225"/>
      <c r="L213" s="43"/>
      <c r="M213" s="226" t="s">
        <v>1</v>
      </c>
      <c r="N213" s="227" t="s">
        <v>46</v>
      </c>
      <c r="O213" s="90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0" t="s">
        <v>135</v>
      </c>
      <c r="AT213" s="230" t="s">
        <v>131</v>
      </c>
      <c r="AU213" s="230" t="s">
        <v>91</v>
      </c>
      <c r="AY213" s="16" t="s">
        <v>129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6" t="s">
        <v>89</v>
      </c>
      <c r="BK213" s="231">
        <f>ROUND(I213*H213,2)</f>
        <v>0</v>
      </c>
      <c r="BL213" s="16" t="s">
        <v>135</v>
      </c>
      <c r="BM213" s="230" t="s">
        <v>260</v>
      </c>
    </row>
    <row r="214" s="2" customFormat="1">
      <c r="A214" s="37"/>
      <c r="B214" s="38"/>
      <c r="C214" s="39"/>
      <c r="D214" s="232" t="s">
        <v>137</v>
      </c>
      <c r="E214" s="39"/>
      <c r="F214" s="233" t="s">
        <v>173</v>
      </c>
      <c r="G214" s="39"/>
      <c r="H214" s="39"/>
      <c r="I214" s="234"/>
      <c r="J214" s="39"/>
      <c r="K214" s="39"/>
      <c r="L214" s="43"/>
      <c r="M214" s="235"/>
      <c r="N214" s="236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137</v>
      </c>
      <c r="AU214" s="16" t="s">
        <v>91</v>
      </c>
    </row>
    <row r="215" s="2" customFormat="1">
      <c r="A215" s="37"/>
      <c r="B215" s="38"/>
      <c r="C215" s="39"/>
      <c r="D215" s="232" t="s">
        <v>139</v>
      </c>
      <c r="E215" s="39"/>
      <c r="F215" s="237" t="s">
        <v>174</v>
      </c>
      <c r="G215" s="39"/>
      <c r="H215" s="39"/>
      <c r="I215" s="234"/>
      <c r="J215" s="39"/>
      <c r="K215" s="39"/>
      <c r="L215" s="43"/>
      <c r="M215" s="235"/>
      <c r="N215" s="236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139</v>
      </c>
      <c r="AU215" s="16" t="s">
        <v>91</v>
      </c>
    </row>
    <row r="216" s="13" customFormat="1">
      <c r="A216" s="13"/>
      <c r="B216" s="238"/>
      <c r="C216" s="239"/>
      <c r="D216" s="232" t="s">
        <v>141</v>
      </c>
      <c r="E216" s="240" t="s">
        <v>1</v>
      </c>
      <c r="F216" s="241" t="s">
        <v>261</v>
      </c>
      <c r="G216" s="239"/>
      <c r="H216" s="242">
        <v>20</v>
      </c>
      <c r="I216" s="243"/>
      <c r="J216" s="239"/>
      <c r="K216" s="239"/>
      <c r="L216" s="244"/>
      <c r="M216" s="245"/>
      <c r="N216" s="246"/>
      <c r="O216" s="246"/>
      <c r="P216" s="246"/>
      <c r="Q216" s="246"/>
      <c r="R216" s="246"/>
      <c r="S216" s="246"/>
      <c r="T216" s="24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8" t="s">
        <v>141</v>
      </c>
      <c r="AU216" s="248" t="s">
        <v>91</v>
      </c>
      <c r="AV216" s="13" t="s">
        <v>91</v>
      </c>
      <c r="AW216" s="13" t="s">
        <v>36</v>
      </c>
      <c r="AX216" s="13" t="s">
        <v>81</v>
      </c>
      <c r="AY216" s="248" t="s">
        <v>129</v>
      </c>
    </row>
    <row r="217" s="13" customFormat="1">
      <c r="A217" s="13"/>
      <c r="B217" s="238"/>
      <c r="C217" s="239"/>
      <c r="D217" s="232" t="s">
        <v>141</v>
      </c>
      <c r="E217" s="240" t="s">
        <v>1</v>
      </c>
      <c r="F217" s="241" t="s">
        <v>262</v>
      </c>
      <c r="G217" s="239"/>
      <c r="H217" s="242">
        <v>543.5</v>
      </c>
      <c r="I217" s="243"/>
      <c r="J217" s="239"/>
      <c r="K217" s="239"/>
      <c r="L217" s="244"/>
      <c r="M217" s="245"/>
      <c r="N217" s="246"/>
      <c r="O217" s="246"/>
      <c r="P217" s="246"/>
      <c r="Q217" s="246"/>
      <c r="R217" s="246"/>
      <c r="S217" s="246"/>
      <c r="T217" s="24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8" t="s">
        <v>141</v>
      </c>
      <c r="AU217" s="248" t="s">
        <v>91</v>
      </c>
      <c r="AV217" s="13" t="s">
        <v>91</v>
      </c>
      <c r="AW217" s="13" t="s">
        <v>36</v>
      </c>
      <c r="AX217" s="13" t="s">
        <v>81</v>
      </c>
      <c r="AY217" s="248" t="s">
        <v>129</v>
      </c>
    </row>
    <row r="218" s="14" customFormat="1">
      <c r="A218" s="14"/>
      <c r="B218" s="249"/>
      <c r="C218" s="250"/>
      <c r="D218" s="232" t="s">
        <v>141</v>
      </c>
      <c r="E218" s="251" t="s">
        <v>1</v>
      </c>
      <c r="F218" s="252" t="s">
        <v>143</v>
      </c>
      <c r="G218" s="250"/>
      <c r="H218" s="253">
        <v>563.5</v>
      </c>
      <c r="I218" s="254"/>
      <c r="J218" s="250"/>
      <c r="K218" s="250"/>
      <c r="L218" s="255"/>
      <c r="M218" s="256"/>
      <c r="N218" s="257"/>
      <c r="O218" s="257"/>
      <c r="P218" s="257"/>
      <c r="Q218" s="257"/>
      <c r="R218" s="257"/>
      <c r="S218" s="257"/>
      <c r="T218" s="25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9" t="s">
        <v>141</v>
      </c>
      <c r="AU218" s="259" t="s">
        <v>91</v>
      </c>
      <c r="AV218" s="14" t="s">
        <v>135</v>
      </c>
      <c r="AW218" s="14" t="s">
        <v>36</v>
      </c>
      <c r="AX218" s="14" t="s">
        <v>89</v>
      </c>
      <c r="AY218" s="259" t="s">
        <v>129</v>
      </c>
    </row>
    <row r="219" s="2" customFormat="1" ht="16.5" customHeight="1">
      <c r="A219" s="37"/>
      <c r="B219" s="38"/>
      <c r="C219" s="218" t="s">
        <v>263</v>
      </c>
      <c r="D219" s="218" t="s">
        <v>131</v>
      </c>
      <c r="E219" s="219" t="s">
        <v>177</v>
      </c>
      <c r="F219" s="220" t="s">
        <v>178</v>
      </c>
      <c r="G219" s="221" t="s">
        <v>159</v>
      </c>
      <c r="H219" s="222">
        <v>340.19</v>
      </c>
      <c r="I219" s="223"/>
      <c r="J219" s="224">
        <f>ROUND(I219*H219,2)</f>
        <v>0</v>
      </c>
      <c r="K219" s="225"/>
      <c r="L219" s="43"/>
      <c r="M219" s="226" t="s">
        <v>1</v>
      </c>
      <c r="N219" s="227" t="s">
        <v>46</v>
      </c>
      <c r="O219" s="90"/>
      <c r="P219" s="228">
        <f>O219*H219</f>
        <v>0</v>
      </c>
      <c r="Q219" s="228">
        <v>0</v>
      </c>
      <c r="R219" s="228">
        <f>Q219*H219</f>
        <v>0</v>
      </c>
      <c r="S219" s="228">
        <v>2.5</v>
      </c>
      <c r="T219" s="229">
        <f>S219*H219</f>
        <v>850.47500000000002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135</v>
      </c>
      <c r="AT219" s="230" t="s">
        <v>131</v>
      </c>
      <c r="AU219" s="230" t="s">
        <v>91</v>
      </c>
      <c r="AY219" s="16" t="s">
        <v>129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89</v>
      </c>
      <c r="BK219" s="231">
        <f>ROUND(I219*H219,2)</f>
        <v>0</v>
      </c>
      <c r="BL219" s="16" t="s">
        <v>135</v>
      </c>
      <c r="BM219" s="230" t="s">
        <v>264</v>
      </c>
    </row>
    <row r="220" s="2" customFormat="1">
      <c r="A220" s="37"/>
      <c r="B220" s="38"/>
      <c r="C220" s="39"/>
      <c r="D220" s="232" t="s">
        <v>137</v>
      </c>
      <c r="E220" s="39"/>
      <c r="F220" s="233" t="s">
        <v>180</v>
      </c>
      <c r="G220" s="39"/>
      <c r="H220" s="39"/>
      <c r="I220" s="234"/>
      <c r="J220" s="39"/>
      <c r="K220" s="39"/>
      <c r="L220" s="43"/>
      <c r="M220" s="235"/>
      <c r="N220" s="236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137</v>
      </c>
      <c r="AU220" s="16" t="s">
        <v>91</v>
      </c>
    </row>
    <row r="221" s="2" customFormat="1">
      <c r="A221" s="37"/>
      <c r="B221" s="38"/>
      <c r="C221" s="39"/>
      <c r="D221" s="232" t="s">
        <v>139</v>
      </c>
      <c r="E221" s="39"/>
      <c r="F221" s="237" t="s">
        <v>181</v>
      </c>
      <c r="G221" s="39"/>
      <c r="H221" s="39"/>
      <c r="I221" s="234"/>
      <c r="J221" s="39"/>
      <c r="K221" s="39"/>
      <c r="L221" s="43"/>
      <c r="M221" s="235"/>
      <c r="N221" s="236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139</v>
      </c>
      <c r="AU221" s="16" t="s">
        <v>91</v>
      </c>
    </row>
    <row r="222" s="13" customFormat="1">
      <c r="A222" s="13"/>
      <c r="B222" s="238"/>
      <c r="C222" s="239"/>
      <c r="D222" s="232" t="s">
        <v>141</v>
      </c>
      <c r="E222" s="240" t="s">
        <v>1</v>
      </c>
      <c r="F222" s="241" t="s">
        <v>265</v>
      </c>
      <c r="G222" s="239"/>
      <c r="H222" s="242">
        <v>340.19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8" t="s">
        <v>141</v>
      </c>
      <c r="AU222" s="248" t="s">
        <v>91</v>
      </c>
      <c r="AV222" s="13" t="s">
        <v>91</v>
      </c>
      <c r="AW222" s="13" t="s">
        <v>36</v>
      </c>
      <c r="AX222" s="13" t="s">
        <v>89</v>
      </c>
      <c r="AY222" s="248" t="s">
        <v>129</v>
      </c>
    </row>
    <row r="223" s="2" customFormat="1" ht="21.75" customHeight="1">
      <c r="A223" s="37"/>
      <c r="B223" s="38"/>
      <c r="C223" s="218" t="s">
        <v>266</v>
      </c>
      <c r="D223" s="218" t="s">
        <v>131</v>
      </c>
      <c r="E223" s="219" t="s">
        <v>184</v>
      </c>
      <c r="F223" s="220" t="s">
        <v>185</v>
      </c>
      <c r="G223" s="221" t="s">
        <v>134</v>
      </c>
      <c r="H223" s="222">
        <v>783.44000000000005</v>
      </c>
      <c r="I223" s="223"/>
      <c r="J223" s="224">
        <f>ROUND(I223*H223,2)</f>
        <v>0</v>
      </c>
      <c r="K223" s="225"/>
      <c r="L223" s="43"/>
      <c r="M223" s="226" t="s">
        <v>1</v>
      </c>
      <c r="N223" s="227" t="s">
        <v>46</v>
      </c>
      <c r="O223" s="90"/>
      <c r="P223" s="228">
        <f>O223*H223</f>
        <v>0</v>
      </c>
      <c r="Q223" s="228">
        <v>0.00726</v>
      </c>
      <c r="R223" s="228">
        <f>Q223*H223</f>
        <v>5.6877744000000003</v>
      </c>
      <c r="S223" s="228">
        <v>0</v>
      </c>
      <c r="T223" s="22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135</v>
      </c>
      <c r="AT223" s="230" t="s">
        <v>131</v>
      </c>
      <c r="AU223" s="230" t="s">
        <v>91</v>
      </c>
      <c r="AY223" s="16" t="s">
        <v>129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89</v>
      </c>
      <c r="BK223" s="231">
        <f>ROUND(I223*H223,2)</f>
        <v>0</v>
      </c>
      <c r="BL223" s="16" t="s">
        <v>135</v>
      </c>
      <c r="BM223" s="230" t="s">
        <v>267</v>
      </c>
    </row>
    <row r="224" s="2" customFormat="1">
      <c r="A224" s="37"/>
      <c r="B224" s="38"/>
      <c r="C224" s="39"/>
      <c r="D224" s="232" t="s">
        <v>137</v>
      </c>
      <c r="E224" s="39"/>
      <c r="F224" s="233" t="s">
        <v>187</v>
      </c>
      <c r="G224" s="39"/>
      <c r="H224" s="39"/>
      <c r="I224" s="234"/>
      <c r="J224" s="39"/>
      <c r="K224" s="39"/>
      <c r="L224" s="43"/>
      <c r="M224" s="235"/>
      <c r="N224" s="236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137</v>
      </c>
      <c r="AU224" s="16" t="s">
        <v>91</v>
      </c>
    </row>
    <row r="225" s="2" customFormat="1">
      <c r="A225" s="37"/>
      <c r="B225" s="38"/>
      <c r="C225" s="39"/>
      <c r="D225" s="232" t="s">
        <v>139</v>
      </c>
      <c r="E225" s="39"/>
      <c r="F225" s="237" t="s">
        <v>140</v>
      </c>
      <c r="G225" s="39"/>
      <c r="H225" s="39"/>
      <c r="I225" s="234"/>
      <c r="J225" s="39"/>
      <c r="K225" s="39"/>
      <c r="L225" s="43"/>
      <c r="M225" s="235"/>
      <c r="N225" s="236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139</v>
      </c>
      <c r="AU225" s="16" t="s">
        <v>91</v>
      </c>
    </row>
    <row r="226" s="13" customFormat="1">
      <c r="A226" s="13"/>
      <c r="B226" s="238"/>
      <c r="C226" s="239"/>
      <c r="D226" s="232" t="s">
        <v>141</v>
      </c>
      <c r="E226" s="240" t="s">
        <v>1</v>
      </c>
      <c r="F226" s="241" t="s">
        <v>268</v>
      </c>
      <c r="G226" s="239"/>
      <c r="H226" s="242">
        <v>783.44000000000005</v>
      </c>
      <c r="I226" s="243"/>
      <c r="J226" s="239"/>
      <c r="K226" s="239"/>
      <c r="L226" s="244"/>
      <c r="M226" s="245"/>
      <c r="N226" s="246"/>
      <c r="O226" s="246"/>
      <c r="P226" s="246"/>
      <c r="Q226" s="246"/>
      <c r="R226" s="246"/>
      <c r="S226" s="246"/>
      <c r="T226" s="24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8" t="s">
        <v>141</v>
      </c>
      <c r="AU226" s="248" t="s">
        <v>91</v>
      </c>
      <c r="AV226" s="13" t="s">
        <v>91</v>
      </c>
      <c r="AW226" s="13" t="s">
        <v>36</v>
      </c>
      <c r="AX226" s="13" t="s">
        <v>89</v>
      </c>
      <c r="AY226" s="248" t="s">
        <v>129</v>
      </c>
    </row>
    <row r="227" s="2" customFormat="1" ht="21.75" customHeight="1">
      <c r="A227" s="37"/>
      <c r="B227" s="38"/>
      <c r="C227" s="218" t="s">
        <v>269</v>
      </c>
      <c r="D227" s="218" t="s">
        <v>131</v>
      </c>
      <c r="E227" s="219" t="s">
        <v>190</v>
      </c>
      <c r="F227" s="220" t="s">
        <v>191</v>
      </c>
      <c r="G227" s="221" t="s">
        <v>134</v>
      </c>
      <c r="H227" s="222">
        <v>783.44000000000005</v>
      </c>
      <c r="I227" s="223"/>
      <c r="J227" s="224">
        <f>ROUND(I227*H227,2)</f>
        <v>0</v>
      </c>
      <c r="K227" s="225"/>
      <c r="L227" s="43"/>
      <c r="M227" s="226" t="s">
        <v>1</v>
      </c>
      <c r="N227" s="227" t="s">
        <v>46</v>
      </c>
      <c r="O227" s="90"/>
      <c r="P227" s="228">
        <f>O227*H227</f>
        <v>0</v>
      </c>
      <c r="Q227" s="228">
        <v>0.00085999999999999998</v>
      </c>
      <c r="R227" s="228">
        <f>Q227*H227</f>
        <v>0.67375839999999998</v>
      </c>
      <c r="S227" s="228">
        <v>0</v>
      </c>
      <c r="T227" s="22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0" t="s">
        <v>135</v>
      </c>
      <c r="AT227" s="230" t="s">
        <v>131</v>
      </c>
      <c r="AU227" s="230" t="s">
        <v>91</v>
      </c>
      <c r="AY227" s="16" t="s">
        <v>129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6" t="s">
        <v>89</v>
      </c>
      <c r="BK227" s="231">
        <f>ROUND(I227*H227,2)</f>
        <v>0</v>
      </c>
      <c r="BL227" s="16" t="s">
        <v>135</v>
      </c>
      <c r="BM227" s="230" t="s">
        <v>270</v>
      </c>
    </row>
    <row r="228" s="2" customFormat="1">
      <c r="A228" s="37"/>
      <c r="B228" s="38"/>
      <c r="C228" s="39"/>
      <c r="D228" s="232" t="s">
        <v>137</v>
      </c>
      <c r="E228" s="39"/>
      <c r="F228" s="233" t="s">
        <v>193</v>
      </c>
      <c r="G228" s="39"/>
      <c r="H228" s="39"/>
      <c r="I228" s="234"/>
      <c r="J228" s="39"/>
      <c r="K228" s="39"/>
      <c r="L228" s="43"/>
      <c r="M228" s="235"/>
      <c r="N228" s="236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137</v>
      </c>
      <c r="AU228" s="16" t="s">
        <v>91</v>
      </c>
    </row>
    <row r="229" s="2" customFormat="1">
      <c r="A229" s="37"/>
      <c r="B229" s="38"/>
      <c r="C229" s="39"/>
      <c r="D229" s="232" t="s">
        <v>139</v>
      </c>
      <c r="E229" s="39"/>
      <c r="F229" s="237" t="s">
        <v>140</v>
      </c>
      <c r="G229" s="39"/>
      <c r="H229" s="39"/>
      <c r="I229" s="234"/>
      <c r="J229" s="39"/>
      <c r="K229" s="39"/>
      <c r="L229" s="43"/>
      <c r="M229" s="235"/>
      <c r="N229" s="236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139</v>
      </c>
      <c r="AU229" s="16" t="s">
        <v>91</v>
      </c>
    </row>
    <row r="230" s="13" customFormat="1">
      <c r="A230" s="13"/>
      <c r="B230" s="238"/>
      <c r="C230" s="239"/>
      <c r="D230" s="232" t="s">
        <v>141</v>
      </c>
      <c r="E230" s="240" t="s">
        <v>1</v>
      </c>
      <c r="F230" s="241" t="s">
        <v>268</v>
      </c>
      <c r="G230" s="239"/>
      <c r="H230" s="242">
        <v>783.44000000000005</v>
      </c>
      <c r="I230" s="243"/>
      <c r="J230" s="239"/>
      <c r="K230" s="239"/>
      <c r="L230" s="244"/>
      <c r="M230" s="245"/>
      <c r="N230" s="246"/>
      <c r="O230" s="246"/>
      <c r="P230" s="246"/>
      <c r="Q230" s="246"/>
      <c r="R230" s="246"/>
      <c r="S230" s="246"/>
      <c r="T230" s="24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8" t="s">
        <v>141</v>
      </c>
      <c r="AU230" s="248" t="s">
        <v>91</v>
      </c>
      <c r="AV230" s="13" t="s">
        <v>91</v>
      </c>
      <c r="AW230" s="13" t="s">
        <v>36</v>
      </c>
      <c r="AX230" s="13" t="s">
        <v>89</v>
      </c>
      <c r="AY230" s="248" t="s">
        <v>129</v>
      </c>
    </row>
    <row r="231" s="2" customFormat="1" ht="24.15" customHeight="1">
      <c r="A231" s="37"/>
      <c r="B231" s="38"/>
      <c r="C231" s="218" t="s">
        <v>271</v>
      </c>
      <c r="D231" s="218" t="s">
        <v>131</v>
      </c>
      <c r="E231" s="219" t="s">
        <v>195</v>
      </c>
      <c r="F231" s="220" t="s">
        <v>196</v>
      </c>
      <c r="G231" s="221" t="s">
        <v>159</v>
      </c>
      <c r="H231" s="222">
        <v>451.44</v>
      </c>
      <c r="I231" s="223"/>
      <c r="J231" s="224">
        <f>ROUND(I231*H231,2)</f>
        <v>0</v>
      </c>
      <c r="K231" s="225"/>
      <c r="L231" s="43"/>
      <c r="M231" s="226" t="s">
        <v>1</v>
      </c>
      <c r="N231" s="227" t="s">
        <v>46</v>
      </c>
      <c r="O231" s="90"/>
      <c r="P231" s="228">
        <f>O231*H231</f>
        <v>0</v>
      </c>
      <c r="Q231" s="228">
        <v>2.45329</v>
      </c>
      <c r="R231" s="228">
        <f>Q231*H231</f>
        <v>1107.5132375999999</v>
      </c>
      <c r="S231" s="228">
        <v>0</v>
      </c>
      <c r="T231" s="22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0" t="s">
        <v>135</v>
      </c>
      <c r="AT231" s="230" t="s">
        <v>131</v>
      </c>
      <c r="AU231" s="230" t="s">
        <v>91</v>
      </c>
      <c r="AY231" s="16" t="s">
        <v>129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89</v>
      </c>
      <c r="BK231" s="231">
        <f>ROUND(I231*H231,2)</f>
        <v>0</v>
      </c>
      <c r="BL231" s="16" t="s">
        <v>135</v>
      </c>
      <c r="BM231" s="230" t="s">
        <v>272</v>
      </c>
    </row>
    <row r="232" s="2" customFormat="1">
      <c r="A232" s="37"/>
      <c r="B232" s="38"/>
      <c r="C232" s="39"/>
      <c r="D232" s="232" t="s">
        <v>137</v>
      </c>
      <c r="E232" s="39"/>
      <c r="F232" s="233" t="s">
        <v>198</v>
      </c>
      <c r="G232" s="39"/>
      <c r="H232" s="39"/>
      <c r="I232" s="234"/>
      <c r="J232" s="39"/>
      <c r="K232" s="39"/>
      <c r="L232" s="43"/>
      <c r="M232" s="235"/>
      <c r="N232" s="236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137</v>
      </c>
      <c r="AU232" s="16" t="s">
        <v>91</v>
      </c>
    </row>
    <row r="233" s="2" customFormat="1">
      <c r="A233" s="37"/>
      <c r="B233" s="38"/>
      <c r="C233" s="39"/>
      <c r="D233" s="232" t="s">
        <v>139</v>
      </c>
      <c r="E233" s="39"/>
      <c r="F233" s="237" t="s">
        <v>140</v>
      </c>
      <c r="G233" s="39"/>
      <c r="H233" s="39"/>
      <c r="I233" s="234"/>
      <c r="J233" s="39"/>
      <c r="K233" s="39"/>
      <c r="L233" s="43"/>
      <c r="M233" s="235"/>
      <c r="N233" s="236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139</v>
      </c>
      <c r="AU233" s="16" t="s">
        <v>91</v>
      </c>
    </row>
    <row r="234" s="13" customFormat="1">
      <c r="A234" s="13"/>
      <c r="B234" s="238"/>
      <c r="C234" s="239"/>
      <c r="D234" s="232" t="s">
        <v>141</v>
      </c>
      <c r="E234" s="240" t="s">
        <v>1</v>
      </c>
      <c r="F234" s="241" t="s">
        <v>273</v>
      </c>
      <c r="G234" s="239"/>
      <c r="H234" s="242">
        <v>451.44</v>
      </c>
      <c r="I234" s="243"/>
      <c r="J234" s="239"/>
      <c r="K234" s="239"/>
      <c r="L234" s="244"/>
      <c r="M234" s="245"/>
      <c r="N234" s="246"/>
      <c r="O234" s="246"/>
      <c r="P234" s="246"/>
      <c r="Q234" s="246"/>
      <c r="R234" s="246"/>
      <c r="S234" s="246"/>
      <c r="T234" s="24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8" t="s">
        <v>141</v>
      </c>
      <c r="AU234" s="248" t="s">
        <v>91</v>
      </c>
      <c r="AV234" s="13" t="s">
        <v>91</v>
      </c>
      <c r="AW234" s="13" t="s">
        <v>36</v>
      </c>
      <c r="AX234" s="13" t="s">
        <v>89</v>
      </c>
      <c r="AY234" s="248" t="s">
        <v>129</v>
      </c>
    </row>
    <row r="235" s="2" customFormat="1" ht="24.15" customHeight="1">
      <c r="A235" s="37"/>
      <c r="B235" s="38"/>
      <c r="C235" s="218" t="s">
        <v>274</v>
      </c>
      <c r="D235" s="218" t="s">
        <v>131</v>
      </c>
      <c r="E235" s="219" t="s">
        <v>201</v>
      </c>
      <c r="F235" s="220" t="s">
        <v>202</v>
      </c>
      <c r="G235" s="221" t="s">
        <v>203</v>
      </c>
      <c r="H235" s="222">
        <v>361</v>
      </c>
      <c r="I235" s="223"/>
      <c r="J235" s="224">
        <f>ROUND(I235*H235,2)</f>
        <v>0</v>
      </c>
      <c r="K235" s="225"/>
      <c r="L235" s="43"/>
      <c r="M235" s="226" t="s">
        <v>1</v>
      </c>
      <c r="N235" s="227" t="s">
        <v>46</v>
      </c>
      <c r="O235" s="90"/>
      <c r="P235" s="228">
        <f>O235*H235</f>
        <v>0</v>
      </c>
      <c r="Q235" s="228">
        <v>0.00020000000000000001</v>
      </c>
      <c r="R235" s="228">
        <f>Q235*H235</f>
        <v>0.0722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135</v>
      </c>
      <c r="AT235" s="230" t="s">
        <v>131</v>
      </c>
      <c r="AU235" s="230" t="s">
        <v>91</v>
      </c>
      <c r="AY235" s="16" t="s">
        <v>129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89</v>
      </c>
      <c r="BK235" s="231">
        <f>ROUND(I235*H235,2)</f>
        <v>0</v>
      </c>
      <c r="BL235" s="16" t="s">
        <v>135</v>
      </c>
      <c r="BM235" s="230" t="s">
        <v>275</v>
      </c>
    </row>
    <row r="236" s="2" customFormat="1">
      <c r="A236" s="37"/>
      <c r="B236" s="38"/>
      <c r="C236" s="39"/>
      <c r="D236" s="232" t="s">
        <v>137</v>
      </c>
      <c r="E236" s="39"/>
      <c r="F236" s="233" t="s">
        <v>205</v>
      </c>
      <c r="G236" s="39"/>
      <c r="H236" s="39"/>
      <c r="I236" s="234"/>
      <c r="J236" s="39"/>
      <c r="K236" s="39"/>
      <c r="L236" s="43"/>
      <c r="M236" s="235"/>
      <c r="N236" s="236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137</v>
      </c>
      <c r="AU236" s="16" t="s">
        <v>91</v>
      </c>
    </row>
    <row r="237" s="2" customFormat="1">
      <c r="A237" s="37"/>
      <c r="B237" s="38"/>
      <c r="C237" s="39"/>
      <c r="D237" s="232" t="s">
        <v>139</v>
      </c>
      <c r="E237" s="39"/>
      <c r="F237" s="237" t="s">
        <v>206</v>
      </c>
      <c r="G237" s="39"/>
      <c r="H237" s="39"/>
      <c r="I237" s="234"/>
      <c r="J237" s="39"/>
      <c r="K237" s="39"/>
      <c r="L237" s="43"/>
      <c r="M237" s="235"/>
      <c r="N237" s="236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139</v>
      </c>
      <c r="AU237" s="16" t="s">
        <v>91</v>
      </c>
    </row>
    <row r="238" s="13" customFormat="1">
      <c r="A238" s="13"/>
      <c r="B238" s="238"/>
      <c r="C238" s="239"/>
      <c r="D238" s="232" t="s">
        <v>141</v>
      </c>
      <c r="E238" s="240" t="s">
        <v>1</v>
      </c>
      <c r="F238" s="241" t="s">
        <v>276</v>
      </c>
      <c r="G238" s="239"/>
      <c r="H238" s="242">
        <v>361</v>
      </c>
      <c r="I238" s="243"/>
      <c r="J238" s="239"/>
      <c r="K238" s="239"/>
      <c r="L238" s="244"/>
      <c r="M238" s="245"/>
      <c r="N238" s="246"/>
      <c r="O238" s="246"/>
      <c r="P238" s="246"/>
      <c r="Q238" s="246"/>
      <c r="R238" s="246"/>
      <c r="S238" s="246"/>
      <c r="T238" s="24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8" t="s">
        <v>141</v>
      </c>
      <c r="AU238" s="248" t="s">
        <v>91</v>
      </c>
      <c r="AV238" s="13" t="s">
        <v>91</v>
      </c>
      <c r="AW238" s="13" t="s">
        <v>36</v>
      </c>
      <c r="AX238" s="13" t="s">
        <v>89</v>
      </c>
      <c r="AY238" s="248" t="s">
        <v>129</v>
      </c>
    </row>
    <row r="239" s="2" customFormat="1" ht="21.75" customHeight="1">
      <c r="A239" s="37"/>
      <c r="B239" s="38"/>
      <c r="C239" s="218" t="s">
        <v>277</v>
      </c>
      <c r="D239" s="218" t="s">
        <v>131</v>
      </c>
      <c r="E239" s="219" t="s">
        <v>216</v>
      </c>
      <c r="F239" s="220" t="s">
        <v>217</v>
      </c>
      <c r="G239" s="221" t="s">
        <v>211</v>
      </c>
      <c r="H239" s="222">
        <v>0.097000000000000003</v>
      </c>
      <c r="I239" s="223"/>
      <c r="J239" s="224">
        <f>ROUND(I239*H239,2)</f>
        <v>0</v>
      </c>
      <c r="K239" s="225"/>
      <c r="L239" s="43"/>
      <c r="M239" s="226" t="s">
        <v>1</v>
      </c>
      <c r="N239" s="227" t="s">
        <v>46</v>
      </c>
      <c r="O239" s="90"/>
      <c r="P239" s="228">
        <f>O239*H239</f>
        <v>0</v>
      </c>
      <c r="Q239" s="228">
        <v>1.0606199999999999</v>
      </c>
      <c r="R239" s="228">
        <f>Q239*H239</f>
        <v>0.10288014</v>
      </c>
      <c r="S239" s="228">
        <v>0</v>
      </c>
      <c r="T239" s="22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0" t="s">
        <v>135</v>
      </c>
      <c r="AT239" s="230" t="s">
        <v>131</v>
      </c>
      <c r="AU239" s="230" t="s">
        <v>91</v>
      </c>
      <c r="AY239" s="16" t="s">
        <v>129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89</v>
      </c>
      <c r="BK239" s="231">
        <f>ROUND(I239*H239,2)</f>
        <v>0</v>
      </c>
      <c r="BL239" s="16" t="s">
        <v>135</v>
      </c>
      <c r="BM239" s="230" t="s">
        <v>278</v>
      </c>
    </row>
    <row r="240" s="2" customFormat="1">
      <c r="A240" s="37"/>
      <c r="B240" s="38"/>
      <c r="C240" s="39"/>
      <c r="D240" s="232" t="s">
        <v>137</v>
      </c>
      <c r="E240" s="39"/>
      <c r="F240" s="233" t="s">
        <v>219</v>
      </c>
      <c r="G240" s="39"/>
      <c r="H240" s="39"/>
      <c r="I240" s="234"/>
      <c r="J240" s="39"/>
      <c r="K240" s="39"/>
      <c r="L240" s="43"/>
      <c r="M240" s="235"/>
      <c r="N240" s="236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137</v>
      </c>
      <c r="AU240" s="16" t="s">
        <v>91</v>
      </c>
    </row>
    <row r="241" s="2" customFormat="1">
      <c r="A241" s="37"/>
      <c r="B241" s="38"/>
      <c r="C241" s="39"/>
      <c r="D241" s="232" t="s">
        <v>139</v>
      </c>
      <c r="E241" s="39"/>
      <c r="F241" s="237" t="s">
        <v>220</v>
      </c>
      <c r="G241" s="39"/>
      <c r="H241" s="39"/>
      <c r="I241" s="234"/>
      <c r="J241" s="39"/>
      <c r="K241" s="39"/>
      <c r="L241" s="43"/>
      <c r="M241" s="235"/>
      <c r="N241" s="236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139</v>
      </c>
      <c r="AU241" s="16" t="s">
        <v>91</v>
      </c>
    </row>
    <row r="242" s="13" customFormat="1">
      <c r="A242" s="13"/>
      <c r="B242" s="238"/>
      <c r="C242" s="239"/>
      <c r="D242" s="232" t="s">
        <v>141</v>
      </c>
      <c r="E242" s="240" t="s">
        <v>1</v>
      </c>
      <c r="F242" s="241" t="s">
        <v>279</v>
      </c>
      <c r="G242" s="239"/>
      <c r="H242" s="242">
        <v>0.073999999999999996</v>
      </c>
      <c r="I242" s="243"/>
      <c r="J242" s="239"/>
      <c r="K242" s="239"/>
      <c r="L242" s="244"/>
      <c r="M242" s="245"/>
      <c r="N242" s="246"/>
      <c r="O242" s="246"/>
      <c r="P242" s="246"/>
      <c r="Q242" s="246"/>
      <c r="R242" s="246"/>
      <c r="S242" s="246"/>
      <c r="T242" s="24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8" t="s">
        <v>141</v>
      </c>
      <c r="AU242" s="248" t="s">
        <v>91</v>
      </c>
      <c r="AV242" s="13" t="s">
        <v>91</v>
      </c>
      <c r="AW242" s="13" t="s">
        <v>36</v>
      </c>
      <c r="AX242" s="13" t="s">
        <v>81</v>
      </c>
      <c r="AY242" s="248" t="s">
        <v>129</v>
      </c>
    </row>
    <row r="243" s="13" customFormat="1">
      <c r="A243" s="13"/>
      <c r="B243" s="238"/>
      <c r="C243" s="239"/>
      <c r="D243" s="232" t="s">
        <v>141</v>
      </c>
      <c r="E243" s="240" t="s">
        <v>1</v>
      </c>
      <c r="F243" s="241" t="s">
        <v>280</v>
      </c>
      <c r="G243" s="239"/>
      <c r="H243" s="242">
        <v>0.023</v>
      </c>
      <c r="I243" s="243"/>
      <c r="J243" s="239"/>
      <c r="K243" s="239"/>
      <c r="L243" s="244"/>
      <c r="M243" s="245"/>
      <c r="N243" s="246"/>
      <c r="O243" s="246"/>
      <c r="P243" s="246"/>
      <c r="Q243" s="246"/>
      <c r="R243" s="246"/>
      <c r="S243" s="246"/>
      <c r="T243" s="24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8" t="s">
        <v>141</v>
      </c>
      <c r="AU243" s="248" t="s">
        <v>91</v>
      </c>
      <c r="AV243" s="13" t="s">
        <v>91</v>
      </c>
      <c r="AW243" s="13" t="s">
        <v>36</v>
      </c>
      <c r="AX243" s="13" t="s">
        <v>81</v>
      </c>
      <c r="AY243" s="248" t="s">
        <v>129</v>
      </c>
    </row>
    <row r="244" s="14" customFormat="1">
      <c r="A244" s="14"/>
      <c r="B244" s="249"/>
      <c r="C244" s="250"/>
      <c r="D244" s="232" t="s">
        <v>141</v>
      </c>
      <c r="E244" s="251" t="s">
        <v>1</v>
      </c>
      <c r="F244" s="252" t="s">
        <v>143</v>
      </c>
      <c r="G244" s="250"/>
      <c r="H244" s="253">
        <v>0.097000000000000003</v>
      </c>
      <c r="I244" s="254"/>
      <c r="J244" s="250"/>
      <c r="K244" s="250"/>
      <c r="L244" s="255"/>
      <c r="M244" s="256"/>
      <c r="N244" s="257"/>
      <c r="O244" s="257"/>
      <c r="P244" s="257"/>
      <c r="Q244" s="257"/>
      <c r="R244" s="257"/>
      <c r="S244" s="257"/>
      <c r="T244" s="25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9" t="s">
        <v>141</v>
      </c>
      <c r="AU244" s="259" t="s">
        <v>91</v>
      </c>
      <c r="AV244" s="14" t="s">
        <v>135</v>
      </c>
      <c r="AW244" s="14" t="s">
        <v>36</v>
      </c>
      <c r="AX244" s="14" t="s">
        <v>89</v>
      </c>
      <c r="AY244" s="259" t="s">
        <v>129</v>
      </c>
    </row>
    <row r="245" s="2" customFormat="1" ht="16.5" customHeight="1">
      <c r="A245" s="37"/>
      <c r="B245" s="38"/>
      <c r="C245" s="218" t="s">
        <v>281</v>
      </c>
      <c r="D245" s="218" t="s">
        <v>131</v>
      </c>
      <c r="E245" s="219" t="s">
        <v>209</v>
      </c>
      <c r="F245" s="220" t="s">
        <v>210</v>
      </c>
      <c r="G245" s="221" t="s">
        <v>211</v>
      </c>
      <c r="H245" s="222">
        <v>0.44900000000000001</v>
      </c>
      <c r="I245" s="223"/>
      <c r="J245" s="224">
        <f>ROUND(I245*H245,2)</f>
        <v>0</v>
      </c>
      <c r="K245" s="225"/>
      <c r="L245" s="43"/>
      <c r="M245" s="226" t="s">
        <v>1</v>
      </c>
      <c r="N245" s="227" t="s">
        <v>46</v>
      </c>
      <c r="O245" s="90"/>
      <c r="P245" s="228">
        <f>O245*H245</f>
        <v>0</v>
      </c>
      <c r="Q245" s="228">
        <v>1.06277</v>
      </c>
      <c r="R245" s="228">
        <f>Q245*H245</f>
        <v>0.47718373000000003</v>
      </c>
      <c r="S245" s="228">
        <v>0</v>
      </c>
      <c r="T245" s="22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0" t="s">
        <v>135</v>
      </c>
      <c r="AT245" s="230" t="s">
        <v>131</v>
      </c>
      <c r="AU245" s="230" t="s">
        <v>91</v>
      </c>
      <c r="AY245" s="16" t="s">
        <v>129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6" t="s">
        <v>89</v>
      </c>
      <c r="BK245" s="231">
        <f>ROUND(I245*H245,2)</f>
        <v>0</v>
      </c>
      <c r="BL245" s="16" t="s">
        <v>135</v>
      </c>
      <c r="BM245" s="230" t="s">
        <v>282</v>
      </c>
    </row>
    <row r="246" s="2" customFormat="1">
      <c r="A246" s="37"/>
      <c r="B246" s="38"/>
      <c r="C246" s="39"/>
      <c r="D246" s="232" t="s">
        <v>137</v>
      </c>
      <c r="E246" s="39"/>
      <c r="F246" s="233" t="s">
        <v>213</v>
      </c>
      <c r="G246" s="39"/>
      <c r="H246" s="39"/>
      <c r="I246" s="234"/>
      <c r="J246" s="39"/>
      <c r="K246" s="39"/>
      <c r="L246" s="43"/>
      <c r="M246" s="235"/>
      <c r="N246" s="236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137</v>
      </c>
      <c r="AU246" s="16" t="s">
        <v>91</v>
      </c>
    </row>
    <row r="247" s="2" customFormat="1">
      <c r="A247" s="37"/>
      <c r="B247" s="38"/>
      <c r="C247" s="39"/>
      <c r="D247" s="232" t="s">
        <v>139</v>
      </c>
      <c r="E247" s="39"/>
      <c r="F247" s="237" t="s">
        <v>140</v>
      </c>
      <c r="G247" s="39"/>
      <c r="H247" s="39"/>
      <c r="I247" s="234"/>
      <c r="J247" s="39"/>
      <c r="K247" s="39"/>
      <c r="L247" s="43"/>
      <c r="M247" s="235"/>
      <c r="N247" s="236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139</v>
      </c>
      <c r="AU247" s="16" t="s">
        <v>91</v>
      </c>
    </row>
    <row r="248" s="13" customFormat="1">
      <c r="A248" s="13"/>
      <c r="B248" s="238"/>
      <c r="C248" s="239"/>
      <c r="D248" s="232" t="s">
        <v>141</v>
      </c>
      <c r="E248" s="240" t="s">
        <v>1</v>
      </c>
      <c r="F248" s="241" t="s">
        <v>283</v>
      </c>
      <c r="G248" s="239"/>
      <c r="H248" s="242">
        <v>0.44900000000000001</v>
      </c>
      <c r="I248" s="243"/>
      <c r="J248" s="239"/>
      <c r="K248" s="239"/>
      <c r="L248" s="244"/>
      <c r="M248" s="245"/>
      <c r="N248" s="246"/>
      <c r="O248" s="246"/>
      <c r="P248" s="246"/>
      <c r="Q248" s="246"/>
      <c r="R248" s="246"/>
      <c r="S248" s="246"/>
      <c r="T248" s="24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8" t="s">
        <v>141</v>
      </c>
      <c r="AU248" s="248" t="s">
        <v>91</v>
      </c>
      <c r="AV248" s="13" t="s">
        <v>91</v>
      </c>
      <c r="AW248" s="13" t="s">
        <v>36</v>
      </c>
      <c r="AX248" s="13" t="s">
        <v>89</v>
      </c>
      <c r="AY248" s="248" t="s">
        <v>129</v>
      </c>
    </row>
    <row r="249" s="2" customFormat="1" ht="24.15" customHeight="1">
      <c r="A249" s="37"/>
      <c r="B249" s="38"/>
      <c r="C249" s="218" t="s">
        <v>284</v>
      </c>
      <c r="D249" s="218" t="s">
        <v>131</v>
      </c>
      <c r="E249" s="219" t="s">
        <v>223</v>
      </c>
      <c r="F249" s="220" t="s">
        <v>224</v>
      </c>
      <c r="G249" s="221" t="s">
        <v>159</v>
      </c>
      <c r="H249" s="222">
        <v>172.672</v>
      </c>
      <c r="I249" s="223"/>
      <c r="J249" s="224">
        <f>ROUND(I249*H249,2)</f>
        <v>0</v>
      </c>
      <c r="K249" s="225"/>
      <c r="L249" s="43"/>
      <c r="M249" s="226" t="s">
        <v>1</v>
      </c>
      <c r="N249" s="227" t="s">
        <v>46</v>
      </c>
      <c r="O249" s="90"/>
      <c r="P249" s="228">
        <f>O249*H249</f>
        <v>0</v>
      </c>
      <c r="Q249" s="228">
        <v>1.8700000000000001</v>
      </c>
      <c r="R249" s="228">
        <f>Q249*H249</f>
        <v>322.89663999999999</v>
      </c>
      <c r="S249" s="228">
        <v>0</v>
      </c>
      <c r="T249" s="22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135</v>
      </c>
      <c r="AT249" s="230" t="s">
        <v>131</v>
      </c>
      <c r="AU249" s="230" t="s">
        <v>91</v>
      </c>
      <c r="AY249" s="16" t="s">
        <v>129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89</v>
      </c>
      <c r="BK249" s="231">
        <f>ROUND(I249*H249,2)</f>
        <v>0</v>
      </c>
      <c r="BL249" s="16" t="s">
        <v>135</v>
      </c>
      <c r="BM249" s="230" t="s">
        <v>285</v>
      </c>
    </row>
    <row r="250" s="2" customFormat="1">
      <c r="A250" s="37"/>
      <c r="B250" s="38"/>
      <c r="C250" s="39"/>
      <c r="D250" s="232" t="s">
        <v>137</v>
      </c>
      <c r="E250" s="39"/>
      <c r="F250" s="233" t="s">
        <v>226</v>
      </c>
      <c r="G250" s="39"/>
      <c r="H250" s="39"/>
      <c r="I250" s="234"/>
      <c r="J250" s="39"/>
      <c r="K250" s="39"/>
      <c r="L250" s="43"/>
      <c r="M250" s="235"/>
      <c r="N250" s="236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137</v>
      </c>
      <c r="AU250" s="16" t="s">
        <v>91</v>
      </c>
    </row>
    <row r="251" s="2" customFormat="1">
      <c r="A251" s="37"/>
      <c r="B251" s="38"/>
      <c r="C251" s="39"/>
      <c r="D251" s="232" t="s">
        <v>139</v>
      </c>
      <c r="E251" s="39"/>
      <c r="F251" s="237" t="s">
        <v>140</v>
      </c>
      <c r="G251" s="39"/>
      <c r="H251" s="39"/>
      <c r="I251" s="234"/>
      <c r="J251" s="39"/>
      <c r="K251" s="39"/>
      <c r="L251" s="43"/>
      <c r="M251" s="235"/>
      <c r="N251" s="236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139</v>
      </c>
      <c r="AU251" s="16" t="s">
        <v>91</v>
      </c>
    </row>
    <row r="252" s="13" customFormat="1">
      <c r="A252" s="13"/>
      <c r="B252" s="238"/>
      <c r="C252" s="239"/>
      <c r="D252" s="232" t="s">
        <v>141</v>
      </c>
      <c r="E252" s="240" t="s">
        <v>1</v>
      </c>
      <c r="F252" s="241" t="s">
        <v>286</v>
      </c>
      <c r="G252" s="239"/>
      <c r="H252" s="242">
        <v>172.672</v>
      </c>
      <c r="I252" s="243"/>
      <c r="J252" s="239"/>
      <c r="K252" s="239"/>
      <c r="L252" s="244"/>
      <c r="M252" s="245"/>
      <c r="N252" s="246"/>
      <c r="O252" s="246"/>
      <c r="P252" s="246"/>
      <c r="Q252" s="246"/>
      <c r="R252" s="246"/>
      <c r="S252" s="246"/>
      <c r="T252" s="24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8" t="s">
        <v>141</v>
      </c>
      <c r="AU252" s="248" t="s">
        <v>91</v>
      </c>
      <c r="AV252" s="13" t="s">
        <v>91</v>
      </c>
      <c r="AW252" s="13" t="s">
        <v>36</v>
      </c>
      <c r="AX252" s="13" t="s">
        <v>89</v>
      </c>
      <c r="AY252" s="248" t="s">
        <v>129</v>
      </c>
    </row>
    <row r="253" s="2" customFormat="1" ht="24.15" customHeight="1">
      <c r="A253" s="37"/>
      <c r="B253" s="38"/>
      <c r="C253" s="218" t="s">
        <v>287</v>
      </c>
      <c r="D253" s="218" t="s">
        <v>131</v>
      </c>
      <c r="E253" s="219" t="s">
        <v>228</v>
      </c>
      <c r="F253" s="220" t="s">
        <v>229</v>
      </c>
      <c r="G253" s="221" t="s">
        <v>134</v>
      </c>
      <c r="H253" s="222">
        <v>647.51999999999998</v>
      </c>
      <c r="I253" s="223"/>
      <c r="J253" s="224">
        <f>ROUND(I253*H253,2)</f>
        <v>0</v>
      </c>
      <c r="K253" s="225"/>
      <c r="L253" s="43"/>
      <c r="M253" s="226" t="s">
        <v>1</v>
      </c>
      <c r="N253" s="227" t="s">
        <v>46</v>
      </c>
      <c r="O253" s="90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0" t="s">
        <v>135</v>
      </c>
      <c r="AT253" s="230" t="s">
        <v>131</v>
      </c>
      <c r="AU253" s="230" t="s">
        <v>91</v>
      </c>
      <c r="AY253" s="16" t="s">
        <v>129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6" t="s">
        <v>89</v>
      </c>
      <c r="BK253" s="231">
        <f>ROUND(I253*H253,2)</f>
        <v>0</v>
      </c>
      <c r="BL253" s="16" t="s">
        <v>135</v>
      </c>
      <c r="BM253" s="230" t="s">
        <v>288</v>
      </c>
    </row>
    <row r="254" s="2" customFormat="1">
      <c r="A254" s="37"/>
      <c r="B254" s="38"/>
      <c r="C254" s="39"/>
      <c r="D254" s="232" t="s">
        <v>137</v>
      </c>
      <c r="E254" s="39"/>
      <c r="F254" s="233" t="s">
        <v>231</v>
      </c>
      <c r="G254" s="39"/>
      <c r="H254" s="39"/>
      <c r="I254" s="234"/>
      <c r="J254" s="39"/>
      <c r="K254" s="39"/>
      <c r="L254" s="43"/>
      <c r="M254" s="235"/>
      <c r="N254" s="236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137</v>
      </c>
      <c r="AU254" s="16" t="s">
        <v>91</v>
      </c>
    </row>
    <row r="255" s="13" customFormat="1">
      <c r="A255" s="13"/>
      <c r="B255" s="238"/>
      <c r="C255" s="239"/>
      <c r="D255" s="232" t="s">
        <v>141</v>
      </c>
      <c r="E255" s="240" t="s">
        <v>1</v>
      </c>
      <c r="F255" s="241" t="s">
        <v>289</v>
      </c>
      <c r="G255" s="239"/>
      <c r="H255" s="242">
        <v>647.51999999999998</v>
      </c>
      <c r="I255" s="243"/>
      <c r="J255" s="239"/>
      <c r="K255" s="239"/>
      <c r="L255" s="244"/>
      <c r="M255" s="245"/>
      <c r="N255" s="246"/>
      <c r="O255" s="246"/>
      <c r="P255" s="246"/>
      <c r="Q255" s="246"/>
      <c r="R255" s="246"/>
      <c r="S255" s="246"/>
      <c r="T255" s="24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8" t="s">
        <v>141</v>
      </c>
      <c r="AU255" s="248" t="s">
        <v>91</v>
      </c>
      <c r="AV255" s="13" t="s">
        <v>91</v>
      </c>
      <c r="AW255" s="13" t="s">
        <v>36</v>
      </c>
      <c r="AX255" s="13" t="s">
        <v>89</v>
      </c>
      <c r="AY255" s="248" t="s">
        <v>129</v>
      </c>
    </row>
    <row r="256" s="2" customFormat="1" ht="24.15" customHeight="1">
      <c r="A256" s="37"/>
      <c r="B256" s="38"/>
      <c r="C256" s="218" t="s">
        <v>290</v>
      </c>
      <c r="D256" s="218" t="s">
        <v>131</v>
      </c>
      <c r="E256" s="219" t="s">
        <v>234</v>
      </c>
      <c r="F256" s="220" t="s">
        <v>235</v>
      </c>
      <c r="G256" s="221" t="s">
        <v>159</v>
      </c>
      <c r="H256" s="222">
        <v>38.390000000000001</v>
      </c>
      <c r="I256" s="223"/>
      <c r="J256" s="224">
        <f>ROUND(I256*H256,2)</f>
        <v>0</v>
      </c>
      <c r="K256" s="225"/>
      <c r="L256" s="43"/>
      <c r="M256" s="226" t="s">
        <v>1</v>
      </c>
      <c r="N256" s="227" t="s">
        <v>46</v>
      </c>
      <c r="O256" s="90"/>
      <c r="P256" s="228">
        <f>O256*H256</f>
        <v>0</v>
      </c>
      <c r="Q256" s="228">
        <v>2.0032199999999998</v>
      </c>
      <c r="R256" s="228">
        <f>Q256*H256</f>
        <v>76.903615799999997</v>
      </c>
      <c r="S256" s="228">
        <v>0</v>
      </c>
      <c r="T256" s="22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0" t="s">
        <v>135</v>
      </c>
      <c r="AT256" s="230" t="s">
        <v>131</v>
      </c>
      <c r="AU256" s="230" t="s">
        <v>91</v>
      </c>
      <c r="AY256" s="16" t="s">
        <v>129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6" t="s">
        <v>89</v>
      </c>
      <c r="BK256" s="231">
        <f>ROUND(I256*H256,2)</f>
        <v>0</v>
      </c>
      <c r="BL256" s="16" t="s">
        <v>135</v>
      </c>
      <c r="BM256" s="230" t="s">
        <v>291</v>
      </c>
    </row>
    <row r="257" s="2" customFormat="1">
      <c r="A257" s="37"/>
      <c r="B257" s="38"/>
      <c r="C257" s="39"/>
      <c r="D257" s="232" t="s">
        <v>137</v>
      </c>
      <c r="E257" s="39"/>
      <c r="F257" s="233" t="s">
        <v>237</v>
      </c>
      <c r="G257" s="39"/>
      <c r="H257" s="39"/>
      <c r="I257" s="234"/>
      <c r="J257" s="39"/>
      <c r="K257" s="39"/>
      <c r="L257" s="43"/>
      <c r="M257" s="235"/>
      <c r="N257" s="236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137</v>
      </c>
      <c r="AU257" s="16" t="s">
        <v>91</v>
      </c>
    </row>
    <row r="258" s="2" customFormat="1">
      <c r="A258" s="37"/>
      <c r="B258" s="38"/>
      <c r="C258" s="39"/>
      <c r="D258" s="232" t="s">
        <v>139</v>
      </c>
      <c r="E258" s="39"/>
      <c r="F258" s="237" t="s">
        <v>140</v>
      </c>
      <c r="G258" s="39"/>
      <c r="H258" s="39"/>
      <c r="I258" s="234"/>
      <c r="J258" s="39"/>
      <c r="K258" s="39"/>
      <c r="L258" s="43"/>
      <c r="M258" s="235"/>
      <c r="N258" s="236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139</v>
      </c>
      <c r="AU258" s="16" t="s">
        <v>91</v>
      </c>
    </row>
    <row r="259" s="13" customFormat="1">
      <c r="A259" s="13"/>
      <c r="B259" s="238"/>
      <c r="C259" s="239"/>
      <c r="D259" s="232" t="s">
        <v>141</v>
      </c>
      <c r="E259" s="240" t="s">
        <v>1</v>
      </c>
      <c r="F259" s="241" t="s">
        <v>292</v>
      </c>
      <c r="G259" s="239"/>
      <c r="H259" s="242">
        <v>38.390000000000001</v>
      </c>
      <c r="I259" s="243"/>
      <c r="J259" s="239"/>
      <c r="K259" s="239"/>
      <c r="L259" s="244"/>
      <c r="M259" s="245"/>
      <c r="N259" s="246"/>
      <c r="O259" s="246"/>
      <c r="P259" s="246"/>
      <c r="Q259" s="246"/>
      <c r="R259" s="246"/>
      <c r="S259" s="246"/>
      <c r="T259" s="24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8" t="s">
        <v>141</v>
      </c>
      <c r="AU259" s="248" t="s">
        <v>91</v>
      </c>
      <c r="AV259" s="13" t="s">
        <v>91</v>
      </c>
      <c r="AW259" s="13" t="s">
        <v>36</v>
      </c>
      <c r="AX259" s="13" t="s">
        <v>89</v>
      </c>
      <c r="AY259" s="248" t="s">
        <v>129</v>
      </c>
    </row>
    <row r="260" s="2" customFormat="1" ht="24.15" customHeight="1">
      <c r="A260" s="37"/>
      <c r="B260" s="38"/>
      <c r="C260" s="218" t="s">
        <v>293</v>
      </c>
      <c r="D260" s="218" t="s">
        <v>131</v>
      </c>
      <c r="E260" s="219" t="s">
        <v>240</v>
      </c>
      <c r="F260" s="220" t="s">
        <v>241</v>
      </c>
      <c r="G260" s="221" t="s">
        <v>134</v>
      </c>
      <c r="H260" s="222">
        <v>38.390000000000001</v>
      </c>
      <c r="I260" s="223"/>
      <c r="J260" s="224">
        <f>ROUND(I260*H260,2)</f>
        <v>0</v>
      </c>
      <c r="K260" s="225"/>
      <c r="L260" s="43"/>
      <c r="M260" s="226" t="s">
        <v>1</v>
      </c>
      <c r="N260" s="227" t="s">
        <v>46</v>
      </c>
      <c r="O260" s="90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0" t="s">
        <v>135</v>
      </c>
      <c r="AT260" s="230" t="s">
        <v>131</v>
      </c>
      <c r="AU260" s="230" t="s">
        <v>91</v>
      </c>
      <c r="AY260" s="16" t="s">
        <v>129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6" t="s">
        <v>89</v>
      </c>
      <c r="BK260" s="231">
        <f>ROUND(I260*H260,2)</f>
        <v>0</v>
      </c>
      <c r="BL260" s="16" t="s">
        <v>135</v>
      </c>
      <c r="BM260" s="230" t="s">
        <v>294</v>
      </c>
    </row>
    <row r="261" s="2" customFormat="1">
      <c r="A261" s="37"/>
      <c r="B261" s="38"/>
      <c r="C261" s="39"/>
      <c r="D261" s="232" t="s">
        <v>137</v>
      </c>
      <c r="E261" s="39"/>
      <c r="F261" s="233" t="s">
        <v>243</v>
      </c>
      <c r="G261" s="39"/>
      <c r="H261" s="39"/>
      <c r="I261" s="234"/>
      <c r="J261" s="39"/>
      <c r="K261" s="39"/>
      <c r="L261" s="43"/>
      <c r="M261" s="235"/>
      <c r="N261" s="236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137</v>
      </c>
      <c r="AU261" s="16" t="s">
        <v>91</v>
      </c>
    </row>
    <row r="262" s="13" customFormat="1">
      <c r="A262" s="13"/>
      <c r="B262" s="238"/>
      <c r="C262" s="239"/>
      <c r="D262" s="232" t="s">
        <v>141</v>
      </c>
      <c r="E262" s="240" t="s">
        <v>1</v>
      </c>
      <c r="F262" s="241" t="s">
        <v>292</v>
      </c>
      <c r="G262" s="239"/>
      <c r="H262" s="242">
        <v>38.390000000000001</v>
      </c>
      <c r="I262" s="243"/>
      <c r="J262" s="239"/>
      <c r="K262" s="239"/>
      <c r="L262" s="244"/>
      <c r="M262" s="245"/>
      <c r="N262" s="246"/>
      <c r="O262" s="246"/>
      <c r="P262" s="246"/>
      <c r="Q262" s="246"/>
      <c r="R262" s="246"/>
      <c r="S262" s="246"/>
      <c r="T262" s="24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8" t="s">
        <v>141</v>
      </c>
      <c r="AU262" s="248" t="s">
        <v>91</v>
      </c>
      <c r="AV262" s="13" t="s">
        <v>91</v>
      </c>
      <c r="AW262" s="13" t="s">
        <v>36</v>
      </c>
      <c r="AX262" s="13" t="s">
        <v>89</v>
      </c>
      <c r="AY262" s="248" t="s">
        <v>129</v>
      </c>
    </row>
    <row r="263" s="12" customFormat="1" ht="22.8" customHeight="1">
      <c r="A263" s="12"/>
      <c r="B263" s="202"/>
      <c r="C263" s="203"/>
      <c r="D263" s="204" t="s">
        <v>80</v>
      </c>
      <c r="E263" s="216" t="s">
        <v>150</v>
      </c>
      <c r="F263" s="216" t="s">
        <v>295</v>
      </c>
      <c r="G263" s="203"/>
      <c r="H263" s="203"/>
      <c r="I263" s="206"/>
      <c r="J263" s="217">
        <f>BK263</f>
        <v>0</v>
      </c>
      <c r="K263" s="203"/>
      <c r="L263" s="208"/>
      <c r="M263" s="209"/>
      <c r="N263" s="210"/>
      <c r="O263" s="210"/>
      <c r="P263" s="211">
        <f>SUM(P264:P309)</f>
        <v>0</v>
      </c>
      <c r="Q263" s="210"/>
      <c r="R263" s="211">
        <f>SUM(R264:R309)</f>
        <v>40.528003739999996</v>
      </c>
      <c r="S263" s="210"/>
      <c r="T263" s="212">
        <f>SUM(T264:T309)</f>
        <v>17.010000000000002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3" t="s">
        <v>89</v>
      </c>
      <c r="AT263" s="214" t="s">
        <v>80</v>
      </c>
      <c r="AU263" s="214" t="s">
        <v>89</v>
      </c>
      <c r="AY263" s="213" t="s">
        <v>129</v>
      </c>
      <c r="BK263" s="215">
        <f>SUM(BK264:BK309)</f>
        <v>0</v>
      </c>
    </row>
    <row r="264" s="2" customFormat="1" ht="33" customHeight="1">
      <c r="A264" s="37"/>
      <c r="B264" s="38"/>
      <c r="C264" s="218" t="s">
        <v>296</v>
      </c>
      <c r="D264" s="218" t="s">
        <v>131</v>
      </c>
      <c r="E264" s="219" t="s">
        <v>297</v>
      </c>
      <c r="F264" s="220" t="s">
        <v>298</v>
      </c>
      <c r="G264" s="221" t="s">
        <v>159</v>
      </c>
      <c r="H264" s="222">
        <v>18.161999999999999</v>
      </c>
      <c r="I264" s="223"/>
      <c r="J264" s="224">
        <f>ROUND(I264*H264,2)</f>
        <v>0</v>
      </c>
      <c r="K264" s="225"/>
      <c r="L264" s="43"/>
      <c r="M264" s="226" t="s">
        <v>1</v>
      </c>
      <c r="N264" s="227" t="s">
        <v>46</v>
      </c>
      <c r="O264" s="90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0" t="s">
        <v>135</v>
      </c>
      <c r="AT264" s="230" t="s">
        <v>131</v>
      </c>
      <c r="AU264" s="230" t="s">
        <v>91</v>
      </c>
      <c r="AY264" s="16" t="s">
        <v>129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6" t="s">
        <v>89</v>
      </c>
      <c r="BK264" s="231">
        <f>ROUND(I264*H264,2)</f>
        <v>0</v>
      </c>
      <c r="BL264" s="16" t="s">
        <v>135</v>
      </c>
      <c r="BM264" s="230" t="s">
        <v>299</v>
      </c>
    </row>
    <row r="265" s="2" customFormat="1">
      <c r="A265" s="37"/>
      <c r="B265" s="38"/>
      <c r="C265" s="39"/>
      <c r="D265" s="232" t="s">
        <v>137</v>
      </c>
      <c r="E265" s="39"/>
      <c r="F265" s="233" t="s">
        <v>300</v>
      </c>
      <c r="G265" s="39"/>
      <c r="H265" s="39"/>
      <c r="I265" s="234"/>
      <c r="J265" s="39"/>
      <c r="K265" s="39"/>
      <c r="L265" s="43"/>
      <c r="M265" s="235"/>
      <c r="N265" s="236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137</v>
      </c>
      <c r="AU265" s="16" t="s">
        <v>91</v>
      </c>
    </row>
    <row r="266" s="2" customFormat="1">
      <c r="A266" s="37"/>
      <c r="B266" s="38"/>
      <c r="C266" s="39"/>
      <c r="D266" s="232" t="s">
        <v>139</v>
      </c>
      <c r="E266" s="39"/>
      <c r="F266" s="237" t="s">
        <v>301</v>
      </c>
      <c r="G266" s="39"/>
      <c r="H266" s="39"/>
      <c r="I266" s="234"/>
      <c r="J266" s="39"/>
      <c r="K266" s="39"/>
      <c r="L266" s="43"/>
      <c r="M266" s="235"/>
      <c r="N266" s="236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139</v>
      </c>
      <c r="AU266" s="16" t="s">
        <v>91</v>
      </c>
    </row>
    <row r="267" s="13" customFormat="1">
      <c r="A267" s="13"/>
      <c r="B267" s="238"/>
      <c r="C267" s="239"/>
      <c r="D267" s="232" t="s">
        <v>141</v>
      </c>
      <c r="E267" s="240" t="s">
        <v>1</v>
      </c>
      <c r="F267" s="241" t="s">
        <v>302</v>
      </c>
      <c r="G267" s="239"/>
      <c r="H267" s="242">
        <v>18.161999999999999</v>
      </c>
      <c r="I267" s="243"/>
      <c r="J267" s="239"/>
      <c r="K267" s="239"/>
      <c r="L267" s="244"/>
      <c r="M267" s="245"/>
      <c r="N267" s="246"/>
      <c r="O267" s="246"/>
      <c r="P267" s="246"/>
      <c r="Q267" s="246"/>
      <c r="R267" s="246"/>
      <c r="S267" s="246"/>
      <c r="T267" s="24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8" t="s">
        <v>141</v>
      </c>
      <c r="AU267" s="248" t="s">
        <v>91</v>
      </c>
      <c r="AV267" s="13" t="s">
        <v>91</v>
      </c>
      <c r="AW267" s="13" t="s">
        <v>36</v>
      </c>
      <c r="AX267" s="13" t="s">
        <v>89</v>
      </c>
      <c r="AY267" s="248" t="s">
        <v>129</v>
      </c>
    </row>
    <row r="268" s="2" customFormat="1" ht="16.5" customHeight="1">
      <c r="A268" s="37"/>
      <c r="B268" s="38"/>
      <c r="C268" s="218" t="s">
        <v>303</v>
      </c>
      <c r="D268" s="218" t="s">
        <v>131</v>
      </c>
      <c r="E268" s="219" t="s">
        <v>177</v>
      </c>
      <c r="F268" s="220" t="s">
        <v>178</v>
      </c>
      <c r="G268" s="221" t="s">
        <v>159</v>
      </c>
      <c r="H268" s="222">
        <v>6.8040000000000003</v>
      </c>
      <c r="I268" s="223"/>
      <c r="J268" s="224">
        <f>ROUND(I268*H268,2)</f>
        <v>0</v>
      </c>
      <c r="K268" s="225"/>
      <c r="L268" s="43"/>
      <c r="M268" s="226" t="s">
        <v>1</v>
      </c>
      <c r="N268" s="227" t="s">
        <v>46</v>
      </c>
      <c r="O268" s="90"/>
      <c r="P268" s="228">
        <f>O268*H268</f>
        <v>0</v>
      </c>
      <c r="Q268" s="228">
        <v>0</v>
      </c>
      <c r="R268" s="228">
        <f>Q268*H268</f>
        <v>0</v>
      </c>
      <c r="S268" s="228">
        <v>2.5</v>
      </c>
      <c r="T268" s="229">
        <f>S268*H268</f>
        <v>17.010000000000002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0" t="s">
        <v>135</v>
      </c>
      <c r="AT268" s="230" t="s">
        <v>131</v>
      </c>
      <c r="AU268" s="230" t="s">
        <v>91</v>
      </c>
      <c r="AY268" s="16" t="s">
        <v>129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6" t="s">
        <v>89</v>
      </c>
      <c r="BK268" s="231">
        <f>ROUND(I268*H268,2)</f>
        <v>0</v>
      </c>
      <c r="BL268" s="16" t="s">
        <v>135</v>
      </c>
      <c r="BM268" s="230" t="s">
        <v>304</v>
      </c>
    </row>
    <row r="269" s="2" customFormat="1">
      <c r="A269" s="37"/>
      <c r="B269" s="38"/>
      <c r="C269" s="39"/>
      <c r="D269" s="232" t="s">
        <v>137</v>
      </c>
      <c r="E269" s="39"/>
      <c r="F269" s="233" t="s">
        <v>180</v>
      </c>
      <c r="G269" s="39"/>
      <c r="H269" s="39"/>
      <c r="I269" s="234"/>
      <c r="J269" s="39"/>
      <c r="K269" s="39"/>
      <c r="L269" s="43"/>
      <c r="M269" s="235"/>
      <c r="N269" s="236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137</v>
      </c>
      <c r="AU269" s="16" t="s">
        <v>91</v>
      </c>
    </row>
    <row r="270" s="2" customFormat="1">
      <c r="A270" s="37"/>
      <c r="B270" s="38"/>
      <c r="C270" s="39"/>
      <c r="D270" s="232" t="s">
        <v>139</v>
      </c>
      <c r="E270" s="39"/>
      <c r="F270" s="237" t="s">
        <v>181</v>
      </c>
      <c r="G270" s="39"/>
      <c r="H270" s="39"/>
      <c r="I270" s="234"/>
      <c r="J270" s="39"/>
      <c r="K270" s="39"/>
      <c r="L270" s="43"/>
      <c r="M270" s="235"/>
      <c r="N270" s="236"/>
      <c r="O270" s="90"/>
      <c r="P270" s="90"/>
      <c r="Q270" s="90"/>
      <c r="R270" s="90"/>
      <c r="S270" s="90"/>
      <c r="T270" s="91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139</v>
      </c>
      <c r="AU270" s="16" t="s">
        <v>91</v>
      </c>
    </row>
    <row r="271" s="13" customFormat="1">
      <c r="A271" s="13"/>
      <c r="B271" s="238"/>
      <c r="C271" s="239"/>
      <c r="D271" s="232" t="s">
        <v>141</v>
      </c>
      <c r="E271" s="240" t="s">
        <v>1</v>
      </c>
      <c r="F271" s="241" t="s">
        <v>305</v>
      </c>
      <c r="G271" s="239"/>
      <c r="H271" s="242">
        <v>6.8040000000000003</v>
      </c>
      <c r="I271" s="243"/>
      <c r="J271" s="239"/>
      <c r="K271" s="239"/>
      <c r="L271" s="244"/>
      <c r="M271" s="245"/>
      <c r="N271" s="246"/>
      <c r="O271" s="246"/>
      <c r="P271" s="246"/>
      <c r="Q271" s="246"/>
      <c r="R271" s="246"/>
      <c r="S271" s="246"/>
      <c r="T271" s="24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8" t="s">
        <v>141</v>
      </c>
      <c r="AU271" s="248" t="s">
        <v>91</v>
      </c>
      <c r="AV271" s="13" t="s">
        <v>91</v>
      </c>
      <c r="AW271" s="13" t="s">
        <v>36</v>
      </c>
      <c r="AX271" s="13" t="s">
        <v>89</v>
      </c>
      <c r="AY271" s="248" t="s">
        <v>129</v>
      </c>
    </row>
    <row r="272" s="2" customFormat="1" ht="21.75" customHeight="1">
      <c r="A272" s="37"/>
      <c r="B272" s="38"/>
      <c r="C272" s="218" t="s">
        <v>306</v>
      </c>
      <c r="D272" s="218" t="s">
        <v>131</v>
      </c>
      <c r="E272" s="219" t="s">
        <v>184</v>
      </c>
      <c r="F272" s="220" t="s">
        <v>185</v>
      </c>
      <c r="G272" s="221" t="s">
        <v>134</v>
      </c>
      <c r="H272" s="222">
        <v>26.460000000000001</v>
      </c>
      <c r="I272" s="223"/>
      <c r="J272" s="224">
        <f>ROUND(I272*H272,2)</f>
        <v>0</v>
      </c>
      <c r="K272" s="225"/>
      <c r="L272" s="43"/>
      <c r="M272" s="226" t="s">
        <v>1</v>
      </c>
      <c r="N272" s="227" t="s">
        <v>46</v>
      </c>
      <c r="O272" s="90"/>
      <c r="P272" s="228">
        <f>O272*H272</f>
        <v>0</v>
      </c>
      <c r="Q272" s="228">
        <v>0.00726</v>
      </c>
      <c r="R272" s="228">
        <f>Q272*H272</f>
        <v>0.19209960000000001</v>
      </c>
      <c r="S272" s="228">
        <v>0</v>
      </c>
      <c r="T272" s="229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0" t="s">
        <v>135</v>
      </c>
      <c r="AT272" s="230" t="s">
        <v>131</v>
      </c>
      <c r="AU272" s="230" t="s">
        <v>91</v>
      </c>
      <c r="AY272" s="16" t="s">
        <v>129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6" t="s">
        <v>89</v>
      </c>
      <c r="BK272" s="231">
        <f>ROUND(I272*H272,2)</f>
        <v>0</v>
      </c>
      <c r="BL272" s="16" t="s">
        <v>135</v>
      </c>
      <c r="BM272" s="230" t="s">
        <v>307</v>
      </c>
    </row>
    <row r="273" s="2" customFormat="1">
      <c r="A273" s="37"/>
      <c r="B273" s="38"/>
      <c r="C273" s="39"/>
      <c r="D273" s="232" t="s">
        <v>137</v>
      </c>
      <c r="E273" s="39"/>
      <c r="F273" s="233" t="s">
        <v>187</v>
      </c>
      <c r="G273" s="39"/>
      <c r="H273" s="39"/>
      <c r="I273" s="234"/>
      <c r="J273" s="39"/>
      <c r="K273" s="39"/>
      <c r="L273" s="43"/>
      <c r="M273" s="235"/>
      <c r="N273" s="236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137</v>
      </c>
      <c r="AU273" s="16" t="s">
        <v>91</v>
      </c>
    </row>
    <row r="274" s="2" customFormat="1">
      <c r="A274" s="37"/>
      <c r="B274" s="38"/>
      <c r="C274" s="39"/>
      <c r="D274" s="232" t="s">
        <v>139</v>
      </c>
      <c r="E274" s="39"/>
      <c r="F274" s="237" t="s">
        <v>140</v>
      </c>
      <c r="G274" s="39"/>
      <c r="H274" s="39"/>
      <c r="I274" s="234"/>
      <c r="J274" s="39"/>
      <c r="K274" s="39"/>
      <c r="L274" s="43"/>
      <c r="M274" s="235"/>
      <c r="N274" s="236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139</v>
      </c>
      <c r="AU274" s="16" t="s">
        <v>91</v>
      </c>
    </row>
    <row r="275" s="13" customFormat="1">
      <c r="A275" s="13"/>
      <c r="B275" s="238"/>
      <c r="C275" s="239"/>
      <c r="D275" s="232" t="s">
        <v>141</v>
      </c>
      <c r="E275" s="240" t="s">
        <v>1</v>
      </c>
      <c r="F275" s="241" t="s">
        <v>308</v>
      </c>
      <c r="G275" s="239"/>
      <c r="H275" s="242">
        <v>26.460000000000001</v>
      </c>
      <c r="I275" s="243"/>
      <c r="J275" s="239"/>
      <c r="K275" s="239"/>
      <c r="L275" s="244"/>
      <c r="M275" s="245"/>
      <c r="N275" s="246"/>
      <c r="O275" s="246"/>
      <c r="P275" s="246"/>
      <c r="Q275" s="246"/>
      <c r="R275" s="246"/>
      <c r="S275" s="246"/>
      <c r="T275" s="24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8" t="s">
        <v>141</v>
      </c>
      <c r="AU275" s="248" t="s">
        <v>91</v>
      </c>
      <c r="AV275" s="13" t="s">
        <v>91</v>
      </c>
      <c r="AW275" s="13" t="s">
        <v>36</v>
      </c>
      <c r="AX275" s="13" t="s">
        <v>89</v>
      </c>
      <c r="AY275" s="248" t="s">
        <v>129</v>
      </c>
    </row>
    <row r="276" s="2" customFormat="1" ht="21.75" customHeight="1">
      <c r="A276" s="37"/>
      <c r="B276" s="38"/>
      <c r="C276" s="218" t="s">
        <v>309</v>
      </c>
      <c r="D276" s="218" t="s">
        <v>131</v>
      </c>
      <c r="E276" s="219" t="s">
        <v>190</v>
      </c>
      <c r="F276" s="220" t="s">
        <v>191</v>
      </c>
      <c r="G276" s="221" t="s">
        <v>134</v>
      </c>
      <c r="H276" s="222">
        <v>26.460000000000001</v>
      </c>
      <c r="I276" s="223"/>
      <c r="J276" s="224">
        <f>ROUND(I276*H276,2)</f>
        <v>0</v>
      </c>
      <c r="K276" s="225"/>
      <c r="L276" s="43"/>
      <c r="M276" s="226" t="s">
        <v>1</v>
      </c>
      <c r="N276" s="227" t="s">
        <v>46</v>
      </c>
      <c r="O276" s="90"/>
      <c r="P276" s="228">
        <f>O276*H276</f>
        <v>0</v>
      </c>
      <c r="Q276" s="228">
        <v>0.00085999999999999998</v>
      </c>
      <c r="R276" s="228">
        <f>Q276*H276</f>
        <v>0.022755600000000001</v>
      </c>
      <c r="S276" s="228">
        <v>0</v>
      </c>
      <c r="T276" s="229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0" t="s">
        <v>135</v>
      </c>
      <c r="AT276" s="230" t="s">
        <v>131</v>
      </c>
      <c r="AU276" s="230" t="s">
        <v>91</v>
      </c>
      <c r="AY276" s="16" t="s">
        <v>129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6" t="s">
        <v>89</v>
      </c>
      <c r="BK276" s="231">
        <f>ROUND(I276*H276,2)</f>
        <v>0</v>
      </c>
      <c r="BL276" s="16" t="s">
        <v>135</v>
      </c>
      <c r="BM276" s="230" t="s">
        <v>310</v>
      </c>
    </row>
    <row r="277" s="2" customFormat="1">
      <c r="A277" s="37"/>
      <c r="B277" s="38"/>
      <c r="C277" s="39"/>
      <c r="D277" s="232" t="s">
        <v>137</v>
      </c>
      <c r="E277" s="39"/>
      <c r="F277" s="233" t="s">
        <v>193</v>
      </c>
      <c r="G277" s="39"/>
      <c r="H277" s="39"/>
      <c r="I277" s="234"/>
      <c r="J277" s="39"/>
      <c r="K277" s="39"/>
      <c r="L277" s="43"/>
      <c r="M277" s="235"/>
      <c r="N277" s="236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137</v>
      </c>
      <c r="AU277" s="16" t="s">
        <v>91</v>
      </c>
    </row>
    <row r="278" s="2" customFormat="1">
      <c r="A278" s="37"/>
      <c r="B278" s="38"/>
      <c r="C278" s="39"/>
      <c r="D278" s="232" t="s">
        <v>139</v>
      </c>
      <c r="E278" s="39"/>
      <c r="F278" s="237" t="s">
        <v>140</v>
      </c>
      <c r="G278" s="39"/>
      <c r="H278" s="39"/>
      <c r="I278" s="234"/>
      <c r="J278" s="39"/>
      <c r="K278" s="39"/>
      <c r="L278" s="43"/>
      <c r="M278" s="235"/>
      <c r="N278" s="236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139</v>
      </c>
      <c r="AU278" s="16" t="s">
        <v>91</v>
      </c>
    </row>
    <row r="279" s="13" customFormat="1">
      <c r="A279" s="13"/>
      <c r="B279" s="238"/>
      <c r="C279" s="239"/>
      <c r="D279" s="232" t="s">
        <v>141</v>
      </c>
      <c r="E279" s="240" t="s">
        <v>1</v>
      </c>
      <c r="F279" s="241" t="s">
        <v>308</v>
      </c>
      <c r="G279" s="239"/>
      <c r="H279" s="242">
        <v>26.460000000000001</v>
      </c>
      <c r="I279" s="243"/>
      <c r="J279" s="239"/>
      <c r="K279" s="239"/>
      <c r="L279" s="244"/>
      <c r="M279" s="245"/>
      <c r="N279" s="246"/>
      <c r="O279" s="246"/>
      <c r="P279" s="246"/>
      <c r="Q279" s="246"/>
      <c r="R279" s="246"/>
      <c r="S279" s="246"/>
      <c r="T279" s="24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8" t="s">
        <v>141</v>
      </c>
      <c r="AU279" s="248" t="s">
        <v>91</v>
      </c>
      <c r="AV279" s="13" t="s">
        <v>91</v>
      </c>
      <c r="AW279" s="13" t="s">
        <v>36</v>
      </c>
      <c r="AX279" s="13" t="s">
        <v>89</v>
      </c>
      <c r="AY279" s="248" t="s">
        <v>129</v>
      </c>
    </row>
    <row r="280" s="2" customFormat="1" ht="24.15" customHeight="1">
      <c r="A280" s="37"/>
      <c r="B280" s="38"/>
      <c r="C280" s="218" t="s">
        <v>311</v>
      </c>
      <c r="D280" s="218" t="s">
        <v>131</v>
      </c>
      <c r="E280" s="219" t="s">
        <v>195</v>
      </c>
      <c r="F280" s="220" t="s">
        <v>196</v>
      </c>
      <c r="G280" s="221" t="s">
        <v>159</v>
      </c>
      <c r="H280" s="222">
        <v>10.458</v>
      </c>
      <c r="I280" s="223"/>
      <c r="J280" s="224">
        <f>ROUND(I280*H280,2)</f>
        <v>0</v>
      </c>
      <c r="K280" s="225"/>
      <c r="L280" s="43"/>
      <c r="M280" s="226" t="s">
        <v>1</v>
      </c>
      <c r="N280" s="227" t="s">
        <v>46</v>
      </c>
      <c r="O280" s="90"/>
      <c r="P280" s="228">
        <f>O280*H280</f>
        <v>0</v>
      </c>
      <c r="Q280" s="228">
        <v>2.45329</v>
      </c>
      <c r="R280" s="228">
        <f>Q280*H280</f>
        <v>25.656506820000001</v>
      </c>
      <c r="S280" s="228">
        <v>0</v>
      </c>
      <c r="T280" s="229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0" t="s">
        <v>135</v>
      </c>
      <c r="AT280" s="230" t="s">
        <v>131</v>
      </c>
      <c r="AU280" s="230" t="s">
        <v>91</v>
      </c>
      <c r="AY280" s="16" t="s">
        <v>129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6" t="s">
        <v>89</v>
      </c>
      <c r="BK280" s="231">
        <f>ROUND(I280*H280,2)</f>
        <v>0</v>
      </c>
      <c r="BL280" s="16" t="s">
        <v>135</v>
      </c>
      <c r="BM280" s="230" t="s">
        <v>312</v>
      </c>
    </row>
    <row r="281" s="2" customFormat="1">
      <c r="A281" s="37"/>
      <c r="B281" s="38"/>
      <c r="C281" s="39"/>
      <c r="D281" s="232" t="s">
        <v>137</v>
      </c>
      <c r="E281" s="39"/>
      <c r="F281" s="233" t="s">
        <v>198</v>
      </c>
      <c r="G281" s="39"/>
      <c r="H281" s="39"/>
      <c r="I281" s="234"/>
      <c r="J281" s="39"/>
      <c r="K281" s="39"/>
      <c r="L281" s="43"/>
      <c r="M281" s="235"/>
      <c r="N281" s="236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137</v>
      </c>
      <c r="AU281" s="16" t="s">
        <v>91</v>
      </c>
    </row>
    <row r="282" s="2" customFormat="1">
      <c r="A282" s="37"/>
      <c r="B282" s="38"/>
      <c r="C282" s="39"/>
      <c r="D282" s="232" t="s">
        <v>139</v>
      </c>
      <c r="E282" s="39"/>
      <c r="F282" s="237" t="s">
        <v>140</v>
      </c>
      <c r="G282" s="39"/>
      <c r="H282" s="39"/>
      <c r="I282" s="234"/>
      <c r="J282" s="39"/>
      <c r="K282" s="39"/>
      <c r="L282" s="43"/>
      <c r="M282" s="235"/>
      <c r="N282" s="236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139</v>
      </c>
      <c r="AU282" s="16" t="s">
        <v>91</v>
      </c>
    </row>
    <row r="283" s="13" customFormat="1">
      <c r="A283" s="13"/>
      <c r="B283" s="238"/>
      <c r="C283" s="239"/>
      <c r="D283" s="232" t="s">
        <v>141</v>
      </c>
      <c r="E283" s="240" t="s">
        <v>1</v>
      </c>
      <c r="F283" s="241" t="s">
        <v>313</v>
      </c>
      <c r="G283" s="239"/>
      <c r="H283" s="242">
        <v>10.458</v>
      </c>
      <c r="I283" s="243"/>
      <c r="J283" s="239"/>
      <c r="K283" s="239"/>
      <c r="L283" s="244"/>
      <c r="M283" s="245"/>
      <c r="N283" s="246"/>
      <c r="O283" s="246"/>
      <c r="P283" s="246"/>
      <c r="Q283" s="246"/>
      <c r="R283" s="246"/>
      <c r="S283" s="246"/>
      <c r="T283" s="24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8" t="s">
        <v>141</v>
      </c>
      <c r="AU283" s="248" t="s">
        <v>91</v>
      </c>
      <c r="AV283" s="13" t="s">
        <v>91</v>
      </c>
      <c r="AW283" s="13" t="s">
        <v>36</v>
      </c>
      <c r="AX283" s="13" t="s">
        <v>89</v>
      </c>
      <c r="AY283" s="248" t="s">
        <v>129</v>
      </c>
    </row>
    <row r="284" s="2" customFormat="1" ht="24.15" customHeight="1">
      <c r="A284" s="37"/>
      <c r="B284" s="38"/>
      <c r="C284" s="218" t="s">
        <v>314</v>
      </c>
      <c r="D284" s="218" t="s">
        <v>131</v>
      </c>
      <c r="E284" s="219" t="s">
        <v>201</v>
      </c>
      <c r="F284" s="220" t="s">
        <v>202</v>
      </c>
      <c r="G284" s="221" t="s">
        <v>203</v>
      </c>
      <c r="H284" s="222">
        <v>48</v>
      </c>
      <c r="I284" s="223"/>
      <c r="J284" s="224">
        <f>ROUND(I284*H284,2)</f>
        <v>0</v>
      </c>
      <c r="K284" s="225"/>
      <c r="L284" s="43"/>
      <c r="M284" s="226" t="s">
        <v>1</v>
      </c>
      <c r="N284" s="227" t="s">
        <v>46</v>
      </c>
      <c r="O284" s="90"/>
      <c r="P284" s="228">
        <f>O284*H284</f>
        <v>0</v>
      </c>
      <c r="Q284" s="228">
        <v>0.00020000000000000001</v>
      </c>
      <c r="R284" s="228">
        <f>Q284*H284</f>
        <v>0.0096000000000000009</v>
      </c>
      <c r="S284" s="228">
        <v>0</v>
      </c>
      <c r="T284" s="229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0" t="s">
        <v>135</v>
      </c>
      <c r="AT284" s="230" t="s">
        <v>131</v>
      </c>
      <c r="AU284" s="230" t="s">
        <v>91</v>
      </c>
      <c r="AY284" s="16" t="s">
        <v>129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6" t="s">
        <v>89</v>
      </c>
      <c r="BK284" s="231">
        <f>ROUND(I284*H284,2)</f>
        <v>0</v>
      </c>
      <c r="BL284" s="16" t="s">
        <v>135</v>
      </c>
      <c r="BM284" s="230" t="s">
        <v>315</v>
      </c>
    </row>
    <row r="285" s="2" customFormat="1">
      <c r="A285" s="37"/>
      <c r="B285" s="38"/>
      <c r="C285" s="39"/>
      <c r="D285" s="232" t="s">
        <v>137</v>
      </c>
      <c r="E285" s="39"/>
      <c r="F285" s="233" t="s">
        <v>205</v>
      </c>
      <c r="G285" s="39"/>
      <c r="H285" s="39"/>
      <c r="I285" s="234"/>
      <c r="J285" s="39"/>
      <c r="K285" s="39"/>
      <c r="L285" s="43"/>
      <c r="M285" s="235"/>
      <c r="N285" s="236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137</v>
      </c>
      <c r="AU285" s="16" t="s">
        <v>91</v>
      </c>
    </row>
    <row r="286" s="2" customFormat="1">
      <c r="A286" s="37"/>
      <c r="B286" s="38"/>
      <c r="C286" s="39"/>
      <c r="D286" s="232" t="s">
        <v>139</v>
      </c>
      <c r="E286" s="39"/>
      <c r="F286" s="237" t="s">
        <v>206</v>
      </c>
      <c r="G286" s="39"/>
      <c r="H286" s="39"/>
      <c r="I286" s="234"/>
      <c r="J286" s="39"/>
      <c r="K286" s="39"/>
      <c r="L286" s="43"/>
      <c r="M286" s="235"/>
      <c r="N286" s="236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139</v>
      </c>
      <c r="AU286" s="16" t="s">
        <v>91</v>
      </c>
    </row>
    <row r="287" s="13" customFormat="1">
      <c r="A287" s="13"/>
      <c r="B287" s="238"/>
      <c r="C287" s="239"/>
      <c r="D287" s="232" t="s">
        <v>141</v>
      </c>
      <c r="E287" s="240" t="s">
        <v>1</v>
      </c>
      <c r="F287" s="241" t="s">
        <v>316</v>
      </c>
      <c r="G287" s="239"/>
      <c r="H287" s="242">
        <v>48</v>
      </c>
      <c r="I287" s="243"/>
      <c r="J287" s="239"/>
      <c r="K287" s="239"/>
      <c r="L287" s="244"/>
      <c r="M287" s="245"/>
      <c r="N287" s="246"/>
      <c r="O287" s="246"/>
      <c r="P287" s="246"/>
      <c r="Q287" s="246"/>
      <c r="R287" s="246"/>
      <c r="S287" s="246"/>
      <c r="T287" s="24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8" t="s">
        <v>141</v>
      </c>
      <c r="AU287" s="248" t="s">
        <v>91</v>
      </c>
      <c r="AV287" s="13" t="s">
        <v>91</v>
      </c>
      <c r="AW287" s="13" t="s">
        <v>36</v>
      </c>
      <c r="AX287" s="13" t="s">
        <v>89</v>
      </c>
      <c r="AY287" s="248" t="s">
        <v>129</v>
      </c>
    </row>
    <row r="288" s="2" customFormat="1" ht="21.75" customHeight="1">
      <c r="A288" s="37"/>
      <c r="B288" s="38"/>
      <c r="C288" s="218" t="s">
        <v>317</v>
      </c>
      <c r="D288" s="218" t="s">
        <v>131</v>
      </c>
      <c r="E288" s="219" t="s">
        <v>216</v>
      </c>
      <c r="F288" s="220" t="s">
        <v>217</v>
      </c>
      <c r="G288" s="221" t="s">
        <v>211</v>
      </c>
      <c r="H288" s="222">
        <v>0.012999999999999999</v>
      </c>
      <c r="I288" s="223"/>
      <c r="J288" s="224">
        <f>ROUND(I288*H288,2)</f>
        <v>0</v>
      </c>
      <c r="K288" s="225"/>
      <c r="L288" s="43"/>
      <c r="M288" s="226" t="s">
        <v>1</v>
      </c>
      <c r="N288" s="227" t="s">
        <v>46</v>
      </c>
      <c r="O288" s="90"/>
      <c r="P288" s="228">
        <f>O288*H288</f>
        <v>0</v>
      </c>
      <c r="Q288" s="228">
        <v>1.0606199999999999</v>
      </c>
      <c r="R288" s="228">
        <f>Q288*H288</f>
        <v>0.013788059999999998</v>
      </c>
      <c r="S288" s="228">
        <v>0</v>
      </c>
      <c r="T288" s="229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30" t="s">
        <v>135</v>
      </c>
      <c r="AT288" s="230" t="s">
        <v>131</v>
      </c>
      <c r="AU288" s="230" t="s">
        <v>91</v>
      </c>
      <c r="AY288" s="16" t="s">
        <v>129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6" t="s">
        <v>89</v>
      </c>
      <c r="BK288" s="231">
        <f>ROUND(I288*H288,2)</f>
        <v>0</v>
      </c>
      <c r="BL288" s="16" t="s">
        <v>135</v>
      </c>
      <c r="BM288" s="230" t="s">
        <v>318</v>
      </c>
    </row>
    <row r="289" s="2" customFormat="1">
      <c r="A289" s="37"/>
      <c r="B289" s="38"/>
      <c r="C289" s="39"/>
      <c r="D289" s="232" t="s">
        <v>137</v>
      </c>
      <c r="E289" s="39"/>
      <c r="F289" s="233" t="s">
        <v>219</v>
      </c>
      <c r="G289" s="39"/>
      <c r="H289" s="39"/>
      <c r="I289" s="234"/>
      <c r="J289" s="39"/>
      <c r="K289" s="39"/>
      <c r="L289" s="43"/>
      <c r="M289" s="235"/>
      <c r="N289" s="236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137</v>
      </c>
      <c r="AU289" s="16" t="s">
        <v>91</v>
      </c>
    </row>
    <row r="290" s="2" customFormat="1">
      <c r="A290" s="37"/>
      <c r="B290" s="38"/>
      <c r="C290" s="39"/>
      <c r="D290" s="232" t="s">
        <v>139</v>
      </c>
      <c r="E290" s="39"/>
      <c r="F290" s="237" t="s">
        <v>220</v>
      </c>
      <c r="G290" s="39"/>
      <c r="H290" s="39"/>
      <c r="I290" s="234"/>
      <c r="J290" s="39"/>
      <c r="K290" s="39"/>
      <c r="L290" s="43"/>
      <c r="M290" s="235"/>
      <c r="N290" s="236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139</v>
      </c>
      <c r="AU290" s="16" t="s">
        <v>91</v>
      </c>
    </row>
    <row r="291" s="13" customFormat="1">
      <c r="A291" s="13"/>
      <c r="B291" s="238"/>
      <c r="C291" s="239"/>
      <c r="D291" s="232" t="s">
        <v>141</v>
      </c>
      <c r="E291" s="240" t="s">
        <v>1</v>
      </c>
      <c r="F291" s="241" t="s">
        <v>319</v>
      </c>
      <c r="G291" s="239"/>
      <c r="H291" s="242">
        <v>0.012999999999999999</v>
      </c>
      <c r="I291" s="243"/>
      <c r="J291" s="239"/>
      <c r="K291" s="239"/>
      <c r="L291" s="244"/>
      <c r="M291" s="245"/>
      <c r="N291" s="246"/>
      <c r="O291" s="246"/>
      <c r="P291" s="246"/>
      <c r="Q291" s="246"/>
      <c r="R291" s="246"/>
      <c r="S291" s="246"/>
      <c r="T291" s="24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8" t="s">
        <v>141</v>
      </c>
      <c r="AU291" s="248" t="s">
        <v>91</v>
      </c>
      <c r="AV291" s="13" t="s">
        <v>91</v>
      </c>
      <c r="AW291" s="13" t="s">
        <v>36</v>
      </c>
      <c r="AX291" s="13" t="s">
        <v>89</v>
      </c>
      <c r="AY291" s="248" t="s">
        <v>129</v>
      </c>
    </row>
    <row r="292" s="2" customFormat="1" ht="16.5" customHeight="1">
      <c r="A292" s="37"/>
      <c r="B292" s="38"/>
      <c r="C292" s="218" t="s">
        <v>320</v>
      </c>
      <c r="D292" s="218" t="s">
        <v>131</v>
      </c>
      <c r="E292" s="219" t="s">
        <v>209</v>
      </c>
      <c r="F292" s="220" t="s">
        <v>210</v>
      </c>
      <c r="G292" s="221" t="s">
        <v>211</v>
      </c>
      <c r="H292" s="222">
        <v>0.078</v>
      </c>
      <c r="I292" s="223"/>
      <c r="J292" s="224">
        <f>ROUND(I292*H292,2)</f>
        <v>0</v>
      </c>
      <c r="K292" s="225"/>
      <c r="L292" s="43"/>
      <c r="M292" s="226" t="s">
        <v>1</v>
      </c>
      <c r="N292" s="227" t="s">
        <v>46</v>
      </c>
      <c r="O292" s="90"/>
      <c r="P292" s="228">
        <f>O292*H292</f>
        <v>0</v>
      </c>
      <c r="Q292" s="228">
        <v>1.06277</v>
      </c>
      <c r="R292" s="228">
        <f>Q292*H292</f>
        <v>0.082896059999999994</v>
      </c>
      <c r="S292" s="228">
        <v>0</v>
      </c>
      <c r="T292" s="229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30" t="s">
        <v>135</v>
      </c>
      <c r="AT292" s="230" t="s">
        <v>131</v>
      </c>
      <c r="AU292" s="230" t="s">
        <v>91</v>
      </c>
      <c r="AY292" s="16" t="s">
        <v>129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6" t="s">
        <v>89</v>
      </c>
      <c r="BK292" s="231">
        <f>ROUND(I292*H292,2)</f>
        <v>0</v>
      </c>
      <c r="BL292" s="16" t="s">
        <v>135</v>
      </c>
      <c r="BM292" s="230" t="s">
        <v>321</v>
      </c>
    </row>
    <row r="293" s="2" customFormat="1">
      <c r="A293" s="37"/>
      <c r="B293" s="38"/>
      <c r="C293" s="39"/>
      <c r="D293" s="232" t="s">
        <v>137</v>
      </c>
      <c r="E293" s="39"/>
      <c r="F293" s="233" t="s">
        <v>213</v>
      </c>
      <c r="G293" s="39"/>
      <c r="H293" s="39"/>
      <c r="I293" s="234"/>
      <c r="J293" s="39"/>
      <c r="K293" s="39"/>
      <c r="L293" s="43"/>
      <c r="M293" s="235"/>
      <c r="N293" s="236"/>
      <c r="O293" s="90"/>
      <c r="P293" s="90"/>
      <c r="Q293" s="90"/>
      <c r="R293" s="90"/>
      <c r="S293" s="90"/>
      <c r="T293" s="91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137</v>
      </c>
      <c r="AU293" s="16" t="s">
        <v>91</v>
      </c>
    </row>
    <row r="294" s="2" customFormat="1">
      <c r="A294" s="37"/>
      <c r="B294" s="38"/>
      <c r="C294" s="39"/>
      <c r="D294" s="232" t="s">
        <v>139</v>
      </c>
      <c r="E294" s="39"/>
      <c r="F294" s="237" t="s">
        <v>140</v>
      </c>
      <c r="G294" s="39"/>
      <c r="H294" s="39"/>
      <c r="I294" s="234"/>
      <c r="J294" s="39"/>
      <c r="K294" s="39"/>
      <c r="L294" s="43"/>
      <c r="M294" s="235"/>
      <c r="N294" s="236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139</v>
      </c>
      <c r="AU294" s="16" t="s">
        <v>91</v>
      </c>
    </row>
    <row r="295" s="13" customFormat="1">
      <c r="A295" s="13"/>
      <c r="B295" s="238"/>
      <c r="C295" s="239"/>
      <c r="D295" s="232" t="s">
        <v>141</v>
      </c>
      <c r="E295" s="240" t="s">
        <v>1</v>
      </c>
      <c r="F295" s="241" t="s">
        <v>322</v>
      </c>
      <c r="G295" s="239"/>
      <c r="H295" s="242">
        <v>0.078</v>
      </c>
      <c r="I295" s="243"/>
      <c r="J295" s="239"/>
      <c r="K295" s="239"/>
      <c r="L295" s="244"/>
      <c r="M295" s="245"/>
      <c r="N295" s="246"/>
      <c r="O295" s="246"/>
      <c r="P295" s="246"/>
      <c r="Q295" s="246"/>
      <c r="R295" s="246"/>
      <c r="S295" s="246"/>
      <c r="T295" s="247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8" t="s">
        <v>141</v>
      </c>
      <c r="AU295" s="248" t="s">
        <v>91</v>
      </c>
      <c r="AV295" s="13" t="s">
        <v>91</v>
      </c>
      <c r="AW295" s="13" t="s">
        <v>36</v>
      </c>
      <c r="AX295" s="13" t="s">
        <v>89</v>
      </c>
      <c r="AY295" s="248" t="s">
        <v>129</v>
      </c>
    </row>
    <row r="296" s="2" customFormat="1" ht="24.15" customHeight="1">
      <c r="A296" s="37"/>
      <c r="B296" s="38"/>
      <c r="C296" s="218" t="s">
        <v>323</v>
      </c>
      <c r="D296" s="218" t="s">
        <v>131</v>
      </c>
      <c r="E296" s="219" t="s">
        <v>223</v>
      </c>
      <c r="F296" s="220" t="s">
        <v>224</v>
      </c>
      <c r="G296" s="221" t="s">
        <v>159</v>
      </c>
      <c r="H296" s="222">
        <v>6.6239999999999997</v>
      </c>
      <c r="I296" s="223"/>
      <c r="J296" s="224">
        <f>ROUND(I296*H296,2)</f>
        <v>0</v>
      </c>
      <c r="K296" s="225"/>
      <c r="L296" s="43"/>
      <c r="M296" s="226" t="s">
        <v>1</v>
      </c>
      <c r="N296" s="227" t="s">
        <v>46</v>
      </c>
      <c r="O296" s="90"/>
      <c r="P296" s="228">
        <f>O296*H296</f>
        <v>0</v>
      </c>
      <c r="Q296" s="228">
        <v>1.8700000000000001</v>
      </c>
      <c r="R296" s="228">
        <f>Q296*H296</f>
        <v>12.38688</v>
      </c>
      <c r="S296" s="228">
        <v>0</v>
      </c>
      <c r="T296" s="229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0" t="s">
        <v>135</v>
      </c>
      <c r="AT296" s="230" t="s">
        <v>131</v>
      </c>
      <c r="AU296" s="230" t="s">
        <v>91</v>
      </c>
      <c r="AY296" s="16" t="s">
        <v>129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6" t="s">
        <v>89</v>
      </c>
      <c r="BK296" s="231">
        <f>ROUND(I296*H296,2)</f>
        <v>0</v>
      </c>
      <c r="BL296" s="16" t="s">
        <v>135</v>
      </c>
      <c r="BM296" s="230" t="s">
        <v>324</v>
      </c>
    </row>
    <row r="297" s="2" customFormat="1">
      <c r="A297" s="37"/>
      <c r="B297" s="38"/>
      <c r="C297" s="39"/>
      <c r="D297" s="232" t="s">
        <v>137</v>
      </c>
      <c r="E297" s="39"/>
      <c r="F297" s="233" t="s">
        <v>226</v>
      </c>
      <c r="G297" s="39"/>
      <c r="H297" s="39"/>
      <c r="I297" s="234"/>
      <c r="J297" s="39"/>
      <c r="K297" s="39"/>
      <c r="L297" s="43"/>
      <c r="M297" s="235"/>
      <c r="N297" s="236"/>
      <c r="O297" s="90"/>
      <c r="P297" s="90"/>
      <c r="Q297" s="90"/>
      <c r="R297" s="90"/>
      <c r="S297" s="90"/>
      <c r="T297" s="91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137</v>
      </c>
      <c r="AU297" s="16" t="s">
        <v>91</v>
      </c>
    </row>
    <row r="298" s="2" customFormat="1">
      <c r="A298" s="37"/>
      <c r="B298" s="38"/>
      <c r="C298" s="39"/>
      <c r="D298" s="232" t="s">
        <v>139</v>
      </c>
      <c r="E298" s="39"/>
      <c r="F298" s="237" t="s">
        <v>140</v>
      </c>
      <c r="G298" s="39"/>
      <c r="H298" s="39"/>
      <c r="I298" s="234"/>
      <c r="J298" s="39"/>
      <c r="K298" s="39"/>
      <c r="L298" s="43"/>
      <c r="M298" s="235"/>
      <c r="N298" s="236"/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139</v>
      </c>
      <c r="AU298" s="16" t="s">
        <v>91</v>
      </c>
    </row>
    <row r="299" s="13" customFormat="1">
      <c r="A299" s="13"/>
      <c r="B299" s="238"/>
      <c r="C299" s="239"/>
      <c r="D299" s="232" t="s">
        <v>141</v>
      </c>
      <c r="E299" s="240" t="s">
        <v>1</v>
      </c>
      <c r="F299" s="241" t="s">
        <v>325</v>
      </c>
      <c r="G299" s="239"/>
      <c r="H299" s="242">
        <v>6.6239999999999997</v>
      </c>
      <c r="I299" s="243"/>
      <c r="J299" s="239"/>
      <c r="K299" s="239"/>
      <c r="L299" s="244"/>
      <c r="M299" s="245"/>
      <c r="N299" s="246"/>
      <c r="O299" s="246"/>
      <c r="P299" s="246"/>
      <c r="Q299" s="246"/>
      <c r="R299" s="246"/>
      <c r="S299" s="246"/>
      <c r="T299" s="24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8" t="s">
        <v>141</v>
      </c>
      <c r="AU299" s="248" t="s">
        <v>91</v>
      </c>
      <c r="AV299" s="13" t="s">
        <v>91</v>
      </c>
      <c r="AW299" s="13" t="s">
        <v>36</v>
      </c>
      <c r="AX299" s="13" t="s">
        <v>89</v>
      </c>
      <c r="AY299" s="248" t="s">
        <v>129</v>
      </c>
    </row>
    <row r="300" s="2" customFormat="1" ht="24.15" customHeight="1">
      <c r="A300" s="37"/>
      <c r="B300" s="38"/>
      <c r="C300" s="218" t="s">
        <v>326</v>
      </c>
      <c r="D300" s="218" t="s">
        <v>131</v>
      </c>
      <c r="E300" s="219" t="s">
        <v>228</v>
      </c>
      <c r="F300" s="220" t="s">
        <v>229</v>
      </c>
      <c r="G300" s="221" t="s">
        <v>134</v>
      </c>
      <c r="H300" s="222">
        <v>24.84</v>
      </c>
      <c r="I300" s="223"/>
      <c r="J300" s="224">
        <f>ROUND(I300*H300,2)</f>
        <v>0</v>
      </c>
      <c r="K300" s="225"/>
      <c r="L300" s="43"/>
      <c r="M300" s="226" t="s">
        <v>1</v>
      </c>
      <c r="N300" s="227" t="s">
        <v>46</v>
      </c>
      <c r="O300" s="90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30" t="s">
        <v>135</v>
      </c>
      <c r="AT300" s="230" t="s">
        <v>131</v>
      </c>
      <c r="AU300" s="230" t="s">
        <v>91</v>
      </c>
      <c r="AY300" s="16" t="s">
        <v>129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6" t="s">
        <v>89</v>
      </c>
      <c r="BK300" s="231">
        <f>ROUND(I300*H300,2)</f>
        <v>0</v>
      </c>
      <c r="BL300" s="16" t="s">
        <v>135</v>
      </c>
      <c r="BM300" s="230" t="s">
        <v>327</v>
      </c>
    </row>
    <row r="301" s="2" customFormat="1">
      <c r="A301" s="37"/>
      <c r="B301" s="38"/>
      <c r="C301" s="39"/>
      <c r="D301" s="232" t="s">
        <v>137</v>
      </c>
      <c r="E301" s="39"/>
      <c r="F301" s="233" t="s">
        <v>231</v>
      </c>
      <c r="G301" s="39"/>
      <c r="H301" s="39"/>
      <c r="I301" s="234"/>
      <c r="J301" s="39"/>
      <c r="K301" s="39"/>
      <c r="L301" s="43"/>
      <c r="M301" s="235"/>
      <c r="N301" s="236"/>
      <c r="O301" s="90"/>
      <c r="P301" s="90"/>
      <c r="Q301" s="90"/>
      <c r="R301" s="90"/>
      <c r="S301" s="90"/>
      <c r="T301" s="91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137</v>
      </c>
      <c r="AU301" s="16" t="s">
        <v>91</v>
      </c>
    </row>
    <row r="302" s="13" customFormat="1">
      <c r="A302" s="13"/>
      <c r="B302" s="238"/>
      <c r="C302" s="239"/>
      <c r="D302" s="232" t="s">
        <v>141</v>
      </c>
      <c r="E302" s="240" t="s">
        <v>1</v>
      </c>
      <c r="F302" s="241" t="s">
        <v>328</v>
      </c>
      <c r="G302" s="239"/>
      <c r="H302" s="242">
        <v>24.84</v>
      </c>
      <c r="I302" s="243"/>
      <c r="J302" s="239"/>
      <c r="K302" s="239"/>
      <c r="L302" s="244"/>
      <c r="M302" s="245"/>
      <c r="N302" s="246"/>
      <c r="O302" s="246"/>
      <c r="P302" s="246"/>
      <c r="Q302" s="246"/>
      <c r="R302" s="246"/>
      <c r="S302" s="246"/>
      <c r="T302" s="24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8" t="s">
        <v>141</v>
      </c>
      <c r="AU302" s="248" t="s">
        <v>91</v>
      </c>
      <c r="AV302" s="13" t="s">
        <v>91</v>
      </c>
      <c r="AW302" s="13" t="s">
        <v>36</v>
      </c>
      <c r="AX302" s="13" t="s">
        <v>89</v>
      </c>
      <c r="AY302" s="248" t="s">
        <v>129</v>
      </c>
    </row>
    <row r="303" s="2" customFormat="1" ht="24.15" customHeight="1">
      <c r="A303" s="37"/>
      <c r="B303" s="38"/>
      <c r="C303" s="218" t="s">
        <v>329</v>
      </c>
      <c r="D303" s="218" t="s">
        <v>131</v>
      </c>
      <c r="E303" s="219" t="s">
        <v>234</v>
      </c>
      <c r="F303" s="220" t="s">
        <v>235</v>
      </c>
      <c r="G303" s="221" t="s">
        <v>159</v>
      </c>
      <c r="H303" s="222">
        <v>1.0800000000000001</v>
      </c>
      <c r="I303" s="223"/>
      <c r="J303" s="224">
        <f>ROUND(I303*H303,2)</f>
        <v>0</v>
      </c>
      <c r="K303" s="225"/>
      <c r="L303" s="43"/>
      <c r="M303" s="226" t="s">
        <v>1</v>
      </c>
      <c r="N303" s="227" t="s">
        <v>46</v>
      </c>
      <c r="O303" s="90"/>
      <c r="P303" s="228">
        <f>O303*H303</f>
        <v>0</v>
      </c>
      <c r="Q303" s="228">
        <v>2.0032199999999998</v>
      </c>
      <c r="R303" s="228">
        <f>Q303*H303</f>
        <v>2.1634775999999998</v>
      </c>
      <c r="S303" s="228">
        <v>0</v>
      </c>
      <c r="T303" s="229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0" t="s">
        <v>135</v>
      </c>
      <c r="AT303" s="230" t="s">
        <v>131</v>
      </c>
      <c r="AU303" s="230" t="s">
        <v>91</v>
      </c>
      <c r="AY303" s="16" t="s">
        <v>129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6" t="s">
        <v>89</v>
      </c>
      <c r="BK303" s="231">
        <f>ROUND(I303*H303,2)</f>
        <v>0</v>
      </c>
      <c r="BL303" s="16" t="s">
        <v>135</v>
      </c>
      <c r="BM303" s="230" t="s">
        <v>330</v>
      </c>
    </row>
    <row r="304" s="2" customFormat="1">
      <c r="A304" s="37"/>
      <c r="B304" s="38"/>
      <c r="C304" s="39"/>
      <c r="D304" s="232" t="s">
        <v>137</v>
      </c>
      <c r="E304" s="39"/>
      <c r="F304" s="233" t="s">
        <v>237</v>
      </c>
      <c r="G304" s="39"/>
      <c r="H304" s="39"/>
      <c r="I304" s="234"/>
      <c r="J304" s="39"/>
      <c r="K304" s="39"/>
      <c r="L304" s="43"/>
      <c r="M304" s="235"/>
      <c r="N304" s="236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137</v>
      </c>
      <c r="AU304" s="16" t="s">
        <v>91</v>
      </c>
    </row>
    <row r="305" s="2" customFormat="1">
      <c r="A305" s="37"/>
      <c r="B305" s="38"/>
      <c r="C305" s="39"/>
      <c r="D305" s="232" t="s">
        <v>139</v>
      </c>
      <c r="E305" s="39"/>
      <c r="F305" s="237" t="s">
        <v>140</v>
      </c>
      <c r="G305" s="39"/>
      <c r="H305" s="39"/>
      <c r="I305" s="234"/>
      <c r="J305" s="39"/>
      <c r="K305" s="39"/>
      <c r="L305" s="43"/>
      <c r="M305" s="235"/>
      <c r="N305" s="236"/>
      <c r="O305" s="90"/>
      <c r="P305" s="90"/>
      <c r="Q305" s="90"/>
      <c r="R305" s="90"/>
      <c r="S305" s="90"/>
      <c r="T305" s="91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139</v>
      </c>
      <c r="AU305" s="16" t="s">
        <v>91</v>
      </c>
    </row>
    <row r="306" s="13" customFormat="1">
      <c r="A306" s="13"/>
      <c r="B306" s="238"/>
      <c r="C306" s="239"/>
      <c r="D306" s="232" t="s">
        <v>141</v>
      </c>
      <c r="E306" s="240" t="s">
        <v>1</v>
      </c>
      <c r="F306" s="241" t="s">
        <v>331</v>
      </c>
      <c r="G306" s="239"/>
      <c r="H306" s="242">
        <v>1.0800000000000001</v>
      </c>
      <c r="I306" s="243"/>
      <c r="J306" s="239"/>
      <c r="K306" s="239"/>
      <c r="L306" s="244"/>
      <c r="M306" s="245"/>
      <c r="N306" s="246"/>
      <c r="O306" s="246"/>
      <c r="P306" s="246"/>
      <c r="Q306" s="246"/>
      <c r="R306" s="246"/>
      <c r="S306" s="246"/>
      <c r="T306" s="24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8" t="s">
        <v>141</v>
      </c>
      <c r="AU306" s="248" t="s">
        <v>91</v>
      </c>
      <c r="AV306" s="13" t="s">
        <v>91</v>
      </c>
      <c r="AW306" s="13" t="s">
        <v>36</v>
      </c>
      <c r="AX306" s="13" t="s">
        <v>89</v>
      </c>
      <c r="AY306" s="248" t="s">
        <v>129</v>
      </c>
    </row>
    <row r="307" s="2" customFormat="1" ht="24.15" customHeight="1">
      <c r="A307" s="37"/>
      <c r="B307" s="38"/>
      <c r="C307" s="218" t="s">
        <v>332</v>
      </c>
      <c r="D307" s="218" t="s">
        <v>131</v>
      </c>
      <c r="E307" s="219" t="s">
        <v>240</v>
      </c>
      <c r="F307" s="220" t="s">
        <v>241</v>
      </c>
      <c r="G307" s="221" t="s">
        <v>134</v>
      </c>
      <c r="H307" s="222">
        <v>3.7799999999999998</v>
      </c>
      <c r="I307" s="223"/>
      <c r="J307" s="224">
        <f>ROUND(I307*H307,2)</f>
        <v>0</v>
      </c>
      <c r="K307" s="225"/>
      <c r="L307" s="43"/>
      <c r="M307" s="226" t="s">
        <v>1</v>
      </c>
      <c r="N307" s="227" t="s">
        <v>46</v>
      </c>
      <c r="O307" s="90"/>
      <c r="P307" s="228">
        <f>O307*H307</f>
        <v>0</v>
      </c>
      <c r="Q307" s="228">
        <v>0</v>
      </c>
      <c r="R307" s="228">
        <f>Q307*H307</f>
        <v>0</v>
      </c>
      <c r="S307" s="228">
        <v>0</v>
      </c>
      <c r="T307" s="229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0" t="s">
        <v>135</v>
      </c>
      <c r="AT307" s="230" t="s">
        <v>131</v>
      </c>
      <c r="AU307" s="230" t="s">
        <v>91</v>
      </c>
      <c r="AY307" s="16" t="s">
        <v>129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6" t="s">
        <v>89</v>
      </c>
      <c r="BK307" s="231">
        <f>ROUND(I307*H307,2)</f>
        <v>0</v>
      </c>
      <c r="BL307" s="16" t="s">
        <v>135</v>
      </c>
      <c r="BM307" s="230" t="s">
        <v>333</v>
      </c>
    </row>
    <row r="308" s="2" customFormat="1">
      <c r="A308" s="37"/>
      <c r="B308" s="38"/>
      <c r="C308" s="39"/>
      <c r="D308" s="232" t="s">
        <v>137</v>
      </c>
      <c r="E308" s="39"/>
      <c r="F308" s="233" t="s">
        <v>243</v>
      </c>
      <c r="G308" s="39"/>
      <c r="H308" s="39"/>
      <c r="I308" s="234"/>
      <c r="J308" s="39"/>
      <c r="K308" s="39"/>
      <c r="L308" s="43"/>
      <c r="M308" s="235"/>
      <c r="N308" s="236"/>
      <c r="O308" s="90"/>
      <c r="P308" s="90"/>
      <c r="Q308" s="90"/>
      <c r="R308" s="90"/>
      <c r="S308" s="90"/>
      <c r="T308" s="91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137</v>
      </c>
      <c r="AU308" s="16" t="s">
        <v>91</v>
      </c>
    </row>
    <row r="309" s="13" customFormat="1">
      <c r="A309" s="13"/>
      <c r="B309" s="238"/>
      <c r="C309" s="239"/>
      <c r="D309" s="232" t="s">
        <v>141</v>
      </c>
      <c r="E309" s="240" t="s">
        <v>1</v>
      </c>
      <c r="F309" s="241" t="s">
        <v>334</v>
      </c>
      <c r="G309" s="239"/>
      <c r="H309" s="242">
        <v>3.7799999999999998</v>
      </c>
      <c r="I309" s="243"/>
      <c r="J309" s="239"/>
      <c r="K309" s="239"/>
      <c r="L309" s="244"/>
      <c r="M309" s="245"/>
      <c r="N309" s="246"/>
      <c r="O309" s="246"/>
      <c r="P309" s="246"/>
      <c r="Q309" s="246"/>
      <c r="R309" s="246"/>
      <c r="S309" s="246"/>
      <c r="T309" s="24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8" t="s">
        <v>141</v>
      </c>
      <c r="AU309" s="248" t="s">
        <v>91</v>
      </c>
      <c r="AV309" s="13" t="s">
        <v>91</v>
      </c>
      <c r="AW309" s="13" t="s">
        <v>36</v>
      </c>
      <c r="AX309" s="13" t="s">
        <v>89</v>
      </c>
      <c r="AY309" s="248" t="s">
        <v>129</v>
      </c>
    </row>
    <row r="310" s="12" customFormat="1" ht="22.8" customHeight="1">
      <c r="A310" s="12"/>
      <c r="B310" s="202"/>
      <c r="C310" s="203"/>
      <c r="D310" s="204" t="s">
        <v>80</v>
      </c>
      <c r="E310" s="216" t="s">
        <v>135</v>
      </c>
      <c r="F310" s="216" t="s">
        <v>335</v>
      </c>
      <c r="G310" s="203"/>
      <c r="H310" s="203"/>
      <c r="I310" s="206"/>
      <c r="J310" s="217">
        <f>BK310</f>
        <v>0</v>
      </c>
      <c r="K310" s="203"/>
      <c r="L310" s="208"/>
      <c r="M310" s="209"/>
      <c r="N310" s="210"/>
      <c r="O310" s="210"/>
      <c r="P310" s="211">
        <f>SUM(P311:P345)</f>
        <v>0</v>
      </c>
      <c r="Q310" s="210"/>
      <c r="R310" s="211">
        <f>SUM(R311:R345)</f>
        <v>12.887108389999998</v>
      </c>
      <c r="S310" s="210"/>
      <c r="T310" s="212">
        <f>SUM(T311:T345)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3" t="s">
        <v>89</v>
      </c>
      <c r="AT310" s="214" t="s">
        <v>80</v>
      </c>
      <c r="AU310" s="214" t="s">
        <v>89</v>
      </c>
      <c r="AY310" s="213" t="s">
        <v>129</v>
      </c>
      <c r="BK310" s="215">
        <f>SUM(BK311:BK345)</f>
        <v>0</v>
      </c>
    </row>
    <row r="311" s="2" customFormat="1" ht="33" customHeight="1">
      <c r="A311" s="37"/>
      <c r="B311" s="38"/>
      <c r="C311" s="218" t="s">
        <v>336</v>
      </c>
      <c r="D311" s="218" t="s">
        <v>131</v>
      </c>
      <c r="E311" s="219" t="s">
        <v>297</v>
      </c>
      <c r="F311" s="220" t="s">
        <v>298</v>
      </c>
      <c r="G311" s="221" t="s">
        <v>159</v>
      </c>
      <c r="H311" s="222">
        <v>5.6159999999999997</v>
      </c>
      <c r="I311" s="223"/>
      <c r="J311" s="224">
        <f>ROUND(I311*H311,2)</f>
        <v>0</v>
      </c>
      <c r="K311" s="225"/>
      <c r="L311" s="43"/>
      <c r="M311" s="226" t="s">
        <v>1</v>
      </c>
      <c r="N311" s="227" t="s">
        <v>46</v>
      </c>
      <c r="O311" s="90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30" t="s">
        <v>135</v>
      </c>
      <c r="AT311" s="230" t="s">
        <v>131</v>
      </c>
      <c r="AU311" s="230" t="s">
        <v>91</v>
      </c>
      <c r="AY311" s="16" t="s">
        <v>129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6" t="s">
        <v>89</v>
      </c>
      <c r="BK311" s="231">
        <f>ROUND(I311*H311,2)</f>
        <v>0</v>
      </c>
      <c r="BL311" s="16" t="s">
        <v>135</v>
      </c>
      <c r="BM311" s="230" t="s">
        <v>337</v>
      </c>
    </row>
    <row r="312" s="2" customFormat="1">
      <c r="A312" s="37"/>
      <c r="B312" s="38"/>
      <c r="C312" s="39"/>
      <c r="D312" s="232" t="s">
        <v>137</v>
      </c>
      <c r="E312" s="39"/>
      <c r="F312" s="233" t="s">
        <v>300</v>
      </c>
      <c r="G312" s="39"/>
      <c r="H312" s="39"/>
      <c r="I312" s="234"/>
      <c r="J312" s="39"/>
      <c r="K312" s="39"/>
      <c r="L312" s="43"/>
      <c r="M312" s="235"/>
      <c r="N312" s="236"/>
      <c r="O312" s="90"/>
      <c r="P312" s="90"/>
      <c r="Q312" s="90"/>
      <c r="R312" s="90"/>
      <c r="S312" s="90"/>
      <c r="T312" s="91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137</v>
      </c>
      <c r="AU312" s="16" t="s">
        <v>91</v>
      </c>
    </row>
    <row r="313" s="2" customFormat="1">
      <c r="A313" s="37"/>
      <c r="B313" s="38"/>
      <c r="C313" s="39"/>
      <c r="D313" s="232" t="s">
        <v>139</v>
      </c>
      <c r="E313" s="39"/>
      <c r="F313" s="237" t="s">
        <v>301</v>
      </c>
      <c r="G313" s="39"/>
      <c r="H313" s="39"/>
      <c r="I313" s="234"/>
      <c r="J313" s="39"/>
      <c r="K313" s="39"/>
      <c r="L313" s="43"/>
      <c r="M313" s="235"/>
      <c r="N313" s="236"/>
      <c r="O313" s="90"/>
      <c r="P313" s="90"/>
      <c r="Q313" s="90"/>
      <c r="R313" s="90"/>
      <c r="S313" s="90"/>
      <c r="T313" s="91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139</v>
      </c>
      <c r="AU313" s="16" t="s">
        <v>91</v>
      </c>
    </row>
    <row r="314" s="13" customFormat="1">
      <c r="A314" s="13"/>
      <c r="B314" s="238"/>
      <c r="C314" s="239"/>
      <c r="D314" s="232" t="s">
        <v>141</v>
      </c>
      <c r="E314" s="240" t="s">
        <v>1</v>
      </c>
      <c r="F314" s="241" t="s">
        <v>338</v>
      </c>
      <c r="G314" s="239"/>
      <c r="H314" s="242">
        <v>5.6159999999999997</v>
      </c>
      <c r="I314" s="243"/>
      <c r="J314" s="239"/>
      <c r="K314" s="239"/>
      <c r="L314" s="244"/>
      <c r="M314" s="245"/>
      <c r="N314" s="246"/>
      <c r="O314" s="246"/>
      <c r="P314" s="246"/>
      <c r="Q314" s="246"/>
      <c r="R314" s="246"/>
      <c r="S314" s="246"/>
      <c r="T314" s="24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8" t="s">
        <v>141</v>
      </c>
      <c r="AU314" s="248" t="s">
        <v>91</v>
      </c>
      <c r="AV314" s="13" t="s">
        <v>91</v>
      </c>
      <c r="AW314" s="13" t="s">
        <v>36</v>
      </c>
      <c r="AX314" s="13" t="s">
        <v>89</v>
      </c>
      <c r="AY314" s="248" t="s">
        <v>129</v>
      </c>
    </row>
    <row r="315" s="2" customFormat="1" ht="21.75" customHeight="1">
      <c r="A315" s="37"/>
      <c r="B315" s="38"/>
      <c r="C315" s="218" t="s">
        <v>316</v>
      </c>
      <c r="D315" s="218" t="s">
        <v>131</v>
      </c>
      <c r="E315" s="219" t="s">
        <v>184</v>
      </c>
      <c r="F315" s="220" t="s">
        <v>185</v>
      </c>
      <c r="G315" s="221" t="s">
        <v>134</v>
      </c>
      <c r="H315" s="222">
        <v>8.9600000000000009</v>
      </c>
      <c r="I315" s="223"/>
      <c r="J315" s="224">
        <f>ROUND(I315*H315,2)</f>
        <v>0</v>
      </c>
      <c r="K315" s="225"/>
      <c r="L315" s="43"/>
      <c r="M315" s="226" t="s">
        <v>1</v>
      </c>
      <c r="N315" s="227" t="s">
        <v>46</v>
      </c>
      <c r="O315" s="90"/>
      <c r="P315" s="228">
        <f>O315*H315</f>
        <v>0</v>
      </c>
      <c r="Q315" s="228">
        <v>0.00726</v>
      </c>
      <c r="R315" s="228">
        <f>Q315*H315</f>
        <v>0.065049599999999999</v>
      </c>
      <c r="S315" s="228">
        <v>0</v>
      </c>
      <c r="T315" s="229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30" t="s">
        <v>135</v>
      </c>
      <c r="AT315" s="230" t="s">
        <v>131</v>
      </c>
      <c r="AU315" s="230" t="s">
        <v>91</v>
      </c>
      <c r="AY315" s="16" t="s">
        <v>129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6" t="s">
        <v>89</v>
      </c>
      <c r="BK315" s="231">
        <f>ROUND(I315*H315,2)</f>
        <v>0</v>
      </c>
      <c r="BL315" s="16" t="s">
        <v>135</v>
      </c>
      <c r="BM315" s="230" t="s">
        <v>339</v>
      </c>
    </row>
    <row r="316" s="2" customFormat="1">
      <c r="A316" s="37"/>
      <c r="B316" s="38"/>
      <c r="C316" s="39"/>
      <c r="D316" s="232" t="s">
        <v>137</v>
      </c>
      <c r="E316" s="39"/>
      <c r="F316" s="233" t="s">
        <v>187</v>
      </c>
      <c r="G316" s="39"/>
      <c r="H316" s="39"/>
      <c r="I316" s="234"/>
      <c r="J316" s="39"/>
      <c r="K316" s="39"/>
      <c r="L316" s="43"/>
      <c r="M316" s="235"/>
      <c r="N316" s="236"/>
      <c r="O316" s="90"/>
      <c r="P316" s="90"/>
      <c r="Q316" s="90"/>
      <c r="R316" s="90"/>
      <c r="S316" s="90"/>
      <c r="T316" s="91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137</v>
      </c>
      <c r="AU316" s="16" t="s">
        <v>91</v>
      </c>
    </row>
    <row r="317" s="2" customFormat="1">
      <c r="A317" s="37"/>
      <c r="B317" s="38"/>
      <c r="C317" s="39"/>
      <c r="D317" s="232" t="s">
        <v>139</v>
      </c>
      <c r="E317" s="39"/>
      <c r="F317" s="237" t="s">
        <v>140</v>
      </c>
      <c r="G317" s="39"/>
      <c r="H317" s="39"/>
      <c r="I317" s="234"/>
      <c r="J317" s="39"/>
      <c r="K317" s="39"/>
      <c r="L317" s="43"/>
      <c r="M317" s="235"/>
      <c r="N317" s="236"/>
      <c r="O317" s="90"/>
      <c r="P317" s="90"/>
      <c r="Q317" s="90"/>
      <c r="R317" s="90"/>
      <c r="S317" s="90"/>
      <c r="T317" s="91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139</v>
      </c>
      <c r="AU317" s="16" t="s">
        <v>91</v>
      </c>
    </row>
    <row r="318" s="13" customFormat="1">
      <c r="A318" s="13"/>
      <c r="B318" s="238"/>
      <c r="C318" s="239"/>
      <c r="D318" s="232" t="s">
        <v>141</v>
      </c>
      <c r="E318" s="240" t="s">
        <v>1</v>
      </c>
      <c r="F318" s="241" t="s">
        <v>340</v>
      </c>
      <c r="G318" s="239"/>
      <c r="H318" s="242">
        <v>8.9600000000000009</v>
      </c>
      <c r="I318" s="243"/>
      <c r="J318" s="239"/>
      <c r="K318" s="239"/>
      <c r="L318" s="244"/>
      <c r="M318" s="245"/>
      <c r="N318" s="246"/>
      <c r="O318" s="246"/>
      <c r="P318" s="246"/>
      <c r="Q318" s="246"/>
      <c r="R318" s="246"/>
      <c r="S318" s="246"/>
      <c r="T318" s="24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8" t="s">
        <v>141</v>
      </c>
      <c r="AU318" s="248" t="s">
        <v>91</v>
      </c>
      <c r="AV318" s="13" t="s">
        <v>91</v>
      </c>
      <c r="AW318" s="13" t="s">
        <v>36</v>
      </c>
      <c r="AX318" s="13" t="s">
        <v>89</v>
      </c>
      <c r="AY318" s="248" t="s">
        <v>129</v>
      </c>
    </row>
    <row r="319" s="2" customFormat="1" ht="21.75" customHeight="1">
      <c r="A319" s="37"/>
      <c r="B319" s="38"/>
      <c r="C319" s="218" t="s">
        <v>341</v>
      </c>
      <c r="D319" s="218" t="s">
        <v>131</v>
      </c>
      <c r="E319" s="219" t="s">
        <v>190</v>
      </c>
      <c r="F319" s="220" t="s">
        <v>191</v>
      </c>
      <c r="G319" s="221" t="s">
        <v>134</v>
      </c>
      <c r="H319" s="222">
        <v>8.9600000000000009</v>
      </c>
      <c r="I319" s="223"/>
      <c r="J319" s="224">
        <f>ROUND(I319*H319,2)</f>
        <v>0</v>
      </c>
      <c r="K319" s="225"/>
      <c r="L319" s="43"/>
      <c r="M319" s="226" t="s">
        <v>1</v>
      </c>
      <c r="N319" s="227" t="s">
        <v>46</v>
      </c>
      <c r="O319" s="90"/>
      <c r="P319" s="228">
        <f>O319*H319</f>
        <v>0</v>
      </c>
      <c r="Q319" s="228">
        <v>0.00085999999999999998</v>
      </c>
      <c r="R319" s="228">
        <f>Q319*H319</f>
        <v>0.0077056000000000008</v>
      </c>
      <c r="S319" s="228">
        <v>0</v>
      </c>
      <c r="T319" s="229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30" t="s">
        <v>135</v>
      </c>
      <c r="AT319" s="230" t="s">
        <v>131</v>
      </c>
      <c r="AU319" s="230" t="s">
        <v>91</v>
      </c>
      <c r="AY319" s="16" t="s">
        <v>129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6" t="s">
        <v>89</v>
      </c>
      <c r="BK319" s="231">
        <f>ROUND(I319*H319,2)</f>
        <v>0</v>
      </c>
      <c r="BL319" s="16" t="s">
        <v>135</v>
      </c>
      <c r="BM319" s="230" t="s">
        <v>342</v>
      </c>
    </row>
    <row r="320" s="2" customFormat="1">
      <c r="A320" s="37"/>
      <c r="B320" s="38"/>
      <c r="C320" s="39"/>
      <c r="D320" s="232" t="s">
        <v>137</v>
      </c>
      <c r="E320" s="39"/>
      <c r="F320" s="233" t="s">
        <v>193</v>
      </c>
      <c r="G320" s="39"/>
      <c r="H320" s="39"/>
      <c r="I320" s="234"/>
      <c r="J320" s="39"/>
      <c r="K320" s="39"/>
      <c r="L320" s="43"/>
      <c r="M320" s="235"/>
      <c r="N320" s="236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137</v>
      </c>
      <c r="AU320" s="16" t="s">
        <v>91</v>
      </c>
    </row>
    <row r="321" s="2" customFormat="1">
      <c r="A321" s="37"/>
      <c r="B321" s="38"/>
      <c r="C321" s="39"/>
      <c r="D321" s="232" t="s">
        <v>139</v>
      </c>
      <c r="E321" s="39"/>
      <c r="F321" s="237" t="s">
        <v>140</v>
      </c>
      <c r="G321" s="39"/>
      <c r="H321" s="39"/>
      <c r="I321" s="234"/>
      <c r="J321" s="39"/>
      <c r="K321" s="39"/>
      <c r="L321" s="43"/>
      <c r="M321" s="235"/>
      <c r="N321" s="236"/>
      <c r="O321" s="90"/>
      <c r="P321" s="90"/>
      <c r="Q321" s="90"/>
      <c r="R321" s="90"/>
      <c r="S321" s="90"/>
      <c r="T321" s="91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6" t="s">
        <v>139</v>
      </c>
      <c r="AU321" s="16" t="s">
        <v>91</v>
      </c>
    </row>
    <row r="322" s="13" customFormat="1">
      <c r="A322" s="13"/>
      <c r="B322" s="238"/>
      <c r="C322" s="239"/>
      <c r="D322" s="232" t="s">
        <v>141</v>
      </c>
      <c r="E322" s="240" t="s">
        <v>1</v>
      </c>
      <c r="F322" s="241" t="s">
        <v>340</v>
      </c>
      <c r="G322" s="239"/>
      <c r="H322" s="242">
        <v>8.9600000000000009</v>
      </c>
      <c r="I322" s="243"/>
      <c r="J322" s="239"/>
      <c r="K322" s="239"/>
      <c r="L322" s="244"/>
      <c r="M322" s="245"/>
      <c r="N322" s="246"/>
      <c r="O322" s="246"/>
      <c r="P322" s="246"/>
      <c r="Q322" s="246"/>
      <c r="R322" s="246"/>
      <c r="S322" s="246"/>
      <c r="T322" s="24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8" t="s">
        <v>141</v>
      </c>
      <c r="AU322" s="248" t="s">
        <v>91</v>
      </c>
      <c r="AV322" s="13" t="s">
        <v>91</v>
      </c>
      <c r="AW322" s="13" t="s">
        <v>36</v>
      </c>
      <c r="AX322" s="13" t="s">
        <v>89</v>
      </c>
      <c r="AY322" s="248" t="s">
        <v>129</v>
      </c>
    </row>
    <row r="323" s="2" customFormat="1" ht="24.15" customHeight="1">
      <c r="A323" s="37"/>
      <c r="B323" s="38"/>
      <c r="C323" s="218" t="s">
        <v>343</v>
      </c>
      <c r="D323" s="218" t="s">
        <v>131</v>
      </c>
      <c r="E323" s="219" t="s">
        <v>195</v>
      </c>
      <c r="F323" s="220" t="s">
        <v>196</v>
      </c>
      <c r="G323" s="221" t="s">
        <v>159</v>
      </c>
      <c r="H323" s="222">
        <v>3.8879999999999999</v>
      </c>
      <c r="I323" s="223"/>
      <c r="J323" s="224">
        <f>ROUND(I323*H323,2)</f>
        <v>0</v>
      </c>
      <c r="K323" s="225"/>
      <c r="L323" s="43"/>
      <c r="M323" s="226" t="s">
        <v>1</v>
      </c>
      <c r="N323" s="227" t="s">
        <v>46</v>
      </c>
      <c r="O323" s="90"/>
      <c r="P323" s="228">
        <f>O323*H323</f>
        <v>0</v>
      </c>
      <c r="Q323" s="228">
        <v>2.45329</v>
      </c>
      <c r="R323" s="228">
        <f>Q323*H323</f>
        <v>9.5383915199999993</v>
      </c>
      <c r="S323" s="228">
        <v>0</v>
      </c>
      <c r="T323" s="229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30" t="s">
        <v>135</v>
      </c>
      <c r="AT323" s="230" t="s">
        <v>131</v>
      </c>
      <c r="AU323" s="230" t="s">
        <v>91</v>
      </c>
      <c r="AY323" s="16" t="s">
        <v>129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6" t="s">
        <v>89</v>
      </c>
      <c r="BK323" s="231">
        <f>ROUND(I323*H323,2)</f>
        <v>0</v>
      </c>
      <c r="BL323" s="16" t="s">
        <v>135</v>
      </c>
      <c r="BM323" s="230" t="s">
        <v>344</v>
      </c>
    </row>
    <row r="324" s="2" customFormat="1">
      <c r="A324" s="37"/>
      <c r="B324" s="38"/>
      <c r="C324" s="39"/>
      <c r="D324" s="232" t="s">
        <v>137</v>
      </c>
      <c r="E324" s="39"/>
      <c r="F324" s="233" t="s">
        <v>198</v>
      </c>
      <c r="G324" s="39"/>
      <c r="H324" s="39"/>
      <c r="I324" s="234"/>
      <c r="J324" s="39"/>
      <c r="K324" s="39"/>
      <c r="L324" s="43"/>
      <c r="M324" s="235"/>
      <c r="N324" s="236"/>
      <c r="O324" s="90"/>
      <c r="P324" s="90"/>
      <c r="Q324" s="90"/>
      <c r="R324" s="90"/>
      <c r="S324" s="90"/>
      <c r="T324" s="91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137</v>
      </c>
      <c r="AU324" s="16" t="s">
        <v>91</v>
      </c>
    </row>
    <row r="325" s="2" customFormat="1">
      <c r="A325" s="37"/>
      <c r="B325" s="38"/>
      <c r="C325" s="39"/>
      <c r="D325" s="232" t="s">
        <v>139</v>
      </c>
      <c r="E325" s="39"/>
      <c r="F325" s="237" t="s">
        <v>140</v>
      </c>
      <c r="G325" s="39"/>
      <c r="H325" s="39"/>
      <c r="I325" s="234"/>
      <c r="J325" s="39"/>
      <c r="K325" s="39"/>
      <c r="L325" s="43"/>
      <c r="M325" s="235"/>
      <c r="N325" s="236"/>
      <c r="O325" s="90"/>
      <c r="P325" s="90"/>
      <c r="Q325" s="90"/>
      <c r="R325" s="90"/>
      <c r="S325" s="90"/>
      <c r="T325" s="91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139</v>
      </c>
      <c r="AU325" s="16" t="s">
        <v>91</v>
      </c>
    </row>
    <row r="326" s="13" customFormat="1">
      <c r="A326" s="13"/>
      <c r="B326" s="238"/>
      <c r="C326" s="239"/>
      <c r="D326" s="232" t="s">
        <v>141</v>
      </c>
      <c r="E326" s="240" t="s">
        <v>1</v>
      </c>
      <c r="F326" s="241" t="s">
        <v>345</v>
      </c>
      <c r="G326" s="239"/>
      <c r="H326" s="242">
        <v>3.8879999999999999</v>
      </c>
      <c r="I326" s="243"/>
      <c r="J326" s="239"/>
      <c r="K326" s="239"/>
      <c r="L326" s="244"/>
      <c r="M326" s="245"/>
      <c r="N326" s="246"/>
      <c r="O326" s="246"/>
      <c r="P326" s="246"/>
      <c r="Q326" s="246"/>
      <c r="R326" s="246"/>
      <c r="S326" s="246"/>
      <c r="T326" s="24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8" t="s">
        <v>141</v>
      </c>
      <c r="AU326" s="248" t="s">
        <v>91</v>
      </c>
      <c r="AV326" s="13" t="s">
        <v>91</v>
      </c>
      <c r="AW326" s="13" t="s">
        <v>36</v>
      </c>
      <c r="AX326" s="13" t="s">
        <v>89</v>
      </c>
      <c r="AY326" s="248" t="s">
        <v>129</v>
      </c>
    </row>
    <row r="327" s="2" customFormat="1" ht="24.15" customHeight="1">
      <c r="A327" s="37"/>
      <c r="B327" s="38"/>
      <c r="C327" s="218" t="s">
        <v>346</v>
      </c>
      <c r="D327" s="218" t="s">
        <v>131</v>
      </c>
      <c r="E327" s="219" t="s">
        <v>201</v>
      </c>
      <c r="F327" s="220" t="s">
        <v>202</v>
      </c>
      <c r="G327" s="221" t="s">
        <v>203</v>
      </c>
      <c r="H327" s="222">
        <v>32</v>
      </c>
      <c r="I327" s="223"/>
      <c r="J327" s="224">
        <f>ROUND(I327*H327,2)</f>
        <v>0</v>
      </c>
      <c r="K327" s="225"/>
      <c r="L327" s="43"/>
      <c r="M327" s="226" t="s">
        <v>1</v>
      </c>
      <c r="N327" s="227" t="s">
        <v>46</v>
      </c>
      <c r="O327" s="90"/>
      <c r="P327" s="228">
        <f>O327*H327</f>
        <v>0</v>
      </c>
      <c r="Q327" s="228">
        <v>0.00020000000000000001</v>
      </c>
      <c r="R327" s="228">
        <f>Q327*H327</f>
        <v>0.0064000000000000003</v>
      </c>
      <c r="S327" s="228">
        <v>0</v>
      </c>
      <c r="T327" s="229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30" t="s">
        <v>135</v>
      </c>
      <c r="AT327" s="230" t="s">
        <v>131</v>
      </c>
      <c r="AU327" s="230" t="s">
        <v>91</v>
      </c>
      <c r="AY327" s="16" t="s">
        <v>129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6" t="s">
        <v>89</v>
      </c>
      <c r="BK327" s="231">
        <f>ROUND(I327*H327,2)</f>
        <v>0</v>
      </c>
      <c r="BL327" s="16" t="s">
        <v>135</v>
      </c>
      <c r="BM327" s="230" t="s">
        <v>347</v>
      </c>
    </row>
    <row r="328" s="2" customFormat="1">
      <c r="A328" s="37"/>
      <c r="B328" s="38"/>
      <c r="C328" s="39"/>
      <c r="D328" s="232" t="s">
        <v>137</v>
      </c>
      <c r="E328" s="39"/>
      <c r="F328" s="233" t="s">
        <v>205</v>
      </c>
      <c r="G328" s="39"/>
      <c r="H328" s="39"/>
      <c r="I328" s="234"/>
      <c r="J328" s="39"/>
      <c r="K328" s="39"/>
      <c r="L328" s="43"/>
      <c r="M328" s="235"/>
      <c r="N328" s="236"/>
      <c r="O328" s="90"/>
      <c r="P328" s="90"/>
      <c r="Q328" s="90"/>
      <c r="R328" s="90"/>
      <c r="S328" s="90"/>
      <c r="T328" s="91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137</v>
      </c>
      <c r="AU328" s="16" t="s">
        <v>91</v>
      </c>
    </row>
    <row r="329" s="2" customFormat="1">
      <c r="A329" s="37"/>
      <c r="B329" s="38"/>
      <c r="C329" s="39"/>
      <c r="D329" s="232" t="s">
        <v>139</v>
      </c>
      <c r="E329" s="39"/>
      <c r="F329" s="237" t="s">
        <v>206</v>
      </c>
      <c r="G329" s="39"/>
      <c r="H329" s="39"/>
      <c r="I329" s="234"/>
      <c r="J329" s="39"/>
      <c r="K329" s="39"/>
      <c r="L329" s="43"/>
      <c r="M329" s="235"/>
      <c r="N329" s="236"/>
      <c r="O329" s="90"/>
      <c r="P329" s="90"/>
      <c r="Q329" s="90"/>
      <c r="R329" s="90"/>
      <c r="S329" s="90"/>
      <c r="T329" s="91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139</v>
      </c>
      <c r="AU329" s="16" t="s">
        <v>91</v>
      </c>
    </row>
    <row r="330" s="13" customFormat="1">
      <c r="A330" s="13"/>
      <c r="B330" s="238"/>
      <c r="C330" s="239"/>
      <c r="D330" s="232" t="s">
        <v>141</v>
      </c>
      <c r="E330" s="240" t="s">
        <v>1</v>
      </c>
      <c r="F330" s="241" t="s">
        <v>287</v>
      </c>
      <c r="G330" s="239"/>
      <c r="H330" s="242">
        <v>32</v>
      </c>
      <c r="I330" s="243"/>
      <c r="J330" s="239"/>
      <c r="K330" s="239"/>
      <c r="L330" s="244"/>
      <c r="M330" s="245"/>
      <c r="N330" s="246"/>
      <c r="O330" s="246"/>
      <c r="P330" s="246"/>
      <c r="Q330" s="246"/>
      <c r="R330" s="246"/>
      <c r="S330" s="246"/>
      <c r="T330" s="247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8" t="s">
        <v>141</v>
      </c>
      <c r="AU330" s="248" t="s">
        <v>91</v>
      </c>
      <c r="AV330" s="13" t="s">
        <v>91</v>
      </c>
      <c r="AW330" s="13" t="s">
        <v>36</v>
      </c>
      <c r="AX330" s="13" t="s">
        <v>89</v>
      </c>
      <c r="AY330" s="248" t="s">
        <v>129</v>
      </c>
    </row>
    <row r="331" s="2" customFormat="1" ht="21.75" customHeight="1">
      <c r="A331" s="37"/>
      <c r="B331" s="38"/>
      <c r="C331" s="218" t="s">
        <v>348</v>
      </c>
      <c r="D331" s="218" t="s">
        <v>131</v>
      </c>
      <c r="E331" s="219" t="s">
        <v>216</v>
      </c>
      <c r="F331" s="220" t="s">
        <v>217</v>
      </c>
      <c r="G331" s="221" t="s">
        <v>211</v>
      </c>
      <c r="H331" s="222">
        <v>0.027</v>
      </c>
      <c r="I331" s="223"/>
      <c r="J331" s="224">
        <f>ROUND(I331*H331,2)</f>
        <v>0</v>
      </c>
      <c r="K331" s="225"/>
      <c r="L331" s="43"/>
      <c r="M331" s="226" t="s">
        <v>1</v>
      </c>
      <c r="N331" s="227" t="s">
        <v>46</v>
      </c>
      <c r="O331" s="90"/>
      <c r="P331" s="228">
        <f>O331*H331</f>
        <v>0</v>
      </c>
      <c r="Q331" s="228">
        <v>1.0606199999999999</v>
      </c>
      <c r="R331" s="228">
        <f>Q331*H331</f>
        <v>0.028636739999999997</v>
      </c>
      <c r="S331" s="228">
        <v>0</v>
      </c>
      <c r="T331" s="229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30" t="s">
        <v>135</v>
      </c>
      <c r="AT331" s="230" t="s">
        <v>131</v>
      </c>
      <c r="AU331" s="230" t="s">
        <v>91</v>
      </c>
      <c r="AY331" s="16" t="s">
        <v>129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6" t="s">
        <v>89</v>
      </c>
      <c r="BK331" s="231">
        <f>ROUND(I331*H331,2)</f>
        <v>0</v>
      </c>
      <c r="BL331" s="16" t="s">
        <v>135</v>
      </c>
      <c r="BM331" s="230" t="s">
        <v>349</v>
      </c>
    </row>
    <row r="332" s="2" customFormat="1">
      <c r="A332" s="37"/>
      <c r="B332" s="38"/>
      <c r="C332" s="39"/>
      <c r="D332" s="232" t="s">
        <v>137</v>
      </c>
      <c r="E332" s="39"/>
      <c r="F332" s="233" t="s">
        <v>219</v>
      </c>
      <c r="G332" s="39"/>
      <c r="H332" s="39"/>
      <c r="I332" s="234"/>
      <c r="J332" s="39"/>
      <c r="K332" s="39"/>
      <c r="L332" s="43"/>
      <c r="M332" s="235"/>
      <c r="N332" s="236"/>
      <c r="O332" s="90"/>
      <c r="P332" s="90"/>
      <c r="Q332" s="90"/>
      <c r="R332" s="90"/>
      <c r="S332" s="90"/>
      <c r="T332" s="91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137</v>
      </c>
      <c r="AU332" s="16" t="s">
        <v>91</v>
      </c>
    </row>
    <row r="333" s="2" customFormat="1">
      <c r="A333" s="37"/>
      <c r="B333" s="38"/>
      <c r="C333" s="39"/>
      <c r="D333" s="232" t="s">
        <v>139</v>
      </c>
      <c r="E333" s="39"/>
      <c r="F333" s="237" t="s">
        <v>220</v>
      </c>
      <c r="G333" s="39"/>
      <c r="H333" s="39"/>
      <c r="I333" s="234"/>
      <c r="J333" s="39"/>
      <c r="K333" s="39"/>
      <c r="L333" s="43"/>
      <c r="M333" s="235"/>
      <c r="N333" s="236"/>
      <c r="O333" s="90"/>
      <c r="P333" s="90"/>
      <c r="Q333" s="90"/>
      <c r="R333" s="90"/>
      <c r="S333" s="90"/>
      <c r="T333" s="91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139</v>
      </c>
      <c r="AU333" s="16" t="s">
        <v>91</v>
      </c>
    </row>
    <row r="334" s="13" customFormat="1">
      <c r="A334" s="13"/>
      <c r="B334" s="238"/>
      <c r="C334" s="239"/>
      <c r="D334" s="232" t="s">
        <v>141</v>
      </c>
      <c r="E334" s="240" t="s">
        <v>1</v>
      </c>
      <c r="F334" s="241" t="s">
        <v>350</v>
      </c>
      <c r="G334" s="239"/>
      <c r="H334" s="242">
        <v>0.027</v>
      </c>
      <c r="I334" s="243"/>
      <c r="J334" s="239"/>
      <c r="K334" s="239"/>
      <c r="L334" s="244"/>
      <c r="M334" s="245"/>
      <c r="N334" s="246"/>
      <c r="O334" s="246"/>
      <c r="P334" s="246"/>
      <c r="Q334" s="246"/>
      <c r="R334" s="246"/>
      <c r="S334" s="246"/>
      <c r="T334" s="24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8" t="s">
        <v>141</v>
      </c>
      <c r="AU334" s="248" t="s">
        <v>91</v>
      </c>
      <c r="AV334" s="13" t="s">
        <v>91</v>
      </c>
      <c r="AW334" s="13" t="s">
        <v>36</v>
      </c>
      <c r="AX334" s="13" t="s">
        <v>89</v>
      </c>
      <c r="AY334" s="248" t="s">
        <v>129</v>
      </c>
    </row>
    <row r="335" s="2" customFormat="1" ht="16.5" customHeight="1">
      <c r="A335" s="37"/>
      <c r="B335" s="38"/>
      <c r="C335" s="218" t="s">
        <v>351</v>
      </c>
      <c r="D335" s="218" t="s">
        <v>131</v>
      </c>
      <c r="E335" s="219" t="s">
        <v>209</v>
      </c>
      <c r="F335" s="220" t="s">
        <v>210</v>
      </c>
      <c r="G335" s="221" t="s">
        <v>211</v>
      </c>
      <c r="H335" s="222">
        <v>0.0089999999999999993</v>
      </c>
      <c r="I335" s="223"/>
      <c r="J335" s="224">
        <f>ROUND(I335*H335,2)</f>
        <v>0</v>
      </c>
      <c r="K335" s="225"/>
      <c r="L335" s="43"/>
      <c r="M335" s="226" t="s">
        <v>1</v>
      </c>
      <c r="N335" s="227" t="s">
        <v>46</v>
      </c>
      <c r="O335" s="90"/>
      <c r="P335" s="228">
        <f>O335*H335</f>
        <v>0</v>
      </c>
      <c r="Q335" s="228">
        <v>1.06277</v>
      </c>
      <c r="R335" s="228">
        <f>Q335*H335</f>
        <v>0.0095649299999999993</v>
      </c>
      <c r="S335" s="228">
        <v>0</v>
      </c>
      <c r="T335" s="229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30" t="s">
        <v>135</v>
      </c>
      <c r="AT335" s="230" t="s">
        <v>131</v>
      </c>
      <c r="AU335" s="230" t="s">
        <v>91</v>
      </c>
      <c r="AY335" s="16" t="s">
        <v>129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6" t="s">
        <v>89</v>
      </c>
      <c r="BK335" s="231">
        <f>ROUND(I335*H335,2)</f>
        <v>0</v>
      </c>
      <c r="BL335" s="16" t="s">
        <v>135</v>
      </c>
      <c r="BM335" s="230" t="s">
        <v>352</v>
      </c>
    </row>
    <row r="336" s="2" customFormat="1">
      <c r="A336" s="37"/>
      <c r="B336" s="38"/>
      <c r="C336" s="39"/>
      <c r="D336" s="232" t="s">
        <v>137</v>
      </c>
      <c r="E336" s="39"/>
      <c r="F336" s="233" t="s">
        <v>213</v>
      </c>
      <c r="G336" s="39"/>
      <c r="H336" s="39"/>
      <c r="I336" s="234"/>
      <c r="J336" s="39"/>
      <c r="K336" s="39"/>
      <c r="L336" s="43"/>
      <c r="M336" s="235"/>
      <c r="N336" s="236"/>
      <c r="O336" s="90"/>
      <c r="P336" s="90"/>
      <c r="Q336" s="90"/>
      <c r="R336" s="90"/>
      <c r="S336" s="90"/>
      <c r="T336" s="91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137</v>
      </c>
      <c r="AU336" s="16" t="s">
        <v>91</v>
      </c>
    </row>
    <row r="337" s="2" customFormat="1">
      <c r="A337" s="37"/>
      <c r="B337" s="38"/>
      <c r="C337" s="39"/>
      <c r="D337" s="232" t="s">
        <v>139</v>
      </c>
      <c r="E337" s="39"/>
      <c r="F337" s="237" t="s">
        <v>140</v>
      </c>
      <c r="G337" s="39"/>
      <c r="H337" s="39"/>
      <c r="I337" s="234"/>
      <c r="J337" s="39"/>
      <c r="K337" s="39"/>
      <c r="L337" s="43"/>
      <c r="M337" s="235"/>
      <c r="N337" s="236"/>
      <c r="O337" s="90"/>
      <c r="P337" s="90"/>
      <c r="Q337" s="90"/>
      <c r="R337" s="90"/>
      <c r="S337" s="90"/>
      <c r="T337" s="91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16" t="s">
        <v>139</v>
      </c>
      <c r="AU337" s="16" t="s">
        <v>91</v>
      </c>
    </row>
    <row r="338" s="13" customFormat="1">
      <c r="A338" s="13"/>
      <c r="B338" s="238"/>
      <c r="C338" s="239"/>
      <c r="D338" s="232" t="s">
        <v>141</v>
      </c>
      <c r="E338" s="240" t="s">
        <v>1</v>
      </c>
      <c r="F338" s="241" t="s">
        <v>353</v>
      </c>
      <c r="G338" s="239"/>
      <c r="H338" s="242">
        <v>0.0089999999999999993</v>
      </c>
      <c r="I338" s="243"/>
      <c r="J338" s="239"/>
      <c r="K338" s="239"/>
      <c r="L338" s="244"/>
      <c r="M338" s="245"/>
      <c r="N338" s="246"/>
      <c r="O338" s="246"/>
      <c r="P338" s="246"/>
      <c r="Q338" s="246"/>
      <c r="R338" s="246"/>
      <c r="S338" s="246"/>
      <c r="T338" s="247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8" t="s">
        <v>141</v>
      </c>
      <c r="AU338" s="248" t="s">
        <v>91</v>
      </c>
      <c r="AV338" s="13" t="s">
        <v>91</v>
      </c>
      <c r="AW338" s="13" t="s">
        <v>36</v>
      </c>
      <c r="AX338" s="13" t="s">
        <v>89</v>
      </c>
      <c r="AY338" s="248" t="s">
        <v>129</v>
      </c>
    </row>
    <row r="339" s="2" customFormat="1" ht="24.15" customHeight="1">
      <c r="A339" s="37"/>
      <c r="B339" s="38"/>
      <c r="C339" s="218" t="s">
        <v>354</v>
      </c>
      <c r="D339" s="218" t="s">
        <v>131</v>
      </c>
      <c r="E339" s="219" t="s">
        <v>223</v>
      </c>
      <c r="F339" s="220" t="s">
        <v>224</v>
      </c>
      <c r="G339" s="221" t="s">
        <v>159</v>
      </c>
      <c r="H339" s="222">
        <v>1.728</v>
      </c>
      <c r="I339" s="223"/>
      <c r="J339" s="224">
        <f>ROUND(I339*H339,2)</f>
        <v>0</v>
      </c>
      <c r="K339" s="225"/>
      <c r="L339" s="43"/>
      <c r="M339" s="226" t="s">
        <v>1</v>
      </c>
      <c r="N339" s="227" t="s">
        <v>46</v>
      </c>
      <c r="O339" s="90"/>
      <c r="P339" s="228">
        <f>O339*H339</f>
        <v>0</v>
      </c>
      <c r="Q339" s="228">
        <v>1.8700000000000001</v>
      </c>
      <c r="R339" s="228">
        <f>Q339*H339</f>
        <v>3.23136</v>
      </c>
      <c r="S339" s="228">
        <v>0</v>
      </c>
      <c r="T339" s="229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30" t="s">
        <v>135</v>
      </c>
      <c r="AT339" s="230" t="s">
        <v>131</v>
      </c>
      <c r="AU339" s="230" t="s">
        <v>91</v>
      </c>
      <c r="AY339" s="16" t="s">
        <v>129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6" t="s">
        <v>89</v>
      </c>
      <c r="BK339" s="231">
        <f>ROUND(I339*H339,2)</f>
        <v>0</v>
      </c>
      <c r="BL339" s="16" t="s">
        <v>135</v>
      </c>
      <c r="BM339" s="230" t="s">
        <v>355</v>
      </c>
    </row>
    <row r="340" s="2" customFormat="1">
      <c r="A340" s="37"/>
      <c r="B340" s="38"/>
      <c r="C340" s="39"/>
      <c r="D340" s="232" t="s">
        <v>137</v>
      </c>
      <c r="E340" s="39"/>
      <c r="F340" s="233" t="s">
        <v>226</v>
      </c>
      <c r="G340" s="39"/>
      <c r="H340" s="39"/>
      <c r="I340" s="234"/>
      <c r="J340" s="39"/>
      <c r="K340" s="39"/>
      <c r="L340" s="43"/>
      <c r="M340" s="235"/>
      <c r="N340" s="236"/>
      <c r="O340" s="90"/>
      <c r="P340" s="90"/>
      <c r="Q340" s="90"/>
      <c r="R340" s="90"/>
      <c r="S340" s="90"/>
      <c r="T340" s="91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137</v>
      </c>
      <c r="AU340" s="16" t="s">
        <v>91</v>
      </c>
    </row>
    <row r="341" s="2" customFormat="1">
      <c r="A341" s="37"/>
      <c r="B341" s="38"/>
      <c r="C341" s="39"/>
      <c r="D341" s="232" t="s">
        <v>139</v>
      </c>
      <c r="E341" s="39"/>
      <c r="F341" s="237" t="s">
        <v>140</v>
      </c>
      <c r="G341" s="39"/>
      <c r="H341" s="39"/>
      <c r="I341" s="234"/>
      <c r="J341" s="39"/>
      <c r="K341" s="39"/>
      <c r="L341" s="43"/>
      <c r="M341" s="235"/>
      <c r="N341" s="236"/>
      <c r="O341" s="90"/>
      <c r="P341" s="90"/>
      <c r="Q341" s="90"/>
      <c r="R341" s="90"/>
      <c r="S341" s="90"/>
      <c r="T341" s="91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139</v>
      </c>
      <c r="AU341" s="16" t="s">
        <v>91</v>
      </c>
    </row>
    <row r="342" s="13" customFormat="1">
      <c r="A342" s="13"/>
      <c r="B342" s="238"/>
      <c r="C342" s="239"/>
      <c r="D342" s="232" t="s">
        <v>141</v>
      </c>
      <c r="E342" s="240" t="s">
        <v>1</v>
      </c>
      <c r="F342" s="241" t="s">
        <v>356</v>
      </c>
      <c r="G342" s="239"/>
      <c r="H342" s="242">
        <v>1.728</v>
      </c>
      <c r="I342" s="243"/>
      <c r="J342" s="239"/>
      <c r="K342" s="239"/>
      <c r="L342" s="244"/>
      <c r="M342" s="245"/>
      <c r="N342" s="246"/>
      <c r="O342" s="246"/>
      <c r="P342" s="246"/>
      <c r="Q342" s="246"/>
      <c r="R342" s="246"/>
      <c r="S342" s="246"/>
      <c r="T342" s="247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8" t="s">
        <v>141</v>
      </c>
      <c r="AU342" s="248" t="s">
        <v>91</v>
      </c>
      <c r="AV342" s="13" t="s">
        <v>91</v>
      </c>
      <c r="AW342" s="13" t="s">
        <v>36</v>
      </c>
      <c r="AX342" s="13" t="s">
        <v>89</v>
      </c>
      <c r="AY342" s="248" t="s">
        <v>129</v>
      </c>
    </row>
    <row r="343" s="2" customFormat="1" ht="24.15" customHeight="1">
      <c r="A343" s="37"/>
      <c r="B343" s="38"/>
      <c r="C343" s="218" t="s">
        <v>357</v>
      </c>
      <c r="D343" s="218" t="s">
        <v>131</v>
      </c>
      <c r="E343" s="219" t="s">
        <v>228</v>
      </c>
      <c r="F343" s="220" t="s">
        <v>229</v>
      </c>
      <c r="G343" s="221" t="s">
        <v>134</v>
      </c>
      <c r="H343" s="222">
        <v>7.6799999999999997</v>
      </c>
      <c r="I343" s="223"/>
      <c r="J343" s="224">
        <f>ROUND(I343*H343,2)</f>
        <v>0</v>
      </c>
      <c r="K343" s="225"/>
      <c r="L343" s="43"/>
      <c r="M343" s="226" t="s">
        <v>1</v>
      </c>
      <c r="N343" s="227" t="s">
        <v>46</v>
      </c>
      <c r="O343" s="90"/>
      <c r="P343" s="228">
        <f>O343*H343</f>
        <v>0</v>
      </c>
      <c r="Q343" s="228">
        <v>0</v>
      </c>
      <c r="R343" s="228">
        <f>Q343*H343</f>
        <v>0</v>
      </c>
      <c r="S343" s="228">
        <v>0</v>
      </c>
      <c r="T343" s="229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30" t="s">
        <v>135</v>
      </c>
      <c r="AT343" s="230" t="s">
        <v>131</v>
      </c>
      <c r="AU343" s="230" t="s">
        <v>91</v>
      </c>
      <c r="AY343" s="16" t="s">
        <v>129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6" t="s">
        <v>89</v>
      </c>
      <c r="BK343" s="231">
        <f>ROUND(I343*H343,2)</f>
        <v>0</v>
      </c>
      <c r="BL343" s="16" t="s">
        <v>135</v>
      </c>
      <c r="BM343" s="230" t="s">
        <v>358</v>
      </c>
    </row>
    <row r="344" s="2" customFormat="1">
      <c r="A344" s="37"/>
      <c r="B344" s="38"/>
      <c r="C344" s="39"/>
      <c r="D344" s="232" t="s">
        <v>137</v>
      </c>
      <c r="E344" s="39"/>
      <c r="F344" s="233" t="s">
        <v>231</v>
      </c>
      <c r="G344" s="39"/>
      <c r="H344" s="39"/>
      <c r="I344" s="234"/>
      <c r="J344" s="39"/>
      <c r="K344" s="39"/>
      <c r="L344" s="43"/>
      <c r="M344" s="235"/>
      <c r="N344" s="236"/>
      <c r="O344" s="90"/>
      <c r="P344" s="90"/>
      <c r="Q344" s="90"/>
      <c r="R344" s="90"/>
      <c r="S344" s="90"/>
      <c r="T344" s="91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137</v>
      </c>
      <c r="AU344" s="16" t="s">
        <v>91</v>
      </c>
    </row>
    <row r="345" s="13" customFormat="1">
      <c r="A345" s="13"/>
      <c r="B345" s="238"/>
      <c r="C345" s="239"/>
      <c r="D345" s="232" t="s">
        <v>141</v>
      </c>
      <c r="E345" s="240" t="s">
        <v>1</v>
      </c>
      <c r="F345" s="241" t="s">
        <v>359</v>
      </c>
      <c r="G345" s="239"/>
      <c r="H345" s="242">
        <v>7.6799999999999997</v>
      </c>
      <c r="I345" s="243"/>
      <c r="J345" s="239"/>
      <c r="K345" s="239"/>
      <c r="L345" s="244"/>
      <c r="M345" s="245"/>
      <c r="N345" s="246"/>
      <c r="O345" s="246"/>
      <c r="P345" s="246"/>
      <c r="Q345" s="246"/>
      <c r="R345" s="246"/>
      <c r="S345" s="246"/>
      <c r="T345" s="247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8" t="s">
        <v>141</v>
      </c>
      <c r="AU345" s="248" t="s">
        <v>91</v>
      </c>
      <c r="AV345" s="13" t="s">
        <v>91</v>
      </c>
      <c r="AW345" s="13" t="s">
        <v>36</v>
      </c>
      <c r="AX345" s="13" t="s">
        <v>89</v>
      </c>
      <c r="AY345" s="248" t="s">
        <v>129</v>
      </c>
    </row>
    <row r="346" s="12" customFormat="1" ht="22.8" customHeight="1">
      <c r="A346" s="12"/>
      <c r="B346" s="202"/>
      <c r="C346" s="203"/>
      <c r="D346" s="204" t="s">
        <v>80</v>
      </c>
      <c r="E346" s="216" t="s">
        <v>164</v>
      </c>
      <c r="F346" s="216" t="s">
        <v>360</v>
      </c>
      <c r="G346" s="203"/>
      <c r="H346" s="203"/>
      <c r="I346" s="206"/>
      <c r="J346" s="217">
        <f>BK346</f>
        <v>0</v>
      </c>
      <c r="K346" s="203"/>
      <c r="L346" s="208"/>
      <c r="M346" s="209"/>
      <c r="N346" s="210"/>
      <c r="O346" s="210"/>
      <c r="P346" s="211">
        <f>SUM(P347:P386)</f>
        <v>0</v>
      </c>
      <c r="Q346" s="210"/>
      <c r="R346" s="211">
        <f>SUM(R347:R386)</f>
        <v>0</v>
      </c>
      <c r="S346" s="210"/>
      <c r="T346" s="212">
        <f>SUM(T347:T386)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13" t="s">
        <v>89</v>
      </c>
      <c r="AT346" s="214" t="s">
        <v>80</v>
      </c>
      <c r="AU346" s="214" t="s">
        <v>89</v>
      </c>
      <c r="AY346" s="213" t="s">
        <v>129</v>
      </c>
      <c r="BK346" s="215">
        <f>SUM(BK347:BK386)</f>
        <v>0</v>
      </c>
    </row>
    <row r="347" s="2" customFormat="1" ht="24.15" customHeight="1">
      <c r="A347" s="37"/>
      <c r="B347" s="38"/>
      <c r="C347" s="218" t="s">
        <v>361</v>
      </c>
      <c r="D347" s="218" t="s">
        <v>131</v>
      </c>
      <c r="E347" s="219" t="s">
        <v>362</v>
      </c>
      <c r="F347" s="220" t="s">
        <v>363</v>
      </c>
      <c r="G347" s="221" t="s">
        <v>159</v>
      </c>
      <c r="H347" s="222">
        <v>2313.596</v>
      </c>
      <c r="I347" s="223"/>
      <c r="J347" s="224">
        <f>ROUND(I347*H347,2)</f>
        <v>0</v>
      </c>
      <c r="K347" s="225"/>
      <c r="L347" s="43"/>
      <c r="M347" s="226" t="s">
        <v>1</v>
      </c>
      <c r="N347" s="227" t="s">
        <v>46</v>
      </c>
      <c r="O347" s="90"/>
      <c r="P347" s="228">
        <f>O347*H347</f>
        <v>0</v>
      </c>
      <c r="Q347" s="228">
        <v>0</v>
      </c>
      <c r="R347" s="228">
        <f>Q347*H347</f>
        <v>0</v>
      </c>
      <c r="S347" s="228">
        <v>0</v>
      </c>
      <c r="T347" s="229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30" t="s">
        <v>135</v>
      </c>
      <c r="AT347" s="230" t="s">
        <v>131</v>
      </c>
      <c r="AU347" s="230" t="s">
        <v>91</v>
      </c>
      <c r="AY347" s="16" t="s">
        <v>129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6" t="s">
        <v>89</v>
      </c>
      <c r="BK347" s="231">
        <f>ROUND(I347*H347,2)</f>
        <v>0</v>
      </c>
      <c r="BL347" s="16" t="s">
        <v>135</v>
      </c>
      <c r="BM347" s="230" t="s">
        <v>364</v>
      </c>
    </row>
    <row r="348" s="2" customFormat="1">
      <c r="A348" s="37"/>
      <c r="B348" s="38"/>
      <c r="C348" s="39"/>
      <c r="D348" s="232" t="s">
        <v>137</v>
      </c>
      <c r="E348" s="39"/>
      <c r="F348" s="233" t="s">
        <v>365</v>
      </c>
      <c r="G348" s="39"/>
      <c r="H348" s="39"/>
      <c r="I348" s="234"/>
      <c r="J348" s="39"/>
      <c r="K348" s="39"/>
      <c r="L348" s="43"/>
      <c r="M348" s="235"/>
      <c r="N348" s="236"/>
      <c r="O348" s="90"/>
      <c r="P348" s="90"/>
      <c r="Q348" s="90"/>
      <c r="R348" s="90"/>
      <c r="S348" s="90"/>
      <c r="T348" s="91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6" t="s">
        <v>137</v>
      </c>
      <c r="AU348" s="16" t="s">
        <v>91</v>
      </c>
    </row>
    <row r="349" s="2" customFormat="1">
      <c r="A349" s="37"/>
      <c r="B349" s="38"/>
      <c r="C349" s="39"/>
      <c r="D349" s="232" t="s">
        <v>139</v>
      </c>
      <c r="E349" s="39"/>
      <c r="F349" s="237" t="s">
        <v>366</v>
      </c>
      <c r="G349" s="39"/>
      <c r="H349" s="39"/>
      <c r="I349" s="234"/>
      <c r="J349" s="39"/>
      <c r="K349" s="39"/>
      <c r="L349" s="43"/>
      <c r="M349" s="235"/>
      <c r="N349" s="236"/>
      <c r="O349" s="90"/>
      <c r="P349" s="90"/>
      <c r="Q349" s="90"/>
      <c r="R349" s="90"/>
      <c r="S349" s="90"/>
      <c r="T349" s="91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6" t="s">
        <v>139</v>
      </c>
      <c r="AU349" s="16" t="s">
        <v>91</v>
      </c>
    </row>
    <row r="350" s="13" customFormat="1">
      <c r="A350" s="13"/>
      <c r="B350" s="238"/>
      <c r="C350" s="239"/>
      <c r="D350" s="232" t="s">
        <v>141</v>
      </c>
      <c r="E350" s="240" t="s">
        <v>1</v>
      </c>
      <c r="F350" s="241" t="s">
        <v>367</v>
      </c>
      <c r="G350" s="239"/>
      <c r="H350" s="242">
        <v>1139.04</v>
      </c>
      <c r="I350" s="243"/>
      <c r="J350" s="239"/>
      <c r="K350" s="239"/>
      <c r="L350" s="244"/>
      <c r="M350" s="245"/>
      <c r="N350" s="246"/>
      <c r="O350" s="246"/>
      <c r="P350" s="246"/>
      <c r="Q350" s="246"/>
      <c r="R350" s="246"/>
      <c r="S350" s="246"/>
      <c r="T350" s="247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8" t="s">
        <v>141</v>
      </c>
      <c r="AU350" s="248" t="s">
        <v>91</v>
      </c>
      <c r="AV350" s="13" t="s">
        <v>91</v>
      </c>
      <c r="AW350" s="13" t="s">
        <v>36</v>
      </c>
      <c r="AX350" s="13" t="s">
        <v>81</v>
      </c>
      <c r="AY350" s="248" t="s">
        <v>129</v>
      </c>
    </row>
    <row r="351" s="13" customFormat="1">
      <c r="A351" s="13"/>
      <c r="B351" s="238"/>
      <c r="C351" s="239"/>
      <c r="D351" s="232" t="s">
        <v>141</v>
      </c>
      <c r="E351" s="240" t="s">
        <v>1</v>
      </c>
      <c r="F351" s="241" t="s">
        <v>368</v>
      </c>
      <c r="G351" s="239"/>
      <c r="H351" s="242">
        <v>1127</v>
      </c>
      <c r="I351" s="243"/>
      <c r="J351" s="239"/>
      <c r="K351" s="239"/>
      <c r="L351" s="244"/>
      <c r="M351" s="245"/>
      <c r="N351" s="246"/>
      <c r="O351" s="246"/>
      <c r="P351" s="246"/>
      <c r="Q351" s="246"/>
      <c r="R351" s="246"/>
      <c r="S351" s="246"/>
      <c r="T351" s="247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8" t="s">
        <v>141</v>
      </c>
      <c r="AU351" s="248" t="s">
        <v>91</v>
      </c>
      <c r="AV351" s="13" t="s">
        <v>91</v>
      </c>
      <c r="AW351" s="13" t="s">
        <v>36</v>
      </c>
      <c r="AX351" s="13" t="s">
        <v>81</v>
      </c>
      <c r="AY351" s="248" t="s">
        <v>129</v>
      </c>
    </row>
    <row r="352" s="13" customFormat="1">
      <c r="A352" s="13"/>
      <c r="B352" s="238"/>
      <c r="C352" s="239"/>
      <c r="D352" s="232" t="s">
        <v>141</v>
      </c>
      <c r="E352" s="240" t="s">
        <v>1</v>
      </c>
      <c r="F352" s="241" t="s">
        <v>369</v>
      </c>
      <c r="G352" s="239"/>
      <c r="H352" s="242">
        <v>36.323999999999998</v>
      </c>
      <c r="I352" s="243"/>
      <c r="J352" s="239"/>
      <c r="K352" s="239"/>
      <c r="L352" s="244"/>
      <c r="M352" s="245"/>
      <c r="N352" s="246"/>
      <c r="O352" s="246"/>
      <c r="P352" s="246"/>
      <c r="Q352" s="246"/>
      <c r="R352" s="246"/>
      <c r="S352" s="246"/>
      <c r="T352" s="247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8" t="s">
        <v>141</v>
      </c>
      <c r="AU352" s="248" t="s">
        <v>91</v>
      </c>
      <c r="AV352" s="13" t="s">
        <v>91</v>
      </c>
      <c r="AW352" s="13" t="s">
        <v>36</v>
      </c>
      <c r="AX352" s="13" t="s">
        <v>81</v>
      </c>
      <c r="AY352" s="248" t="s">
        <v>129</v>
      </c>
    </row>
    <row r="353" s="13" customFormat="1">
      <c r="A353" s="13"/>
      <c r="B353" s="238"/>
      <c r="C353" s="239"/>
      <c r="D353" s="232" t="s">
        <v>141</v>
      </c>
      <c r="E353" s="240" t="s">
        <v>1</v>
      </c>
      <c r="F353" s="241" t="s">
        <v>370</v>
      </c>
      <c r="G353" s="239"/>
      <c r="H353" s="242">
        <v>11.231999999999999</v>
      </c>
      <c r="I353" s="243"/>
      <c r="J353" s="239"/>
      <c r="K353" s="239"/>
      <c r="L353" s="244"/>
      <c r="M353" s="245"/>
      <c r="N353" s="246"/>
      <c r="O353" s="246"/>
      <c r="P353" s="246"/>
      <c r="Q353" s="246"/>
      <c r="R353" s="246"/>
      <c r="S353" s="246"/>
      <c r="T353" s="247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8" t="s">
        <v>141</v>
      </c>
      <c r="AU353" s="248" t="s">
        <v>91</v>
      </c>
      <c r="AV353" s="13" t="s">
        <v>91</v>
      </c>
      <c r="AW353" s="13" t="s">
        <v>36</v>
      </c>
      <c r="AX353" s="13" t="s">
        <v>81</v>
      </c>
      <c r="AY353" s="248" t="s">
        <v>129</v>
      </c>
    </row>
    <row r="354" s="14" customFormat="1">
      <c r="A354" s="14"/>
      <c r="B354" s="249"/>
      <c r="C354" s="250"/>
      <c r="D354" s="232" t="s">
        <v>141</v>
      </c>
      <c r="E354" s="251" t="s">
        <v>1</v>
      </c>
      <c r="F354" s="252" t="s">
        <v>143</v>
      </c>
      <c r="G354" s="250"/>
      <c r="H354" s="253">
        <v>2313.596</v>
      </c>
      <c r="I354" s="254"/>
      <c r="J354" s="250"/>
      <c r="K354" s="250"/>
      <c r="L354" s="255"/>
      <c r="M354" s="256"/>
      <c r="N354" s="257"/>
      <c r="O354" s="257"/>
      <c r="P354" s="257"/>
      <c r="Q354" s="257"/>
      <c r="R354" s="257"/>
      <c r="S354" s="257"/>
      <c r="T354" s="258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9" t="s">
        <v>141</v>
      </c>
      <c r="AU354" s="259" t="s">
        <v>91</v>
      </c>
      <c r="AV354" s="14" t="s">
        <v>135</v>
      </c>
      <c r="AW354" s="14" t="s">
        <v>36</v>
      </c>
      <c r="AX354" s="14" t="s">
        <v>89</v>
      </c>
      <c r="AY354" s="259" t="s">
        <v>129</v>
      </c>
    </row>
    <row r="355" s="2" customFormat="1" ht="33" customHeight="1">
      <c r="A355" s="37"/>
      <c r="B355" s="38"/>
      <c r="C355" s="218" t="s">
        <v>371</v>
      </c>
      <c r="D355" s="218" t="s">
        <v>131</v>
      </c>
      <c r="E355" s="219" t="s">
        <v>372</v>
      </c>
      <c r="F355" s="220" t="s">
        <v>373</v>
      </c>
      <c r="G355" s="221" t="s">
        <v>159</v>
      </c>
      <c r="H355" s="222">
        <v>1156.798</v>
      </c>
      <c r="I355" s="223"/>
      <c r="J355" s="224">
        <f>ROUND(I355*H355,2)</f>
        <v>0</v>
      </c>
      <c r="K355" s="225"/>
      <c r="L355" s="43"/>
      <c r="M355" s="226" t="s">
        <v>1</v>
      </c>
      <c r="N355" s="227" t="s">
        <v>46</v>
      </c>
      <c r="O355" s="90"/>
      <c r="P355" s="228">
        <f>O355*H355</f>
        <v>0</v>
      </c>
      <c r="Q355" s="228">
        <v>0</v>
      </c>
      <c r="R355" s="228">
        <f>Q355*H355</f>
        <v>0</v>
      </c>
      <c r="S355" s="228">
        <v>0</v>
      </c>
      <c r="T355" s="229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30" t="s">
        <v>135</v>
      </c>
      <c r="AT355" s="230" t="s">
        <v>131</v>
      </c>
      <c r="AU355" s="230" t="s">
        <v>91</v>
      </c>
      <c r="AY355" s="16" t="s">
        <v>129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6" t="s">
        <v>89</v>
      </c>
      <c r="BK355" s="231">
        <f>ROUND(I355*H355,2)</f>
        <v>0</v>
      </c>
      <c r="BL355" s="16" t="s">
        <v>135</v>
      </c>
      <c r="BM355" s="230" t="s">
        <v>374</v>
      </c>
    </row>
    <row r="356" s="2" customFormat="1">
      <c r="A356" s="37"/>
      <c r="B356" s="38"/>
      <c r="C356" s="39"/>
      <c r="D356" s="232" t="s">
        <v>137</v>
      </c>
      <c r="E356" s="39"/>
      <c r="F356" s="233" t="s">
        <v>375</v>
      </c>
      <c r="G356" s="39"/>
      <c r="H356" s="39"/>
      <c r="I356" s="234"/>
      <c r="J356" s="39"/>
      <c r="K356" s="39"/>
      <c r="L356" s="43"/>
      <c r="M356" s="235"/>
      <c r="N356" s="236"/>
      <c r="O356" s="90"/>
      <c r="P356" s="90"/>
      <c r="Q356" s="90"/>
      <c r="R356" s="90"/>
      <c r="S356" s="90"/>
      <c r="T356" s="91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6" t="s">
        <v>137</v>
      </c>
      <c r="AU356" s="16" t="s">
        <v>91</v>
      </c>
    </row>
    <row r="357" s="2" customFormat="1">
      <c r="A357" s="37"/>
      <c r="B357" s="38"/>
      <c r="C357" s="39"/>
      <c r="D357" s="232" t="s">
        <v>139</v>
      </c>
      <c r="E357" s="39"/>
      <c r="F357" s="237" t="s">
        <v>376</v>
      </c>
      <c r="G357" s="39"/>
      <c r="H357" s="39"/>
      <c r="I357" s="234"/>
      <c r="J357" s="39"/>
      <c r="K357" s="39"/>
      <c r="L357" s="43"/>
      <c r="M357" s="235"/>
      <c r="N357" s="236"/>
      <c r="O357" s="90"/>
      <c r="P357" s="90"/>
      <c r="Q357" s="90"/>
      <c r="R357" s="90"/>
      <c r="S357" s="90"/>
      <c r="T357" s="91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T357" s="16" t="s">
        <v>139</v>
      </c>
      <c r="AU357" s="16" t="s">
        <v>91</v>
      </c>
    </row>
    <row r="358" s="13" customFormat="1">
      <c r="A358" s="13"/>
      <c r="B358" s="238"/>
      <c r="C358" s="239"/>
      <c r="D358" s="232" t="s">
        <v>141</v>
      </c>
      <c r="E358" s="240" t="s">
        <v>1</v>
      </c>
      <c r="F358" s="241" t="s">
        <v>377</v>
      </c>
      <c r="G358" s="239"/>
      <c r="H358" s="242">
        <v>569.51999999999998</v>
      </c>
      <c r="I358" s="243"/>
      <c r="J358" s="239"/>
      <c r="K358" s="239"/>
      <c r="L358" s="244"/>
      <c r="M358" s="245"/>
      <c r="N358" s="246"/>
      <c r="O358" s="246"/>
      <c r="P358" s="246"/>
      <c r="Q358" s="246"/>
      <c r="R358" s="246"/>
      <c r="S358" s="246"/>
      <c r="T358" s="247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8" t="s">
        <v>141</v>
      </c>
      <c r="AU358" s="248" t="s">
        <v>91</v>
      </c>
      <c r="AV358" s="13" t="s">
        <v>91</v>
      </c>
      <c r="AW358" s="13" t="s">
        <v>36</v>
      </c>
      <c r="AX358" s="13" t="s">
        <v>81</v>
      </c>
      <c r="AY358" s="248" t="s">
        <v>129</v>
      </c>
    </row>
    <row r="359" s="13" customFormat="1">
      <c r="A359" s="13"/>
      <c r="B359" s="238"/>
      <c r="C359" s="239"/>
      <c r="D359" s="232" t="s">
        <v>141</v>
      </c>
      <c r="E359" s="240" t="s">
        <v>1</v>
      </c>
      <c r="F359" s="241" t="s">
        <v>378</v>
      </c>
      <c r="G359" s="239"/>
      <c r="H359" s="242">
        <v>5.6159999999999997</v>
      </c>
      <c r="I359" s="243"/>
      <c r="J359" s="239"/>
      <c r="K359" s="239"/>
      <c r="L359" s="244"/>
      <c r="M359" s="245"/>
      <c r="N359" s="246"/>
      <c r="O359" s="246"/>
      <c r="P359" s="246"/>
      <c r="Q359" s="246"/>
      <c r="R359" s="246"/>
      <c r="S359" s="246"/>
      <c r="T359" s="24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8" t="s">
        <v>141</v>
      </c>
      <c r="AU359" s="248" t="s">
        <v>91</v>
      </c>
      <c r="AV359" s="13" t="s">
        <v>91</v>
      </c>
      <c r="AW359" s="13" t="s">
        <v>36</v>
      </c>
      <c r="AX359" s="13" t="s">
        <v>81</v>
      </c>
      <c r="AY359" s="248" t="s">
        <v>129</v>
      </c>
    </row>
    <row r="360" s="13" customFormat="1">
      <c r="A360" s="13"/>
      <c r="B360" s="238"/>
      <c r="C360" s="239"/>
      <c r="D360" s="232" t="s">
        <v>141</v>
      </c>
      <c r="E360" s="240" t="s">
        <v>1</v>
      </c>
      <c r="F360" s="241" t="s">
        <v>379</v>
      </c>
      <c r="G360" s="239"/>
      <c r="H360" s="242">
        <v>18.161999999999999</v>
      </c>
      <c r="I360" s="243"/>
      <c r="J360" s="239"/>
      <c r="K360" s="239"/>
      <c r="L360" s="244"/>
      <c r="M360" s="245"/>
      <c r="N360" s="246"/>
      <c r="O360" s="246"/>
      <c r="P360" s="246"/>
      <c r="Q360" s="246"/>
      <c r="R360" s="246"/>
      <c r="S360" s="246"/>
      <c r="T360" s="247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8" t="s">
        <v>141</v>
      </c>
      <c r="AU360" s="248" t="s">
        <v>91</v>
      </c>
      <c r="AV360" s="13" t="s">
        <v>91</v>
      </c>
      <c r="AW360" s="13" t="s">
        <v>36</v>
      </c>
      <c r="AX360" s="13" t="s">
        <v>81</v>
      </c>
      <c r="AY360" s="248" t="s">
        <v>129</v>
      </c>
    </row>
    <row r="361" s="13" customFormat="1">
      <c r="A361" s="13"/>
      <c r="B361" s="238"/>
      <c r="C361" s="239"/>
      <c r="D361" s="232" t="s">
        <v>141</v>
      </c>
      <c r="E361" s="240" t="s">
        <v>1</v>
      </c>
      <c r="F361" s="241" t="s">
        <v>380</v>
      </c>
      <c r="G361" s="239"/>
      <c r="H361" s="242">
        <v>563.5</v>
      </c>
      <c r="I361" s="243"/>
      <c r="J361" s="239"/>
      <c r="K361" s="239"/>
      <c r="L361" s="244"/>
      <c r="M361" s="245"/>
      <c r="N361" s="246"/>
      <c r="O361" s="246"/>
      <c r="P361" s="246"/>
      <c r="Q361" s="246"/>
      <c r="R361" s="246"/>
      <c r="S361" s="246"/>
      <c r="T361" s="247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8" t="s">
        <v>141</v>
      </c>
      <c r="AU361" s="248" t="s">
        <v>91</v>
      </c>
      <c r="AV361" s="13" t="s">
        <v>91</v>
      </c>
      <c r="AW361" s="13" t="s">
        <v>36</v>
      </c>
      <c r="AX361" s="13" t="s">
        <v>81</v>
      </c>
      <c r="AY361" s="248" t="s">
        <v>129</v>
      </c>
    </row>
    <row r="362" s="14" customFormat="1">
      <c r="A362" s="14"/>
      <c r="B362" s="249"/>
      <c r="C362" s="250"/>
      <c r="D362" s="232" t="s">
        <v>141</v>
      </c>
      <c r="E362" s="251" t="s">
        <v>1</v>
      </c>
      <c r="F362" s="252" t="s">
        <v>143</v>
      </c>
      <c r="G362" s="250"/>
      <c r="H362" s="253">
        <v>1156.798</v>
      </c>
      <c r="I362" s="254"/>
      <c r="J362" s="250"/>
      <c r="K362" s="250"/>
      <c r="L362" s="255"/>
      <c r="M362" s="256"/>
      <c r="N362" s="257"/>
      <c r="O362" s="257"/>
      <c r="P362" s="257"/>
      <c r="Q362" s="257"/>
      <c r="R362" s="257"/>
      <c r="S362" s="257"/>
      <c r="T362" s="258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9" t="s">
        <v>141</v>
      </c>
      <c r="AU362" s="259" t="s">
        <v>91</v>
      </c>
      <c r="AV362" s="14" t="s">
        <v>135</v>
      </c>
      <c r="AW362" s="14" t="s">
        <v>36</v>
      </c>
      <c r="AX362" s="14" t="s">
        <v>89</v>
      </c>
      <c r="AY362" s="259" t="s">
        <v>129</v>
      </c>
    </row>
    <row r="363" s="2" customFormat="1" ht="33" customHeight="1">
      <c r="A363" s="37"/>
      <c r="B363" s="38"/>
      <c r="C363" s="218" t="s">
        <v>381</v>
      </c>
      <c r="D363" s="218" t="s">
        <v>131</v>
      </c>
      <c r="E363" s="219" t="s">
        <v>382</v>
      </c>
      <c r="F363" s="220" t="s">
        <v>383</v>
      </c>
      <c r="G363" s="221" t="s">
        <v>211</v>
      </c>
      <c r="H363" s="222">
        <v>543.61099999999999</v>
      </c>
      <c r="I363" s="223"/>
      <c r="J363" s="224">
        <f>ROUND(I363*H363,2)</f>
        <v>0</v>
      </c>
      <c r="K363" s="225"/>
      <c r="L363" s="43"/>
      <c r="M363" s="226" t="s">
        <v>1</v>
      </c>
      <c r="N363" s="227" t="s">
        <v>46</v>
      </c>
      <c r="O363" s="90"/>
      <c r="P363" s="228">
        <f>O363*H363</f>
        <v>0</v>
      </c>
      <c r="Q363" s="228">
        <v>0</v>
      </c>
      <c r="R363" s="228">
        <f>Q363*H363</f>
        <v>0</v>
      </c>
      <c r="S363" s="228">
        <v>0</v>
      </c>
      <c r="T363" s="229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30" t="s">
        <v>135</v>
      </c>
      <c r="AT363" s="230" t="s">
        <v>131</v>
      </c>
      <c r="AU363" s="230" t="s">
        <v>91</v>
      </c>
      <c r="AY363" s="16" t="s">
        <v>129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6" t="s">
        <v>89</v>
      </c>
      <c r="BK363" s="231">
        <f>ROUND(I363*H363,2)</f>
        <v>0</v>
      </c>
      <c r="BL363" s="16" t="s">
        <v>135</v>
      </c>
      <c r="BM363" s="230" t="s">
        <v>384</v>
      </c>
    </row>
    <row r="364" s="2" customFormat="1">
      <c r="A364" s="37"/>
      <c r="B364" s="38"/>
      <c r="C364" s="39"/>
      <c r="D364" s="232" t="s">
        <v>137</v>
      </c>
      <c r="E364" s="39"/>
      <c r="F364" s="233" t="s">
        <v>385</v>
      </c>
      <c r="G364" s="39"/>
      <c r="H364" s="39"/>
      <c r="I364" s="234"/>
      <c r="J364" s="39"/>
      <c r="K364" s="39"/>
      <c r="L364" s="43"/>
      <c r="M364" s="235"/>
      <c r="N364" s="236"/>
      <c r="O364" s="90"/>
      <c r="P364" s="90"/>
      <c r="Q364" s="90"/>
      <c r="R364" s="90"/>
      <c r="S364" s="90"/>
      <c r="T364" s="91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6" t="s">
        <v>137</v>
      </c>
      <c r="AU364" s="16" t="s">
        <v>91</v>
      </c>
    </row>
    <row r="365" s="13" customFormat="1">
      <c r="A365" s="13"/>
      <c r="B365" s="238"/>
      <c r="C365" s="239"/>
      <c r="D365" s="232" t="s">
        <v>141</v>
      </c>
      <c r="E365" s="240" t="s">
        <v>1</v>
      </c>
      <c r="F365" s="241" t="s">
        <v>386</v>
      </c>
      <c r="G365" s="239"/>
      <c r="H365" s="242">
        <v>543.61099999999999</v>
      </c>
      <c r="I365" s="243"/>
      <c r="J365" s="239"/>
      <c r="K365" s="239"/>
      <c r="L365" s="244"/>
      <c r="M365" s="245"/>
      <c r="N365" s="246"/>
      <c r="O365" s="246"/>
      <c r="P365" s="246"/>
      <c r="Q365" s="246"/>
      <c r="R365" s="246"/>
      <c r="S365" s="246"/>
      <c r="T365" s="247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8" t="s">
        <v>141</v>
      </c>
      <c r="AU365" s="248" t="s">
        <v>91</v>
      </c>
      <c r="AV365" s="13" t="s">
        <v>91</v>
      </c>
      <c r="AW365" s="13" t="s">
        <v>36</v>
      </c>
      <c r="AX365" s="13" t="s">
        <v>89</v>
      </c>
      <c r="AY365" s="248" t="s">
        <v>129</v>
      </c>
    </row>
    <row r="366" s="2" customFormat="1" ht="21.75" customHeight="1">
      <c r="A366" s="37"/>
      <c r="B366" s="38"/>
      <c r="C366" s="218" t="s">
        <v>387</v>
      </c>
      <c r="D366" s="218" t="s">
        <v>131</v>
      </c>
      <c r="E366" s="219" t="s">
        <v>388</v>
      </c>
      <c r="F366" s="220" t="s">
        <v>389</v>
      </c>
      <c r="G366" s="221" t="s">
        <v>211</v>
      </c>
      <c r="H366" s="222">
        <v>1812.0350000000001</v>
      </c>
      <c r="I366" s="223"/>
      <c r="J366" s="224">
        <f>ROUND(I366*H366,2)</f>
        <v>0</v>
      </c>
      <c r="K366" s="225"/>
      <c r="L366" s="43"/>
      <c r="M366" s="226" t="s">
        <v>1</v>
      </c>
      <c r="N366" s="227" t="s">
        <v>46</v>
      </c>
      <c r="O366" s="90"/>
      <c r="P366" s="228">
        <f>O366*H366</f>
        <v>0</v>
      </c>
      <c r="Q366" s="228">
        <v>0</v>
      </c>
      <c r="R366" s="228">
        <f>Q366*H366</f>
        <v>0</v>
      </c>
      <c r="S366" s="228">
        <v>0</v>
      </c>
      <c r="T366" s="229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30" t="s">
        <v>135</v>
      </c>
      <c r="AT366" s="230" t="s">
        <v>131</v>
      </c>
      <c r="AU366" s="230" t="s">
        <v>91</v>
      </c>
      <c r="AY366" s="16" t="s">
        <v>129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6" t="s">
        <v>89</v>
      </c>
      <c r="BK366" s="231">
        <f>ROUND(I366*H366,2)</f>
        <v>0</v>
      </c>
      <c r="BL366" s="16" t="s">
        <v>135</v>
      </c>
      <c r="BM366" s="230" t="s">
        <v>390</v>
      </c>
    </row>
    <row r="367" s="2" customFormat="1">
      <c r="A367" s="37"/>
      <c r="B367" s="38"/>
      <c r="C367" s="39"/>
      <c r="D367" s="232" t="s">
        <v>137</v>
      </c>
      <c r="E367" s="39"/>
      <c r="F367" s="233" t="s">
        <v>391</v>
      </c>
      <c r="G367" s="39"/>
      <c r="H367" s="39"/>
      <c r="I367" s="234"/>
      <c r="J367" s="39"/>
      <c r="K367" s="39"/>
      <c r="L367" s="43"/>
      <c r="M367" s="235"/>
      <c r="N367" s="236"/>
      <c r="O367" s="90"/>
      <c r="P367" s="90"/>
      <c r="Q367" s="90"/>
      <c r="R367" s="90"/>
      <c r="S367" s="90"/>
      <c r="T367" s="91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6" t="s">
        <v>137</v>
      </c>
      <c r="AU367" s="16" t="s">
        <v>91</v>
      </c>
    </row>
    <row r="368" s="13" customFormat="1">
      <c r="A368" s="13"/>
      <c r="B368" s="238"/>
      <c r="C368" s="239"/>
      <c r="D368" s="232" t="s">
        <v>141</v>
      </c>
      <c r="E368" s="240" t="s">
        <v>1</v>
      </c>
      <c r="F368" s="241" t="s">
        <v>392</v>
      </c>
      <c r="G368" s="239"/>
      <c r="H368" s="242">
        <v>944.54999999999995</v>
      </c>
      <c r="I368" s="243"/>
      <c r="J368" s="239"/>
      <c r="K368" s="239"/>
      <c r="L368" s="244"/>
      <c r="M368" s="245"/>
      <c r="N368" s="246"/>
      <c r="O368" s="246"/>
      <c r="P368" s="246"/>
      <c r="Q368" s="246"/>
      <c r="R368" s="246"/>
      <c r="S368" s="246"/>
      <c r="T368" s="247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8" t="s">
        <v>141</v>
      </c>
      <c r="AU368" s="248" t="s">
        <v>91</v>
      </c>
      <c r="AV368" s="13" t="s">
        <v>91</v>
      </c>
      <c r="AW368" s="13" t="s">
        <v>36</v>
      </c>
      <c r="AX368" s="13" t="s">
        <v>81</v>
      </c>
      <c r="AY368" s="248" t="s">
        <v>129</v>
      </c>
    </row>
    <row r="369" s="13" customFormat="1">
      <c r="A369" s="13"/>
      <c r="B369" s="238"/>
      <c r="C369" s="239"/>
      <c r="D369" s="232" t="s">
        <v>141</v>
      </c>
      <c r="E369" s="240" t="s">
        <v>1</v>
      </c>
      <c r="F369" s="241" t="s">
        <v>393</v>
      </c>
      <c r="G369" s="239"/>
      <c r="H369" s="242">
        <v>17.010000000000002</v>
      </c>
      <c r="I369" s="243"/>
      <c r="J369" s="239"/>
      <c r="K369" s="239"/>
      <c r="L369" s="244"/>
      <c r="M369" s="245"/>
      <c r="N369" s="246"/>
      <c r="O369" s="246"/>
      <c r="P369" s="246"/>
      <c r="Q369" s="246"/>
      <c r="R369" s="246"/>
      <c r="S369" s="246"/>
      <c r="T369" s="247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8" t="s">
        <v>141</v>
      </c>
      <c r="AU369" s="248" t="s">
        <v>91</v>
      </c>
      <c r="AV369" s="13" t="s">
        <v>91</v>
      </c>
      <c r="AW369" s="13" t="s">
        <v>36</v>
      </c>
      <c r="AX369" s="13" t="s">
        <v>81</v>
      </c>
      <c r="AY369" s="248" t="s">
        <v>129</v>
      </c>
    </row>
    <row r="370" s="13" customFormat="1">
      <c r="A370" s="13"/>
      <c r="B370" s="238"/>
      <c r="C370" s="239"/>
      <c r="D370" s="232" t="s">
        <v>141</v>
      </c>
      <c r="E370" s="240" t="s">
        <v>1</v>
      </c>
      <c r="F370" s="241" t="s">
        <v>394</v>
      </c>
      <c r="G370" s="239"/>
      <c r="H370" s="242">
        <v>850.47500000000002</v>
      </c>
      <c r="I370" s="243"/>
      <c r="J370" s="239"/>
      <c r="K370" s="239"/>
      <c r="L370" s="244"/>
      <c r="M370" s="245"/>
      <c r="N370" s="246"/>
      <c r="O370" s="246"/>
      <c r="P370" s="246"/>
      <c r="Q370" s="246"/>
      <c r="R370" s="246"/>
      <c r="S370" s="246"/>
      <c r="T370" s="247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8" t="s">
        <v>141</v>
      </c>
      <c r="AU370" s="248" t="s">
        <v>91</v>
      </c>
      <c r="AV370" s="13" t="s">
        <v>91</v>
      </c>
      <c r="AW370" s="13" t="s">
        <v>36</v>
      </c>
      <c r="AX370" s="13" t="s">
        <v>81</v>
      </c>
      <c r="AY370" s="248" t="s">
        <v>129</v>
      </c>
    </row>
    <row r="371" s="14" customFormat="1">
      <c r="A371" s="14"/>
      <c r="B371" s="249"/>
      <c r="C371" s="250"/>
      <c r="D371" s="232" t="s">
        <v>141</v>
      </c>
      <c r="E371" s="251" t="s">
        <v>1</v>
      </c>
      <c r="F371" s="252" t="s">
        <v>143</v>
      </c>
      <c r="G371" s="250"/>
      <c r="H371" s="253">
        <v>1812.0349999999999</v>
      </c>
      <c r="I371" s="254"/>
      <c r="J371" s="250"/>
      <c r="K371" s="250"/>
      <c r="L371" s="255"/>
      <c r="M371" s="256"/>
      <c r="N371" s="257"/>
      <c r="O371" s="257"/>
      <c r="P371" s="257"/>
      <c r="Q371" s="257"/>
      <c r="R371" s="257"/>
      <c r="S371" s="257"/>
      <c r="T371" s="258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9" t="s">
        <v>141</v>
      </c>
      <c r="AU371" s="259" t="s">
        <v>91</v>
      </c>
      <c r="AV371" s="14" t="s">
        <v>135</v>
      </c>
      <c r="AW371" s="14" t="s">
        <v>36</v>
      </c>
      <c r="AX371" s="14" t="s">
        <v>89</v>
      </c>
      <c r="AY371" s="259" t="s">
        <v>129</v>
      </c>
    </row>
    <row r="372" s="2" customFormat="1" ht="16.5" customHeight="1">
      <c r="A372" s="37"/>
      <c r="B372" s="38"/>
      <c r="C372" s="218" t="s">
        <v>395</v>
      </c>
      <c r="D372" s="218" t="s">
        <v>131</v>
      </c>
      <c r="E372" s="219" t="s">
        <v>396</v>
      </c>
      <c r="F372" s="220" t="s">
        <v>397</v>
      </c>
      <c r="G372" s="221" t="s">
        <v>211</v>
      </c>
      <c r="H372" s="222">
        <v>4435.9639999999999</v>
      </c>
      <c r="I372" s="223"/>
      <c r="J372" s="224">
        <f>ROUND(I372*H372,2)</f>
        <v>0</v>
      </c>
      <c r="K372" s="225"/>
      <c r="L372" s="43"/>
      <c r="M372" s="226" t="s">
        <v>1</v>
      </c>
      <c r="N372" s="227" t="s">
        <v>46</v>
      </c>
      <c r="O372" s="90"/>
      <c r="P372" s="228">
        <f>O372*H372</f>
        <v>0</v>
      </c>
      <c r="Q372" s="228">
        <v>0</v>
      </c>
      <c r="R372" s="228">
        <f>Q372*H372</f>
        <v>0</v>
      </c>
      <c r="S372" s="228">
        <v>0</v>
      </c>
      <c r="T372" s="229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30" t="s">
        <v>135</v>
      </c>
      <c r="AT372" s="230" t="s">
        <v>131</v>
      </c>
      <c r="AU372" s="230" t="s">
        <v>91</v>
      </c>
      <c r="AY372" s="16" t="s">
        <v>129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6" t="s">
        <v>89</v>
      </c>
      <c r="BK372" s="231">
        <f>ROUND(I372*H372,2)</f>
        <v>0</v>
      </c>
      <c r="BL372" s="16" t="s">
        <v>135</v>
      </c>
      <c r="BM372" s="230" t="s">
        <v>398</v>
      </c>
    </row>
    <row r="373" s="2" customFormat="1">
      <c r="A373" s="37"/>
      <c r="B373" s="38"/>
      <c r="C373" s="39"/>
      <c r="D373" s="232" t="s">
        <v>137</v>
      </c>
      <c r="E373" s="39"/>
      <c r="F373" s="233" t="s">
        <v>399</v>
      </c>
      <c r="G373" s="39"/>
      <c r="H373" s="39"/>
      <c r="I373" s="234"/>
      <c r="J373" s="39"/>
      <c r="K373" s="39"/>
      <c r="L373" s="43"/>
      <c r="M373" s="235"/>
      <c r="N373" s="236"/>
      <c r="O373" s="90"/>
      <c r="P373" s="90"/>
      <c r="Q373" s="90"/>
      <c r="R373" s="90"/>
      <c r="S373" s="90"/>
      <c r="T373" s="91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16" t="s">
        <v>137</v>
      </c>
      <c r="AU373" s="16" t="s">
        <v>91</v>
      </c>
    </row>
    <row r="374" s="13" customFormat="1">
      <c r="A374" s="13"/>
      <c r="B374" s="238"/>
      <c r="C374" s="239"/>
      <c r="D374" s="232" t="s">
        <v>141</v>
      </c>
      <c r="E374" s="240" t="s">
        <v>1</v>
      </c>
      <c r="F374" s="241" t="s">
        <v>400</v>
      </c>
      <c r="G374" s="239"/>
      <c r="H374" s="242">
        <v>1076.9960000000001</v>
      </c>
      <c r="I374" s="243"/>
      <c r="J374" s="239"/>
      <c r="K374" s="239"/>
      <c r="L374" s="244"/>
      <c r="M374" s="245"/>
      <c r="N374" s="246"/>
      <c r="O374" s="246"/>
      <c r="P374" s="246"/>
      <c r="Q374" s="246"/>
      <c r="R374" s="246"/>
      <c r="S374" s="246"/>
      <c r="T374" s="247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8" t="s">
        <v>141</v>
      </c>
      <c r="AU374" s="248" t="s">
        <v>91</v>
      </c>
      <c r="AV374" s="13" t="s">
        <v>91</v>
      </c>
      <c r="AW374" s="13" t="s">
        <v>36</v>
      </c>
      <c r="AX374" s="13" t="s">
        <v>81</v>
      </c>
      <c r="AY374" s="248" t="s">
        <v>129</v>
      </c>
    </row>
    <row r="375" s="13" customFormat="1">
      <c r="A375" s="13"/>
      <c r="B375" s="238"/>
      <c r="C375" s="239"/>
      <c r="D375" s="232" t="s">
        <v>141</v>
      </c>
      <c r="E375" s="240" t="s">
        <v>1</v>
      </c>
      <c r="F375" s="241" t="s">
        <v>401</v>
      </c>
      <c r="G375" s="239"/>
      <c r="H375" s="242">
        <v>118.09099999999999</v>
      </c>
      <c r="I375" s="243"/>
      <c r="J375" s="239"/>
      <c r="K375" s="239"/>
      <c r="L375" s="244"/>
      <c r="M375" s="245"/>
      <c r="N375" s="246"/>
      <c r="O375" s="246"/>
      <c r="P375" s="246"/>
      <c r="Q375" s="246"/>
      <c r="R375" s="246"/>
      <c r="S375" s="246"/>
      <c r="T375" s="247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8" t="s">
        <v>141</v>
      </c>
      <c r="AU375" s="248" t="s">
        <v>91</v>
      </c>
      <c r="AV375" s="13" t="s">
        <v>91</v>
      </c>
      <c r="AW375" s="13" t="s">
        <v>36</v>
      </c>
      <c r="AX375" s="13" t="s">
        <v>81</v>
      </c>
      <c r="AY375" s="248" t="s">
        <v>129</v>
      </c>
    </row>
    <row r="376" s="13" customFormat="1">
      <c r="A376" s="13"/>
      <c r="B376" s="238"/>
      <c r="C376" s="239"/>
      <c r="D376" s="232" t="s">
        <v>141</v>
      </c>
      <c r="E376" s="240" t="s">
        <v>1</v>
      </c>
      <c r="F376" s="241" t="s">
        <v>402</v>
      </c>
      <c r="G376" s="239"/>
      <c r="H376" s="242">
        <v>13.832000000000001</v>
      </c>
      <c r="I376" s="243"/>
      <c r="J376" s="239"/>
      <c r="K376" s="239"/>
      <c r="L376" s="244"/>
      <c r="M376" s="245"/>
      <c r="N376" s="246"/>
      <c r="O376" s="246"/>
      <c r="P376" s="246"/>
      <c r="Q376" s="246"/>
      <c r="R376" s="246"/>
      <c r="S376" s="246"/>
      <c r="T376" s="247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8" t="s">
        <v>141</v>
      </c>
      <c r="AU376" s="248" t="s">
        <v>91</v>
      </c>
      <c r="AV376" s="13" t="s">
        <v>91</v>
      </c>
      <c r="AW376" s="13" t="s">
        <v>36</v>
      </c>
      <c r="AX376" s="13" t="s">
        <v>81</v>
      </c>
      <c r="AY376" s="248" t="s">
        <v>129</v>
      </c>
    </row>
    <row r="377" s="13" customFormat="1">
      <c r="A377" s="13"/>
      <c r="B377" s="238"/>
      <c r="C377" s="239"/>
      <c r="D377" s="232" t="s">
        <v>141</v>
      </c>
      <c r="E377" s="240" t="s">
        <v>1</v>
      </c>
      <c r="F377" s="241" t="s">
        <v>403</v>
      </c>
      <c r="G377" s="239"/>
      <c r="H377" s="242">
        <v>2339.0300000000002</v>
      </c>
      <c r="I377" s="243"/>
      <c r="J377" s="239"/>
      <c r="K377" s="239"/>
      <c r="L377" s="244"/>
      <c r="M377" s="245"/>
      <c r="N377" s="246"/>
      <c r="O377" s="246"/>
      <c r="P377" s="246"/>
      <c r="Q377" s="246"/>
      <c r="R377" s="246"/>
      <c r="S377" s="246"/>
      <c r="T377" s="247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8" t="s">
        <v>141</v>
      </c>
      <c r="AU377" s="248" t="s">
        <v>91</v>
      </c>
      <c r="AV377" s="13" t="s">
        <v>91</v>
      </c>
      <c r="AW377" s="13" t="s">
        <v>36</v>
      </c>
      <c r="AX377" s="13" t="s">
        <v>81</v>
      </c>
      <c r="AY377" s="248" t="s">
        <v>129</v>
      </c>
    </row>
    <row r="378" s="13" customFormat="1">
      <c r="A378" s="13"/>
      <c r="B378" s="238"/>
      <c r="C378" s="239"/>
      <c r="D378" s="232" t="s">
        <v>141</v>
      </c>
      <c r="E378" s="240" t="s">
        <v>1</v>
      </c>
      <c r="F378" s="241" t="s">
        <v>404</v>
      </c>
      <c r="G378" s="239"/>
      <c r="H378" s="242">
        <v>0.096000000000000002</v>
      </c>
      <c r="I378" s="243"/>
      <c r="J378" s="239"/>
      <c r="K378" s="239"/>
      <c r="L378" s="244"/>
      <c r="M378" s="245"/>
      <c r="N378" s="246"/>
      <c r="O378" s="246"/>
      <c r="P378" s="246"/>
      <c r="Q378" s="246"/>
      <c r="R378" s="246"/>
      <c r="S378" s="246"/>
      <c r="T378" s="247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8" t="s">
        <v>141</v>
      </c>
      <c r="AU378" s="248" t="s">
        <v>91</v>
      </c>
      <c r="AV378" s="13" t="s">
        <v>91</v>
      </c>
      <c r="AW378" s="13" t="s">
        <v>36</v>
      </c>
      <c r="AX378" s="13" t="s">
        <v>81</v>
      </c>
      <c r="AY378" s="248" t="s">
        <v>129</v>
      </c>
    </row>
    <row r="379" s="13" customFormat="1">
      <c r="A379" s="13"/>
      <c r="B379" s="238"/>
      <c r="C379" s="239"/>
      <c r="D379" s="232" t="s">
        <v>141</v>
      </c>
      <c r="E379" s="240" t="s">
        <v>1</v>
      </c>
      <c r="F379" s="241" t="s">
        <v>405</v>
      </c>
      <c r="G379" s="239"/>
      <c r="H379" s="242">
        <v>0.20300000000000001</v>
      </c>
      <c r="I379" s="243"/>
      <c r="J379" s="239"/>
      <c r="K379" s="239"/>
      <c r="L379" s="244"/>
      <c r="M379" s="245"/>
      <c r="N379" s="246"/>
      <c r="O379" s="246"/>
      <c r="P379" s="246"/>
      <c r="Q379" s="246"/>
      <c r="R379" s="246"/>
      <c r="S379" s="246"/>
      <c r="T379" s="247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8" t="s">
        <v>141</v>
      </c>
      <c r="AU379" s="248" t="s">
        <v>91</v>
      </c>
      <c r="AV379" s="13" t="s">
        <v>91</v>
      </c>
      <c r="AW379" s="13" t="s">
        <v>36</v>
      </c>
      <c r="AX379" s="13" t="s">
        <v>81</v>
      </c>
      <c r="AY379" s="248" t="s">
        <v>129</v>
      </c>
    </row>
    <row r="380" s="13" customFormat="1">
      <c r="A380" s="13"/>
      <c r="B380" s="238"/>
      <c r="C380" s="239"/>
      <c r="D380" s="232" t="s">
        <v>141</v>
      </c>
      <c r="E380" s="240" t="s">
        <v>1</v>
      </c>
      <c r="F380" s="241" t="s">
        <v>406</v>
      </c>
      <c r="G380" s="239"/>
      <c r="H380" s="242">
        <v>0.82799999999999996</v>
      </c>
      <c r="I380" s="243"/>
      <c r="J380" s="239"/>
      <c r="K380" s="239"/>
      <c r="L380" s="244"/>
      <c r="M380" s="245"/>
      <c r="N380" s="246"/>
      <c r="O380" s="246"/>
      <c r="P380" s="246"/>
      <c r="Q380" s="246"/>
      <c r="R380" s="246"/>
      <c r="S380" s="246"/>
      <c r="T380" s="247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8" t="s">
        <v>141</v>
      </c>
      <c r="AU380" s="248" t="s">
        <v>91</v>
      </c>
      <c r="AV380" s="13" t="s">
        <v>91</v>
      </c>
      <c r="AW380" s="13" t="s">
        <v>36</v>
      </c>
      <c r="AX380" s="13" t="s">
        <v>81</v>
      </c>
      <c r="AY380" s="248" t="s">
        <v>129</v>
      </c>
    </row>
    <row r="381" s="13" customFormat="1">
      <c r="A381" s="13"/>
      <c r="B381" s="238"/>
      <c r="C381" s="239"/>
      <c r="D381" s="232" t="s">
        <v>141</v>
      </c>
      <c r="E381" s="240" t="s">
        <v>1</v>
      </c>
      <c r="F381" s="241" t="s">
        <v>407</v>
      </c>
      <c r="G381" s="239"/>
      <c r="H381" s="242">
        <v>30</v>
      </c>
      <c r="I381" s="243"/>
      <c r="J381" s="239"/>
      <c r="K381" s="239"/>
      <c r="L381" s="244"/>
      <c r="M381" s="245"/>
      <c r="N381" s="246"/>
      <c r="O381" s="246"/>
      <c r="P381" s="246"/>
      <c r="Q381" s="246"/>
      <c r="R381" s="246"/>
      <c r="S381" s="246"/>
      <c r="T381" s="247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8" t="s">
        <v>141</v>
      </c>
      <c r="AU381" s="248" t="s">
        <v>91</v>
      </c>
      <c r="AV381" s="13" t="s">
        <v>91</v>
      </c>
      <c r="AW381" s="13" t="s">
        <v>36</v>
      </c>
      <c r="AX381" s="13" t="s">
        <v>81</v>
      </c>
      <c r="AY381" s="248" t="s">
        <v>129</v>
      </c>
    </row>
    <row r="382" s="13" customFormat="1">
      <c r="A382" s="13"/>
      <c r="B382" s="238"/>
      <c r="C382" s="239"/>
      <c r="D382" s="232" t="s">
        <v>141</v>
      </c>
      <c r="E382" s="240" t="s">
        <v>1</v>
      </c>
      <c r="F382" s="241" t="s">
        <v>408</v>
      </c>
      <c r="G382" s="239"/>
      <c r="H382" s="242">
        <v>415.89999999999998</v>
      </c>
      <c r="I382" s="243"/>
      <c r="J382" s="239"/>
      <c r="K382" s="239"/>
      <c r="L382" s="244"/>
      <c r="M382" s="245"/>
      <c r="N382" s="246"/>
      <c r="O382" s="246"/>
      <c r="P382" s="246"/>
      <c r="Q382" s="246"/>
      <c r="R382" s="246"/>
      <c r="S382" s="246"/>
      <c r="T382" s="247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8" t="s">
        <v>141</v>
      </c>
      <c r="AU382" s="248" t="s">
        <v>91</v>
      </c>
      <c r="AV382" s="13" t="s">
        <v>91</v>
      </c>
      <c r="AW382" s="13" t="s">
        <v>36</v>
      </c>
      <c r="AX382" s="13" t="s">
        <v>81</v>
      </c>
      <c r="AY382" s="248" t="s">
        <v>129</v>
      </c>
    </row>
    <row r="383" s="13" customFormat="1">
      <c r="A383" s="13"/>
      <c r="B383" s="238"/>
      <c r="C383" s="239"/>
      <c r="D383" s="232" t="s">
        <v>141</v>
      </c>
      <c r="E383" s="240" t="s">
        <v>1</v>
      </c>
      <c r="F383" s="241" t="s">
        <v>409</v>
      </c>
      <c r="G383" s="239"/>
      <c r="H383" s="242">
        <v>422.12400000000002</v>
      </c>
      <c r="I383" s="243"/>
      <c r="J383" s="239"/>
      <c r="K383" s="239"/>
      <c r="L383" s="244"/>
      <c r="M383" s="245"/>
      <c r="N383" s="246"/>
      <c r="O383" s="246"/>
      <c r="P383" s="246"/>
      <c r="Q383" s="246"/>
      <c r="R383" s="246"/>
      <c r="S383" s="246"/>
      <c r="T383" s="247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8" t="s">
        <v>141</v>
      </c>
      <c r="AU383" s="248" t="s">
        <v>91</v>
      </c>
      <c r="AV383" s="13" t="s">
        <v>91</v>
      </c>
      <c r="AW383" s="13" t="s">
        <v>36</v>
      </c>
      <c r="AX383" s="13" t="s">
        <v>81</v>
      </c>
      <c r="AY383" s="248" t="s">
        <v>129</v>
      </c>
    </row>
    <row r="384" s="13" customFormat="1">
      <c r="A384" s="13"/>
      <c r="B384" s="238"/>
      <c r="C384" s="239"/>
      <c r="D384" s="232" t="s">
        <v>141</v>
      </c>
      <c r="E384" s="240" t="s">
        <v>1</v>
      </c>
      <c r="F384" s="241" t="s">
        <v>410</v>
      </c>
      <c r="G384" s="239"/>
      <c r="H384" s="242">
        <v>15.408</v>
      </c>
      <c r="I384" s="243"/>
      <c r="J384" s="239"/>
      <c r="K384" s="239"/>
      <c r="L384" s="244"/>
      <c r="M384" s="245"/>
      <c r="N384" s="246"/>
      <c r="O384" s="246"/>
      <c r="P384" s="246"/>
      <c r="Q384" s="246"/>
      <c r="R384" s="246"/>
      <c r="S384" s="246"/>
      <c r="T384" s="247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8" t="s">
        <v>141</v>
      </c>
      <c r="AU384" s="248" t="s">
        <v>91</v>
      </c>
      <c r="AV384" s="13" t="s">
        <v>91</v>
      </c>
      <c r="AW384" s="13" t="s">
        <v>36</v>
      </c>
      <c r="AX384" s="13" t="s">
        <v>81</v>
      </c>
      <c r="AY384" s="248" t="s">
        <v>129</v>
      </c>
    </row>
    <row r="385" s="13" customFormat="1">
      <c r="A385" s="13"/>
      <c r="B385" s="238"/>
      <c r="C385" s="239"/>
      <c r="D385" s="232" t="s">
        <v>141</v>
      </c>
      <c r="E385" s="240" t="s">
        <v>1</v>
      </c>
      <c r="F385" s="241" t="s">
        <v>411</v>
      </c>
      <c r="G385" s="239"/>
      <c r="H385" s="242">
        <v>3.456</v>
      </c>
      <c r="I385" s="243"/>
      <c r="J385" s="239"/>
      <c r="K385" s="239"/>
      <c r="L385" s="244"/>
      <c r="M385" s="245"/>
      <c r="N385" s="246"/>
      <c r="O385" s="246"/>
      <c r="P385" s="246"/>
      <c r="Q385" s="246"/>
      <c r="R385" s="246"/>
      <c r="S385" s="246"/>
      <c r="T385" s="247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8" t="s">
        <v>141</v>
      </c>
      <c r="AU385" s="248" t="s">
        <v>91</v>
      </c>
      <c r="AV385" s="13" t="s">
        <v>91</v>
      </c>
      <c r="AW385" s="13" t="s">
        <v>36</v>
      </c>
      <c r="AX385" s="13" t="s">
        <v>81</v>
      </c>
      <c r="AY385" s="248" t="s">
        <v>129</v>
      </c>
    </row>
    <row r="386" s="14" customFormat="1">
      <c r="A386" s="14"/>
      <c r="B386" s="249"/>
      <c r="C386" s="250"/>
      <c r="D386" s="232" t="s">
        <v>141</v>
      </c>
      <c r="E386" s="251" t="s">
        <v>1</v>
      </c>
      <c r="F386" s="252" t="s">
        <v>143</v>
      </c>
      <c r="G386" s="250"/>
      <c r="H386" s="253">
        <v>4435.9640000000009</v>
      </c>
      <c r="I386" s="254"/>
      <c r="J386" s="250"/>
      <c r="K386" s="250"/>
      <c r="L386" s="255"/>
      <c r="M386" s="256"/>
      <c r="N386" s="257"/>
      <c r="O386" s="257"/>
      <c r="P386" s="257"/>
      <c r="Q386" s="257"/>
      <c r="R386" s="257"/>
      <c r="S386" s="257"/>
      <c r="T386" s="258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9" t="s">
        <v>141</v>
      </c>
      <c r="AU386" s="259" t="s">
        <v>91</v>
      </c>
      <c r="AV386" s="14" t="s">
        <v>135</v>
      </c>
      <c r="AW386" s="14" t="s">
        <v>36</v>
      </c>
      <c r="AX386" s="14" t="s">
        <v>89</v>
      </c>
      <c r="AY386" s="259" t="s">
        <v>129</v>
      </c>
    </row>
    <row r="387" s="12" customFormat="1" ht="22.8" customHeight="1">
      <c r="A387" s="12"/>
      <c r="B387" s="202"/>
      <c r="C387" s="203"/>
      <c r="D387" s="204" t="s">
        <v>80</v>
      </c>
      <c r="E387" s="216" t="s">
        <v>169</v>
      </c>
      <c r="F387" s="216" t="s">
        <v>412</v>
      </c>
      <c r="G387" s="203"/>
      <c r="H387" s="203"/>
      <c r="I387" s="206"/>
      <c r="J387" s="217">
        <f>BK387</f>
        <v>0</v>
      </c>
      <c r="K387" s="203"/>
      <c r="L387" s="208"/>
      <c r="M387" s="209"/>
      <c r="N387" s="210"/>
      <c r="O387" s="210"/>
      <c r="P387" s="211">
        <f>SUM(P388:P402)</f>
        <v>0</v>
      </c>
      <c r="Q387" s="210"/>
      <c r="R387" s="211">
        <f>SUM(R388:R402)</f>
        <v>0</v>
      </c>
      <c r="S387" s="210"/>
      <c r="T387" s="212">
        <f>SUM(T388:T402)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13" t="s">
        <v>89</v>
      </c>
      <c r="AT387" s="214" t="s">
        <v>80</v>
      </c>
      <c r="AU387" s="214" t="s">
        <v>89</v>
      </c>
      <c r="AY387" s="213" t="s">
        <v>129</v>
      </c>
      <c r="BK387" s="215">
        <f>SUM(BK388:BK402)</f>
        <v>0</v>
      </c>
    </row>
    <row r="388" s="2" customFormat="1" ht="24.15" customHeight="1">
      <c r="A388" s="37"/>
      <c r="B388" s="38"/>
      <c r="C388" s="218" t="s">
        <v>413</v>
      </c>
      <c r="D388" s="218" t="s">
        <v>131</v>
      </c>
      <c r="E388" s="219" t="s">
        <v>414</v>
      </c>
      <c r="F388" s="220" t="s">
        <v>415</v>
      </c>
      <c r="G388" s="221" t="s">
        <v>211</v>
      </c>
      <c r="H388" s="222">
        <v>2082.2370000000001</v>
      </c>
      <c r="I388" s="223"/>
      <c r="J388" s="224">
        <f>ROUND(I388*H388,2)</f>
        <v>0</v>
      </c>
      <c r="K388" s="225"/>
      <c r="L388" s="43"/>
      <c r="M388" s="226" t="s">
        <v>1</v>
      </c>
      <c r="N388" s="227" t="s">
        <v>46</v>
      </c>
      <c r="O388" s="90"/>
      <c r="P388" s="228">
        <f>O388*H388</f>
        <v>0</v>
      </c>
      <c r="Q388" s="228">
        <v>0</v>
      </c>
      <c r="R388" s="228">
        <f>Q388*H388</f>
        <v>0</v>
      </c>
      <c r="S388" s="228">
        <v>0</v>
      </c>
      <c r="T388" s="229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30" t="s">
        <v>135</v>
      </c>
      <c r="AT388" s="230" t="s">
        <v>131</v>
      </c>
      <c r="AU388" s="230" t="s">
        <v>91</v>
      </c>
      <c r="AY388" s="16" t="s">
        <v>129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6" t="s">
        <v>89</v>
      </c>
      <c r="BK388" s="231">
        <f>ROUND(I388*H388,2)</f>
        <v>0</v>
      </c>
      <c r="BL388" s="16" t="s">
        <v>135</v>
      </c>
      <c r="BM388" s="230" t="s">
        <v>416</v>
      </c>
    </row>
    <row r="389" s="2" customFormat="1">
      <c r="A389" s="37"/>
      <c r="B389" s="38"/>
      <c r="C389" s="39"/>
      <c r="D389" s="232" t="s">
        <v>137</v>
      </c>
      <c r="E389" s="39"/>
      <c r="F389" s="233" t="s">
        <v>415</v>
      </c>
      <c r="G389" s="39"/>
      <c r="H389" s="39"/>
      <c r="I389" s="234"/>
      <c r="J389" s="39"/>
      <c r="K389" s="39"/>
      <c r="L389" s="43"/>
      <c r="M389" s="235"/>
      <c r="N389" s="236"/>
      <c r="O389" s="90"/>
      <c r="P389" s="90"/>
      <c r="Q389" s="90"/>
      <c r="R389" s="90"/>
      <c r="S389" s="90"/>
      <c r="T389" s="91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16" t="s">
        <v>137</v>
      </c>
      <c r="AU389" s="16" t="s">
        <v>91</v>
      </c>
    </row>
    <row r="390" s="2" customFormat="1">
      <c r="A390" s="37"/>
      <c r="B390" s="38"/>
      <c r="C390" s="39"/>
      <c r="D390" s="232" t="s">
        <v>139</v>
      </c>
      <c r="E390" s="39"/>
      <c r="F390" s="237" t="s">
        <v>417</v>
      </c>
      <c r="G390" s="39"/>
      <c r="H390" s="39"/>
      <c r="I390" s="234"/>
      <c r="J390" s="39"/>
      <c r="K390" s="39"/>
      <c r="L390" s="43"/>
      <c r="M390" s="235"/>
      <c r="N390" s="236"/>
      <c r="O390" s="90"/>
      <c r="P390" s="90"/>
      <c r="Q390" s="90"/>
      <c r="R390" s="90"/>
      <c r="S390" s="90"/>
      <c r="T390" s="91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T390" s="16" t="s">
        <v>139</v>
      </c>
      <c r="AU390" s="16" t="s">
        <v>91</v>
      </c>
    </row>
    <row r="391" s="13" customFormat="1">
      <c r="A391" s="13"/>
      <c r="B391" s="238"/>
      <c r="C391" s="239"/>
      <c r="D391" s="232" t="s">
        <v>141</v>
      </c>
      <c r="E391" s="240" t="s">
        <v>1</v>
      </c>
      <c r="F391" s="241" t="s">
        <v>418</v>
      </c>
      <c r="G391" s="239"/>
      <c r="H391" s="242">
        <v>1025.136</v>
      </c>
      <c r="I391" s="243"/>
      <c r="J391" s="239"/>
      <c r="K391" s="239"/>
      <c r="L391" s="244"/>
      <c r="M391" s="245"/>
      <c r="N391" s="246"/>
      <c r="O391" s="246"/>
      <c r="P391" s="246"/>
      <c r="Q391" s="246"/>
      <c r="R391" s="246"/>
      <c r="S391" s="246"/>
      <c r="T391" s="247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8" t="s">
        <v>141</v>
      </c>
      <c r="AU391" s="248" t="s">
        <v>91</v>
      </c>
      <c r="AV391" s="13" t="s">
        <v>91</v>
      </c>
      <c r="AW391" s="13" t="s">
        <v>36</v>
      </c>
      <c r="AX391" s="13" t="s">
        <v>81</v>
      </c>
      <c r="AY391" s="248" t="s">
        <v>129</v>
      </c>
    </row>
    <row r="392" s="13" customFormat="1">
      <c r="A392" s="13"/>
      <c r="B392" s="238"/>
      <c r="C392" s="239"/>
      <c r="D392" s="232" t="s">
        <v>141</v>
      </c>
      <c r="E392" s="240" t="s">
        <v>1</v>
      </c>
      <c r="F392" s="241" t="s">
        <v>419</v>
      </c>
      <c r="G392" s="239"/>
      <c r="H392" s="242">
        <v>1014.3</v>
      </c>
      <c r="I392" s="243"/>
      <c r="J392" s="239"/>
      <c r="K392" s="239"/>
      <c r="L392" s="244"/>
      <c r="M392" s="245"/>
      <c r="N392" s="246"/>
      <c r="O392" s="246"/>
      <c r="P392" s="246"/>
      <c r="Q392" s="246"/>
      <c r="R392" s="246"/>
      <c r="S392" s="246"/>
      <c r="T392" s="247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8" t="s">
        <v>141</v>
      </c>
      <c r="AU392" s="248" t="s">
        <v>91</v>
      </c>
      <c r="AV392" s="13" t="s">
        <v>91</v>
      </c>
      <c r="AW392" s="13" t="s">
        <v>36</v>
      </c>
      <c r="AX392" s="13" t="s">
        <v>81</v>
      </c>
      <c r="AY392" s="248" t="s">
        <v>129</v>
      </c>
    </row>
    <row r="393" s="13" customFormat="1">
      <c r="A393" s="13"/>
      <c r="B393" s="238"/>
      <c r="C393" s="239"/>
      <c r="D393" s="232" t="s">
        <v>141</v>
      </c>
      <c r="E393" s="240" t="s">
        <v>1</v>
      </c>
      <c r="F393" s="241" t="s">
        <v>420</v>
      </c>
      <c r="G393" s="239"/>
      <c r="H393" s="242">
        <v>32.692</v>
      </c>
      <c r="I393" s="243"/>
      <c r="J393" s="239"/>
      <c r="K393" s="239"/>
      <c r="L393" s="244"/>
      <c r="M393" s="245"/>
      <c r="N393" s="246"/>
      <c r="O393" s="246"/>
      <c r="P393" s="246"/>
      <c r="Q393" s="246"/>
      <c r="R393" s="246"/>
      <c r="S393" s="246"/>
      <c r="T393" s="247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8" t="s">
        <v>141</v>
      </c>
      <c r="AU393" s="248" t="s">
        <v>91</v>
      </c>
      <c r="AV393" s="13" t="s">
        <v>91</v>
      </c>
      <c r="AW393" s="13" t="s">
        <v>36</v>
      </c>
      <c r="AX393" s="13" t="s">
        <v>81</v>
      </c>
      <c r="AY393" s="248" t="s">
        <v>129</v>
      </c>
    </row>
    <row r="394" s="13" customFormat="1">
      <c r="A394" s="13"/>
      <c r="B394" s="238"/>
      <c r="C394" s="239"/>
      <c r="D394" s="232" t="s">
        <v>141</v>
      </c>
      <c r="E394" s="240" t="s">
        <v>1</v>
      </c>
      <c r="F394" s="241" t="s">
        <v>421</v>
      </c>
      <c r="G394" s="239"/>
      <c r="H394" s="242">
        <v>10.109</v>
      </c>
      <c r="I394" s="243"/>
      <c r="J394" s="239"/>
      <c r="K394" s="239"/>
      <c r="L394" s="244"/>
      <c r="M394" s="245"/>
      <c r="N394" s="246"/>
      <c r="O394" s="246"/>
      <c r="P394" s="246"/>
      <c r="Q394" s="246"/>
      <c r="R394" s="246"/>
      <c r="S394" s="246"/>
      <c r="T394" s="247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8" t="s">
        <v>141</v>
      </c>
      <c r="AU394" s="248" t="s">
        <v>91</v>
      </c>
      <c r="AV394" s="13" t="s">
        <v>91</v>
      </c>
      <c r="AW394" s="13" t="s">
        <v>36</v>
      </c>
      <c r="AX394" s="13" t="s">
        <v>81</v>
      </c>
      <c r="AY394" s="248" t="s">
        <v>129</v>
      </c>
    </row>
    <row r="395" s="14" customFormat="1">
      <c r="A395" s="14"/>
      <c r="B395" s="249"/>
      <c r="C395" s="250"/>
      <c r="D395" s="232" t="s">
        <v>141</v>
      </c>
      <c r="E395" s="251" t="s">
        <v>1</v>
      </c>
      <c r="F395" s="252" t="s">
        <v>143</v>
      </c>
      <c r="G395" s="250"/>
      <c r="H395" s="253">
        <v>2082.2369999999996</v>
      </c>
      <c r="I395" s="254"/>
      <c r="J395" s="250"/>
      <c r="K395" s="250"/>
      <c r="L395" s="255"/>
      <c r="M395" s="256"/>
      <c r="N395" s="257"/>
      <c r="O395" s="257"/>
      <c r="P395" s="257"/>
      <c r="Q395" s="257"/>
      <c r="R395" s="257"/>
      <c r="S395" s="257"/>
      <c r="T395" s="258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9" t="s">
        <v>141</v>
      </c>
      <c r="AU395" s="259" t="s">
        <v>91</v>
      </c>
      <c r="AV395" s="14" t="s">
        <v>135</v>
      </c>
      <c r="AW395" s="14" t="s">
        <v>36</v>
      </c>
      <c r="AX395" s="14" t="s">
        <v>89</v>
      </c>
      <c r="AY395" s="259" t="s">
        <v>129</v>
      </c>
    </row>
    <row r="396" s="2" customFormat="1" ht="24.15" customHeight="1">
      <c r="A396" s="37"/>
      <c r="B396" s="38"/>
      <c r="C396" s="218" t="s">
        <v>422</v>
      </c>
      <c r="D396" s="218" t="s">
        <v>131</v>
      </c>
      <c r="E396" s="219" t="s">
        <v>423</v>
      </c>
      <c r="F396" s="220" t="s">
        <v>424</v>
      </c>
      <c r="G396" s="221" t="s">
        <v>211</v>
      </c>
      <c r="H396" s="222">
        <v>1812.0350000000001</v>
      </c>
      <c r="I396" s="223"/>
      <c r="J396" s="224">
        <f>ROUND(I396*H396,2)</f>
        <v>0</v>
      </c>
      <c r="K396" s="225"/>
      <c r="L396" s="43"/>
      <c r="M396" s="226" t="s">
        <v>1</v>
      </c>
      <c r="N396" s="227" t="s">
        <v>46</v>
      </c>
      <c r="O396" s="90"/>
      <c r="P396" s="228">
        <f>O396*H396</f>
        <v>0</v>
      </c>
      <c r="Q396" s="228">
        <v>0</v>
      </c>
      <c r="R396" s="228">
        <f>Q396*H396</f>
        <v>0</v>
      </c>
      <c r="S396" s="228">
        <v>0</v>
      </c>
      <c r="T396" s="229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30" t="s">
        <v>135</v>
      </c>
      <c r="AT396" s="230" t="s">
        <v>131</v>
      </c>
      <c r="AU396" s="230" t="s">
        <v>91</v>
      </c>
      <c r="AY396" s="16" t="s">
        <v>129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6" t="s">
        <v>89</v>
      </c>
      <c r="BK396" s="231">
        <f>ROUND(I396*H396,2)</f>
        <v>0</v>
      </c>
      <c r="BL396" s="16" t="s">
        <v>135</v>
      </c>
      <c r="BM396" s="230" t="s">
        <v>425</v>
      </c>
    </row>
    <row r="397" s="2" customFormat="1">
      <c r="A397" s="37"/>
      <c r="B397" s="38"/>
      <c r="C397" s="39"/>
      <c r="D397" s="232" t="s">
        <v>137</v>
      </c>
      <c r="E397" s="39"/>
      <c r="F397" s="233" t="s">
        <v>424</v>
      </c>
      <c r="G397" s="39"/>
      <c r="H397" s="39"/>
      <c r="I397" s="234"/>
      <c r="J397" s="39"/>
      <c r="K397" s="39"/>
      <c r="L397" s="43"/>
      <c r="M397" s="235"/>
      <c r="N397" s="236"/>
      <c r="O397" s="90"/>
      <c r="P397" s="90"/>
      <c r="Q397" s="90"/>
      <c r="R397" s="90"/>
      <c r="S397" s="90"/>
      <c r="T397" s="91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16" t="s">
        <v>137</v>
      </c>
      <c r="AU397" s="16" t="s">
        <v>91</v>
      </c>
    </row>
    <row r="398" s="2" customFormat="1">
      <c r="A398" s="37"/>
      <c r="B398" s="38"/>
      <c r="C398" s="39"/>
      <c r="D398" s="232" t="s">
        <v>139</v>
      </c>
      <c r="E398" s="39"/>
      <c r="F398" s="237" t="s">
        <v>426</v>
      </c>
      <c r="G398" s="39"/>
      <c r="H398" s="39"/>
      <c r="I398" s="234"/>
      <c r="J398" s="39"/>
      <c r="K398" s="39"/>
      <c r="L398" s="43"/>
      <c r="M398" s="235"/>
      <c r="N398" s="236"/>
      <c r="O398" s="90"/>
      <c r="P398" s="90"/>
      <c r="Q398" s="90"/>
      <c r="R398" s="90"/>
      <c r="S398" s="90"/>
      <c r="T398" s="91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T398" s="16" t="s">
        <v>139</v>
      </c>
      <c r="AU398" s="16" t="s">
        <v>91</v>
      </c>
    </row>
    <row r="399" s="13" customFormat="1">
      <c r="A399" s="13"/>
      <c r="B399" s="238"/>
      <c r="C399" s="239"/>
      <c r="D399" s="232" t="s">
        <v>141</v>
      </c>
      <c r="E399" s="240" t="s">
        <v>1</v>
      </c>
      <c r="F399" s="241" t="s">
        <v>394</v>
      </c>
      <c r="G399" s="239"/>
      <c r="H399" s="242">
        <v>850.47500000000002</v>
      </c>
      <c r="I399" s="243"/>
      <c r="J399" s="239"/>
      <c r="K399" s="239"/>
      <c r="L399" s="244"/>
      <c r="M399" s="245"/>
      <c r="N399" s="246"/>
      <c r="O399" s="246"/>
      <c r="P399" s="246"/>
      <c r="Q399" s="246"/>
      <c r="R399" s="246"/>
      <c r="S399" s="246"/>
      <c r="T399" s="247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8" t="s">
        <v>141</v>
      </c>
      <c r="AU399" s="248" t="s">
        <v>91</v>
      </c>
      <c r="AV399" s="13" t="s">
        <v>91</v>
      </c>
      <c r="AW399" s="13" t="s">
        <v>36</v>
      </c>
      <c r="AX399" s="13" t="s">
        <v>81</v>
      </c>
      <c r="AY399" s="248" t="s">
        <v>129</v>
      </c>
    </row>
    <row r="400" s="13" customFormat="1">
      <c r="A400" s="13"/>
      <c r="B400" s="238"/>
      <c r="C400" s="239"/>
      <c r="D400" s="232" t="s">
        <v>141</v>
      </c>
      <c r="E400" s="240" t="s">
        <v>1</v>
      </c>
      <c r="F400" s="241" t="s">
        <v>392</v>
      </c>
      <c r="G400" s="239"/>
      <c r="H400" s="242">
        <v>944.54999999999995</v>
      </c>
      <c r="I400" s="243"/>
      <c r="J400" s="239"/>
      <c r="K400" s="239"/>
      <c r="L400" s="244"/>
      <c r="M400" s="245"/>
      <c r="N400" s="246"/>
      <c r="O400" s="246"/>
      <c r="P400" s="246"/>
      <c r="Q400" s="246"/>
      <c r="R400" s="246"/>
      <c r="S400" s="246"/>
      <c r="T400" s="247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8" t="s">
        <v>141</v>
      </c>
      <c r="AU400" s="248" t="s">
        <v>91</v>
      </c>
      <c r="AV400" s="13" t="s">
        <v>91</v>
      </c>
      <c r="AW400" s="13" t="s">
        <v>36</v>
      </c>
      <c r="AX400" s="13" t="s">
        <v>81</v>
      </c>
      <c r="AY400" s="248" t="s">
        <v>129</v>
      </c>
    </row>
    <row r="401" s="13" customFormat="1">
      <c r="A401" s="13"/>
      <c r="B401" s="238"/>
      <c r="C401" s="239"/>
      <c r="D401" s="232" t="s">
        <v>141</v>
      </c>
      <c r="E401" s="240" t="s">
        <v>1</v>
      </c>
      <c r="F401" s="241" t="s">
        <v>393</v>
      </c>
      <c r="G401" s="239"/>
      <c r="H401" s="242">
        <v>17.010000000000002</v>
      </c>
      <c r="I401" s="243"/>
      <c r="J401" s="239"/>
      <c r="K401" s="239"/>
      <c r="L401" s="244"/>
      <c r="M401" s="245"/>
      <c r="N401" s="246"/>
      <c r="O401" s="246"/>
      <c r="P401" s="246"/>
      <c r="Q401" s="246"/>
      <c r="R401" s="246"/>
      <c r="S401" s="246"/>
      <c r="T401" s="247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8" t="s">
        <v>141</v>
      </c>
      <c r="AU401" s="248" t="s">
        <v>91</v>
      </c>
      <c r="AV401" s="13" t="s">
        <v>91</v>
      </c>
      <c r="AW401" s="13" t="s">
        <v>36</v>
      </c>
      <c r="AX401" s="13" t="s">
        <v>81</v>
      </c>
      <c r="AY401" s="248" t="s">
        <v>129</v>
      </c>
    </row>
    <row r="402" s="14" customFormat="1">
      <c r="A402" s="14"/>
      <c r="B402" s="249"/>
      <c r="C402" s="250"/>
      <c r="D402" s="232" t="s">
        <v>141</v>
      </c>
      <c r="E402" s="251" t="s">
        <v>1</v>
      </c>
      <c r="F402" s="252" t="s">
        <v>143</v>
      </c>
      <c r="G402" s="250"/>
      <c r="H402" s="253">
        <v>1812.0350000000001</v>
      </c>
      <c r="I402" s="254"/>
      <c r="J402" s="250"/>
      <c r="K402" s="250"/>
      <c r="L402" s="255"/>
      <c r="M402" s="256"/>
      <c r="N402" s="257"/>
      <c r="O402" s="257"/>
      <c r="P402" s="257"/>
      <c r="Q402" s="257"/>
      <c r="R402" s="257"/>
      <c r="S402" s="257"/>
      <c r="T402" s="258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9" t="s">
        <v>141</v>
      </c>
      <c r="AU402" s="259" t="s">
        <v>91</v>
      </c>
      <c r="AV402" s="14" t="s">
        <v>135</v>
      </c>
      <c r="AW402" s="14" t="s">
        <v>36</v>
      </c>
      <c r="AX402" s="14" t="s">
        <v>89</v>
      </c>
      <c r="AY402" s="259" t="s">
        <v>129</v>
      </c>
    </row>
    <row r="403" s="12" customFormat="1" ht="22.8" customHeight="1">
      <c r="A403" s="12"/>
      <c r="B403" s="202"/>
      <c r="C403" s="203"/>
      <c r="D403" s="204" t="s">
        <v>80</v>
      </c>
      <c r="E403" s="216" t="s">
        <v>176</v>
      </c>
      <c r="F403" s="216" t="s">
        <v>427</v>
      </c>
      <c r="G403" s="203"/>
      <c r="H403" s="203"/>
      <c r="I403" s="206"/>
      <c r="J403" s="217">
        <f>BK403</f>
        <v>0</v>
      </c>
      <c r="K403" s="203"/>
      <c r="L403" s="208"/>
      <c r="M403" s="209"/>
      <c r="N403" s="210"/>
      <c r="O403" s="210"/>
      <c r="P403" s="211">
        <f>SUM(P404:P428)</f>
        <v>0</v>
      </c>
      <c r="Q403" s="210"/>
      <c r="R403" s="211">
        <f>SUM(R404:R428)</f>
        <v>9.3879999999999999</v>
      </c>
      <c r="S403" s="210"/>
      <c r="T403" s="212">
        <f>SUM(T404:T428)</f>
        <v>29.120000000000001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13" t="s">
        <v>89</v>
      </c>
      <c r="AT403" s="214" t="s">
        <v>80</v>
      </c>
      <c r="AU403" s="214" t="s">
        <v>89</v>
      </c>
      <c r="AY403" s="213" t="s">
        <v>129</v>
      </c>
      <c r="BK403" s="215">
        <f>SUM(BK404:BK428)</f>
        <v>0</v>
      </c>
    </row>
    <row r="404" s="2" customFormat="1" ht="24.15" customHeight="1">
      <c r="A404" s="37"/>
      <c r="B404" s="38"/>
      <c r="C404" s="218" t="s">
        <v>428</v>
      </c>
      <c r="D404" s="218" t="s">
        <v>131</v>
      </c>
      <c r="E404" s="219" t="s">
        <v>429</v>
      </c>
      <c r="F404" s="220" t="s">
        <v>430</v>
      </c>
      <c r="G404" s="221" t="s">
        <v>159</v>
      </c>
      <c r="H404" s="222">
        <v>2600</v>
      </c>
      <c r="I404" s="223"/>
      <c r="J404" s="224">
        <f>ROUND(I404*H404,2)</f>
        <v>0</v>
      </c>
      <c r="K404" s="225"/>
      <c r="L404" s="43"/>
      <c r="M404" s="226" t="s">
        <v>1</v>
      </c>
      <c r="N404" s="227" t="s">
        <v>46</v>
      </c>
      <c r="O404" s="90"/>
      <c r="P404" s="228">
        <f>O404*H404</f>
        <v>0</v>
      </c>
      <c r="Q404" s="228">
        <v>0</v>
      </c>
      <c r="R404" s="228">
        <f>Q404*H404</f>
        <v>0</v>
      </c>
      <c r="S404" s="228">
        <v>0</v>
      </c>
      <c r="T404" s="229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30" t="s">
        <v>135</v>
      </c>
      <c r="AT404" s="230" t="s">
        <v>131</v>
      </c>
      <c r="AU404" s="230" t="s">
        <v>91</v>
      </c>
      <c r="AY404" s="16" t="s">
        <v>129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6" t="s">
        <v>89</v>
      </c>
      <c r="BK404" s="231">
        <f>ROUND(I404*H404,2)</f>
        <v>0</v>
      </c>
      <c r="BL404" s="16" t="s">
        <v>135</v>
      </c>
      <c r="BM404" s="230" t="s">
        <v>431</v>
      </c>
    </row>
    <row r="405" s="2" customFormat="1">
      <c r="A405" s="37"/>
      <c r="B405" s="38"/>
      <c r="C405" s="39"/>
      <c r="D405" s="232" t="s">
        <v>137</v>
      </c>
      <c r="E405" s="39"/>
      <c r="F405" s="233" t="s">
        <v>432</v>
      </c>
      <c r="G405" s="39"/>
      <c r="H405" s="39"/>
      <c r="I405" s="234"/>
      <c r="J405" s="39"/>
      <c r="K405" s="39"/>
      <c r="L405" s="43"/>
      <c r="M405" s="235"/>
      <c r="N405" s="236"/>
      <c r="O405" s="90"/>
      <c r="P405" s="90"/>
      <c r="Q405" s="90"/>
      <c r="R405" s="90"/>
      <c r="S405" s="90"/>
      <c r="T405" s="91"/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T405" s="16" t="s">
        <v>137</v>
      </c>
      <c r="AU405" s="16" t="s">
        <v>91</v>
      </c>
    </row>
    <row r="406" s="13" customFormat="1">
      <c r="A406" s="13"/>
      <c r="B406" s="238"/>
      <c r="C406" s="239"/>
      <c r="D406" s="232" t="s">
        <v>141</v>
      </c>
      <c r="E406" s="240" t="s">
        <v>1</v>
      </c>
      <c r="F406" s="241" t="s">
        <v>433</v>
      </c>
      <c r="G406" s="239"/>
      <c r="H406" s="242">
        <v>2600</v>
      </c>
      <c r="I406" s="243"/>
      <c r="J406" s="239"/>
      <c r="K406" s="239"/>
      <c r="L406" s="244"/>
      <c r="M406" s="245"/>
      <c r="N406" s="246"/>
      <c r="O406" s="246"/>
      <c r="P406" s="246"/>
      <c r="Q406" s="246"/>
      <c r="R406" s="246"/>
      <c r="S406" s="246"/>
      <c r="T406" s="247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8" t="s">
        <v>141</v>
      </c>
      <c r="AU406" s="248" t="s">
        <v>91</v>
      </c>
      <c r="AV406" s="13" t="s">
        <v>91</v>
      </c>
      <c r="AW406" s="13" t="s">
        <v>36</v>
      </c>
      <c r="AX406" s="13" t="s">
        <v>89</v>
      </c>
      <c r="AY406" s="248" t="s">
        <v>129</v>
      </c>
    </row>
    <row r="407" s="2" customFormat="1" ht="24.15" customHeight="1">
      <c r="A407" s="37"/>
      <c r="B407" s="38"/>
      <c r="C407" s="218" t="s">
        <v>434</v>
      </c>
      <c r="D407" s="218" t="s">
        <v>131</v>
      </c>
      <c r="E407" s="219" t="s">
        <v>435</v>
      </c>
      <c r="F407" s="220" t="s">
        <v>436</v>
      </c>
      <c r="G407" s="221" t="s">
        <v>134</v>
      </c>
      <c r="H407" s="222">
        <v>7280</v>
      </c>
      <c r="I407" s="223"/>
      <c r="J407" s="224">
        <f>ROUND(I407*H407,2)</f>
        <v>0</v>
      </c>
      <c r="K407" s="225"/>
      <c r="L407" s="43"/>
      <c r="M407" s="226" t="s">
        <v>1</v>
      </c>
      <c r="N407" s="227" t="s">
        <v>46</v>
      </c>
      <c r="O407" s="90"/>
      <c r="P407" s="228">
        <f>O407*H407</f>
        <v>0</v>
      </c>
      <c r="Q407" s="228">
        <v>0.00018000000000000001</v>
      </c>
      <c r="R407" s="228">
        <f>Q407*H407</f>
        <v>1.3104</v>
      </c>
      <c r="S407" s="228">
        <v>0</v>
      </c>
      <c r="T407" s="229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30" t="s">
        <v>233</v>
      </c>
      <c r="AT407" s="230" t="s">
        <v>131</v>
      </c>
      <c r="AU407" s="230" t="s">
        <v>91</v>
      </c>
      <c r="AY407" s="16" t="s">
        <v>129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6" t="s">
        <v>89</v>
      </c>
      <c r="BK407" s="231">
        <f>ROUND(I407*H407,2)</f>
        <v>0</v>
      </c>
      <c r="BL407" s="16" t="s">
        <v>233</v>
      </c>
      <c r="BM407" s="230" t="s">
        <v>437</v>
      </c>
    </row>
    <row r="408" s="2" customFormat="1">
      <c r="A408" s="37"/>
      <c r="B408" s="38"/>
      <c r="C408" s="39"/>
      <c r="D408" s="232" t="s">
        <v>137</v>
      </c>
      <c r="E408" s="39"/>
      <c r="F408" s="233" t="s">
        <v>438</v>
      </c>
      <c r="G408" s="39"/>
      <c r="H408" s="39"/>
      <c r="I408" s="234"/>
      <c r="J408" s="39"/>
      <c r="K408" s="39"/>
      <c r="L408" s="43"/>
      <c r="M408" s="235"/>
      <c r="N408" s="236"/>
      <c r="O408" s="90"/>
      <c r="P408" s="90"/>
      <c r="Q408" s="90"/>
      <c r="R408" s="90"/>
      <c r="S408" s="90"/>
      <c r="T408" s="91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T408" s="16" t="s">
        <v>137</v>
      </c>
      <c r="AU408" s="16" t="s">
        <v>91</v>
      </c>
    </row>
    <row r="409" s="13" customFormat="1">
      <c r="A409" s="13"/>
      <c r="B409" s="238"/>
      <c r="C409" s="239"/>
      <c r="D409" s="232" t="s">
        <v>141</v>
      </c>
      <c r="E409" s="240" t="s">
        <v>1</v>
      </c>
      <c r="F409" s="241" t="s">
        <v>439</v>
      </c>
      <c r="G409" s="239"/>
      <c r="H409" s="242">
        <v>7280</v>
      </c>
      <c r="I409" s="243"/>
      <c r="J409" s="239"/>
      <c r="K409" s="239"/>
      <c r="L409" s="244"/>
      <c r="M409" s="245"/>
      <c r="N409" s="246"/>
      <c r="O409" s="246"/>
      <c r="P409" s="246"/>
      <c r="Q409" s="246"/>
      <c r="R409" s="246"/>
      <c r="S409" s="246"/>
      <c r="T409" s="247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8" t="s">
        <v>141</v>
      </c>
      <c r="AU409" s="248" t="s">
        <v>91</v>
      </c>
      <c r="AV409" s="13" t="s">
        <v>91</v>
      </c>
      <c r="AW409" s="13" t="s">
        <v>36</v>
      </c>
      <c r="AX409" s="13" t="s">
        <v>89</v>
      </c>
      <c r="AY409" s="248" t="s">
        <v>129</v>
      </c>
    </row>
    <row r="410" s="2" customFormat="1" ht="24.15" customHeight="1">
      <c r="A410" s="37"/>
      <c r="B410" s="38"/>
      <c r="C410" s="260" t="s">
        <v>440</v>
      </c>
      <c r="D410" s="260" t="s">
        <v>441</v>
      </c>
      <c r="E410" s="261" t="s">
        <v>442</v>
      </c>
      <c r="F410" s="262" t="s">
        <v>443</v>
      </c>
      <c r="G410" s="263" t="s">
        <v>134</v>
      </c>
      <c r="H410" s="264">
        <v>2100</v>
      </c>
      <c r="I410" s="265"/>
      <c r="J410" s="266">
        <f>ROUND(I410*H410,2)</f>
        <v>0</v>
      </c>
      <c r="K410" s="267"/>
      <c r="L410" s="268"/>
      <c r="M410" s="269" t="s">
        <v>1</v>
      </c>
      <c r="N410" s="270" t="s">
        <v>46</v>
      </c>
      <c r="O410" s="90"/>
      <c r="P410" s="228">
        <f>O410*H410</f>
        <v>0</v>
      </c>
      <c r="Q410" s="228">
        <v>0.0014</v>
      </c>
      <c r="R410" s="228">
        <f>Q410*H410</f>
        <v>2.9399999999999999</v>
      </c>
      <c r="S410" s="228">
        <v>0</v>
      </c>
      <c r="T410" s="229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30" t="s">
        <v>287</v>
      </c>
      <c r="AT410" s="230" t="s">
        <v>441</v>
      </c>
      <c r="AU410" s="230" t="s">
        <v>91</v>
      </c>
      <c r="AY410" s="16" t="s">
        <v>129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16" t="s">
        <v>89</v>
      </c>
      <c r="BK410" s="231">
        <f>ROUND(I410*H410,2)</f>
        <v>0</v>
      </c>
      <c r="BL410" s="16" t="s">
        <v>233</v>
      </c>
      <c r="BM410" s="230" t="s">
        <v>444</v>
      </c>
    </row>
    <row r="411" s="2" customFormat="1">
      <c r="A411" s="37"/>
      <c r="B411" s="38"/>
      <c r="C411" s="39"/>
      <c r="D411" s="232" t="s">
        <v>137</v>
      </c>
      <c r="E411" s="39"/>
      <c r="F411" s="233" t="s">
        <v>443</v>
      </c>
      <c r="G411" s="39"/>
      <c r="H411" s="39"/>
      <c r="I411" s="234"/>
      <c r="J411" s="39"/>
      <c r="K411" s="39"/>
      <c r="L411" s="43"/>
      <c r="M411" s="235"/>
      <c r="N411" s="236"/>
      <c r="O411" s="90"/>
      <c r="P411" s="90"/>
      <c r="Q411" s="90"/>
      <c r="R411" s="90"/>
      <c r="S411" s="90"/>
      <c r="T411" s="91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T411" s="16" t="s">
        <v>137</v>
      </c>
      <c r="AU411" s="16" t="s">
        <v>91</v>
      </c>
    </row>
    <row r="412" s="13" customFormat="1">
      <c r="A412" s="13"/>
      <c r="B412" s="238"/>
      <c r="C412" s="239"/>
      <c r="D412" s="232" t="s">
        <v>141</v>
      </c>
      <c r="E412" s="240" t="s">
        <v>1</v>
      </c>
      <c r="F412" s="241" t="s">
        <v>445</v>
      </c>
      <c r="G412" s="239"/>
      <c r="H412" s="242">
        <v>2100</v>
      </c>
      <c r="I412" s="243"/>
      <c r="J412" s="239"/>
      <c r="K412" s="239"/>
      <c r="L412" s="244"/>
      <c r="M412" s="245"/>
      <c r="N412" s="246"/>
      <c r="O412" s="246"/>
      <c r="P412" s="246"/>
      <c r="Q412" s="246"/>
      <c r="R412" s="246"/>
      <c r="S412" s="246"/>
      <c r="T412" s="247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8" t="s">
        <v>141</v>
      </c>
      <c r="AU412" s="248" t="s">
        <v>91</v>
      </c>
      <c r="AV412" s="13" t="s">
        <v>91</v>
      </c>
      <c r="AW412" s="13" t="s">
        <v>36</v>
      </c>
      <c r="AX412" s="13" t="s">
        <v>89</v>
      </c>
      <c r="AY412" s="248" t="s">
        <v>129</v>
      </c>
    </row>
    <row r="413" s="2" customFormat="1" ht="16.5" customHeight="1">
      <c r="A413" s="37"/>
      <c r="B413" s="38"/>
      <c r="C413" s="218" t="s">
        <v>446</v>
      </c>
      <c r="D413" s="218" t="s">
        <v>131</v>
      </c>
      <c r="E413" s="219" t="s">
        <v>447</v>
      </c>
      <c r="F413" s="220" t="s">
        <v>448</v>
      </c>
      <c r="G413" s="221" t="s">
        <v>134</v>
      </c>
      <c r="H413" s="222">
        <v>7280</v>
      </c>
      <c r="I413" s="223"/>
      <c r="J413" s="224">
        <f>ROUND(I413*H413,2)</f>
        <v>0</v>
      </c>
      <c r="K413" s="225"/>
      <c r="L413" s="43"/>
      <c r="M413" s="226" t="s">
        <v>1</v>
      </c>
      <c r="N413" s="227" t="s">
        <v>46</v>
      </c>
      <c r="O413" s="90"/>
      <c r="P413" s="228">
        <f>O413*H413</f>
        <v>0</v>
      </c>
      <c r="Q413" s="228">
        <v>0</v>
      </c>
      <c r="R413" s="228">
        <f>Q413*H413</f>
        <v>0</v>
      </c>
      <c r="S413" s="228">
        <v>0.0040000000000000001</v>
      </c>
      <c r="T413" s="229">
        <f>S413*H413</f>
        <v>29.120000000000001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30" t="s">
        <v>135</v>
      </c>
      <c r="AT413" s="230" t="s">
        <v>131</v>
      </c>
      <c r="AU413" s="230" t="s">
        <v>91</v>
      </c>
      <c r="AY413" s="16" t="s">
        <v>129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6" t="s">
        <v>89</v>
      </c>
      <c r="BK413" s="231">
        <f>ROUND(I413*H413,2)</f>
        <v>0</v>
      </c>
      <c r="BL413" s="16" t="s">
        <v>135</v>
      </c>
      <c r="BM413" s="230" t="s">
        <v>449</v>
      </c>
    </row>
    <row r="414" s="2" customFormat="1">
      <c r="A414" s="37"/>
      <c r="B414" s="38"/>
      <c r="C414" s="39"/>
      <c r="D414" s="232" t="s">
        <v>137</v>
      </c>
      <c r="E414" s="39"/>
      <c r="F414" s="233" t="s">
        <v>450</v>
      </c>
      <c r="G414" s="39"/>
      <c r="H414" s="39"/>
      <c r="I414" s="234"/>
      <c r="J414" s="39"/>
      <c r="K414" s="39"/>
      <c r="L414" s="43"/>
      <c r="M414" s="235"/>
      <c r="N414" s="236"/>
      <c r="O414" s="90"/>
      <c r="P414" s="90"/>
      <c r="Q414" s="90"/>
      <c r="R414" s="90"/>
      <c r="S414" s="90"/>
      <c r="T414" s="91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T414" s="16" t="s">
        <v>137</v>
      </c>
      <c r="AU414" s="16" t="s">
        <v>91</v>
      </c>
    </row>
    <row r="415" s="13" customFormat="1">
      <c r="A415" s="13"/>
      <c r="B415" s="238"/>
      <c r="C415" s="239"/>
      <c r="D415" s="232" t="s">
        <v>141</v>
      </c>
      <c r="E415" s="240" t="s">
        <v>1</v>
      </c>
      <c r="F415" s="241" t="s">
        <v>451</v>
      </c>
      <c r="G415" s="239"/>
      <c r="H415" s="242">
        <v>7280</v>
      </c>
      <c r="I415" s="243"/>
      <c r="J415" s="239"/>
      <c r="K415" s="239"/>
      <c r="L415" s="244"/>
      <c r="M415" s="245"/>
      <c r="N415" s="246"/>
      <c r="O415" s="246"/>
      <c r="P415" s="246"/>
      <c r="Q415" s="246"/>
      <c r="R415" s="246"/>
      <c r="S415" s="246"/>
      <c r="T415" s="247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8" t="s">
        <v>141</v>
      </c>
      <c r="AU415" s="248" t="s">
        <v>91</v>
      </c>
      <c r="AV415" s="13" t="s">
        <v>91</v>
      </c>
      <c r="AW415" s="13" t="s">
        <v>36</v>
      </c>
      <c r="AX415" s="13" t="s">
        <v>89</v>
      </c>
      <c r="AY415" s="248" t="s">
        <v>129</v>
      </c>
    </row>
    <row r="416" s="2" customFormat="1" ht="24.15" customHeight="1">
      <c r="A416" s="37"/>
      <c r="B416" s="38"/>
      <c r="C416" s="218" t="s">
        <v>452</v>
      </c>
      <c r="D416" s="218" t="s">
        <v>131</v>
      </c>
      <c r="E416" s="219" t="s">
        <v>453</v>
      </c>
      <c r="F416" s="220" t="s">
        <v>454</v>
      </c>
      <c r="G416" s="221" t="s">
        <v>134</v>
      </c>
      <c r="H416" s="222">
        <v>14560</v>
      </c>
      <c r="I416" s="223"/>
      <c r="J416" s="224">
        <f>ROUND(I416*H416,2)</f>
        <v>0</v>
      </c>
      <c r="K416" s="225"/>
      <c r="L416" s="43"/>
      <c r="M416" s="226" t="s">
        <v>1</v>
      </c>
      <c r="N416" s="227" t="s">
        <v>46</v>
      </c>
      <c r="O416" s="90"/>
      <c r="P416" s="228">
        <f>O416*H416</f>
        <v>0</v>
      </c>
      <c r="Q416" s="228">
        <v>0.00027999999999999998</v>
      </c>
      <c r="R416" s="228">
        <f>Q416*H416</f>
        <v>4.0767999999999995</v>
      </c>
      <c r="S416" s="228">
        <v>0</v>
      </c>
      <c r="T416" s="229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30" t="s">
        <v>135</v>
      </c>
      <c r="AT416" s="230" t="s">
        <v>131</v>
      </c>
      <c r="AU416" s="230" t="s">
        <v>91</v>
      </c>
      <c r="AY416" s="16" t="s">
        <v>129</v>
      </c>
      <c r="BE416" s="231">
        <f>IF(N416="základní",J416,0)</f>
        <v>0</v>
      </c>
      <c r="BF416" s="231">
        <f>IF(N416="snížená",J416,0)</f>
        <v>0</v>
      </c>
      <c r="BG416" s="231">
        <f>IF(N416="zákl. přenesená",J416,0)</f>
        <v>0</v>
      </c>
      <c r="BH416" s="231">
        <f>IF(N416="sníž. přenesená",J416,0)</f>
        <v>0</v>
      </c>
      <c r="BI416" s="231">
        <f>IF(N416="nulová",J416,0)</f>
        <v>0</v>
      </c>
      <c r="BJ416" s="16" t="s">
        <v>89</v>
      </c>
      <c r="BK416" s="231">
        <f>ROUND(I416*H416,2)</f>
        <v>0</v>
      </c>
      <c r="BL416" s="16" t="s">
        <v>135</v>
      </c>
      <c r="BM416" s="230" t="s">
        <v>455</v>
      </c>
    </row>
    <row r="417" s="2" customFormat="1">
      <c r="A417" s="37"/>
      <c r="B417" s="38"/>
      <c r="C417" s="39"/>
      <c r="D417" s="232" t="s">
        <v>137</v>
      </c>
      <c r="E417" s="39"/>
      <c r="F417" s="233" t="s">
        <v>456</v>
      </c>
      <c r="G417" s="39"/>
      <c r="H417" s="39"/>
      <c r="I417" s="234"/>
      <c r="J417" s="39"/>
      <c r="K417" s="39"/>
      <c r="L417" s="43"/>
      <c r="M417" s="235"/>
      <c r="N417" s="236"/>
      <c r="O417" s="90"/>
      <c r="P417" s="90"/>
      <c r="Q417" s="90"/>
      <c r="R417" s="90"/>
      <c r="S417" s="90"/>
      <c r="T417" s="91"/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T417" s="16" t="s">
        <v>137</v>
      </c>
      <c r="AU417" s="16" t="s">
        <v>91</v>
      </c>
    </row>
    <row r="418" s="2" customFormat="1">
      <c r="A418" s="37"/>
      <c r="B418" s="38"/>
      <c r="C418" s="39"/>
      <c r="D418" s="232" t="s">
        <v>139</v>
      </c>
      <c r="E418" s="39"/>
      <c r="F418" s="237" t="s">
        <v>457</v>
      </c>
      <c r="G418" s="39"/>
      <c r="H418" s="39"/>
      <c r="I418" s="234"/>
      <c r="J418" s="39"/>
      <c r="K418" s="39"/>
      <c r="L418" s="43"/>
      <c r="M418" s="235"/>
      <c r="N418" s="236"/>
      <c r="O418" s="90"/>
      <c r="P418" s="90"/>
      <c r="Q418" s="90"/>
      <c r="R418" s="90"/>
      <c r="S418" s="90"/>
      <c r="T418" s="91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T418" s="16" t="s">
        <v>139</v>
      </c>
      <c r="AU418" s="16" t="s">
        <v>91</v>
      </c>
    </row>
    <row r="419" s="13" customFormat="1">
      <c r="A419" s="13"/>
      <c r="B419" s="238"/>
      <c r="C419" s="239"/>
      <c r="D419" s="232" t="s">
        <v>141</v>
      </c>
      <c r="E419" s="240" t="s">
        <v>1</v>
      </c>
      <c r="F419" s="241" t="s">
        <v>458</v>
      </c>
      <c r="G419" s="239"/>
      <c r="H419" s="242">
        <v>14560</v>
      </c>
      <c r="I419" s="243"/>
      <c r="J419" s="239"/>
      <c r="K419" s="239"/>
      <c r="L419" s="244"/>
      <c r="M419" s="245"/>
      <c r="N419" s="246"/>
      <c r="O419" s="246"/>
      <c r="P419" s="246"/>
      <c r="Q419" s="246"/>
      <c r="R419" s="246"/>
      <c r="S419" s="246"/>
      <c r="T419" s="247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8" t="s">
        <v>141</v>
      </c>
      <c r="AU419" s="248" t="s">
        <v>91</v>
      </c>
      <c r="AV419" s="13" t="s">
        <v>91</v>
      </c>
      <c r="AW419" s="13" t="s">
        <v>36</v>
      </c>
      <c r="AX419" s="13" t="s">
        <v>89</v>
      </c>
      <c r="AY419" s="248" t="s">
        <v>129</v>
      </c>
    </row>
    <row r="420" s="2" customFormat="1" ht="24.15" customHeight="1">
      <c r="A420" s="37"/>
      <c r="B420" s="38"/>
      <c r="C420" s="260" t="s">
        <v>459</v>
      </c>
      <c r="D420" s="260" t="s">
        <v>441</v>
      </c>
      <c r="E420" s="261" t="s">
        <v>460</v>
      </c>
      <c r="F420" s="262" t="s">
        <v>461</v>
      </c>
      <c r="G420" s="263" t="s">
        <v>134</v>
      </c>
      <c r="H420" s="264">
        <v>4200</v>
      </c>
      <c r="I420" s="265"/>
      <c r="J420" s="266">
        <f>ROUND(I420*H420,2)</f>
        <v>0</v>
      </c>
      <c r="K420" s="267"/>
      <c r="L420" s="268"/>
      <c r="M420" s="269" t="s">
        <v>1</v>
      </c>
      <c r="N420" s="270" t="s">
        <v>46</v>
      </c>
      <c r="O420" s="90"/>
      <c r="P420" s="228">
        <f>O420*H420</f>
        <v>0</v>
      </c>
      <c r="Q420" s="228">
        <v>0.00025000000000000001</v>
      </c>
      <c r="R420" s="228">
        <f>Q420*H420</f>
        <v>1.05</v>
      </c>
      <c r="S420" s="228">
        <v>0</v>
      </c>
      <c r="T420" s="229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30" t="s">
        <v>183</v>
      </c>
      <c r="AT420" s="230" t="s">
        <v>441</v>
      </c>
      <c r="AU420" s="230" t="s">
        <v>91</v>
      </c>
      <c r="AY420" s="16" t="s">
        <v>129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6" t="s">
        <v>89</v>
      </c>
      <c r="BK420" s="231">
        <f>ROUND(I420*H420,2)</f>
        <v>0</v>
      </c>
      <c r="BL420" s="16" t="s">
        <v>135</v>
      </c>
      <c r="BM420" s="230" t="s">
        <v>462</v>
      </c>
    </row>
    <row r="421" s="2" customFormat="1">
      <c r="A421" s="37"/>
      <c r="B421" s="38"/>
      <c r="C421" s="39"/>
      <c r="D421" s="232" t="s">
        <v>137</v>
      </c>
      <c r="E421" s="39"/>
      <c r="F421" s="233" t="s">
        <v>461</v>
      </c>
      <c r="G421" s="39"/>
      <c r="H421" s="39"/>
      <c r="I421" s="234"/>
      <c r="J421" s="39"/>
      <c r="K421" s="39"/>
      <c r="L421" s="43"/>
      <c r="M421" s="235"/>
      <c r="N421" s="236"/>
      <c r="O421" s="90"/>
      <c r="P421" s="90"/>
      <c r="Q421" s="90"/>
      <c r="R421" s="90"/>
      <c r="S421" s="90"/>
      <c r="T421" s="91"/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T421" s="16" t="s">
        <v>137</v>
      </c>
      <c r="AU421" s="16" t="s">
        <v>91</v>
      </c>
    </row>
    <row r="422" s="13" customFormat="1">
      <c r="A422" s="13"/>
      <c r="B422" s="238"/>
      <c r="C422" s="239"/>
      <c r="D422" s="232" t="s">
        <v>141</v>
      </c>
      <c r="E422" s="240" t="s">
        <v>1</v>
      </c>
      <c r="F422" s="241" t="s">
        <v>463</v>
      </c>
      <c r="G422" s="239"/>
      <c r="H422" s="242">
        <v>4200</v>
      </c>
      <c r="I422" s="243"/>
      <c r="J422" s="239"/>
      <c r="K422" s="239"/>
      <c r="L422" s="244"/>
      <c r="M422" s="245"/>
      <c r="N422" s="246"/>
      <c r="O422" s="246"/>
      <c r="P422" s="246"/>
      <c r="Q422" s="246"/>
      <c r="R422" s="246"/>
      <c r="S422" s="246"/>
      <c r="T422" s="247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8" t="s">
        <v>141</v>
      </c>
      <c r="AU422" s="248" t="s">
        <v>91</v>
      </c>
      <c r="AV422" s="13" t="s">
        <v>91</v>
      </c>
      <c r="AW422" s="13" t="s">
        <v>36</v>
      </c>
      <c r="AX422" s="13" t="s">
        <v>89</v>
      </c>
      <c r="AY422" s="248" t="s">
        <v>129</v>
      </c>
    </row>
    <row r="423" s="2" customFormat="1" ht="24.15" customHeight="1">
      <c r="A423" s="37"/>
      <c r="B423" s="38"/>
      <c r="C423" s="218" t="s">
        <v>464</v>
      </c>
      <c r="D423" s="218" t="s">
        <v>131</v>
      </c>
      <c r="E423" s="219" t="s">
        <v>465</v>
      </c>
      <c r="F423" s="220" t="s">
        <v>466</v>
      </c>
      <c r="G423" s="221" t="s">
        <v>467</v>
      </c>
      <c r="H423" s="222">
        <v>360</v>
      </c>
      <c r="I423" s="223"/>
      <c r="J423" s="224">
        <f>ROUND(I423*H423,2)</f>
        <v>0</v>
      </c>
      <c r="K423" s="225"/>
      <c r="L423" s="43"/>
      <c r="M423" s="226" t="s">
        <v>1</v>
      </c>
      <c r="N423" s="227" t="s">
        <v>46</v>
      </c>
      <c r="O423" s="90"/>
      <c r="P423" s="228">
        <f>O423*H423</f>
        <v>0</v>
      </c>
      <c r="Q423" s="228">
        <v>3.0000000000000001E-05</v>
      </c>
      <c r="R423" s="228">
        <f>Q423*H423</f>
        <v>0.010800000000000001</v>
      </c>
      <c r="S423" s="228">
        <v>0</v>
      </c>
      <c r="T423" s="229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30" t="s">
        <v>135</v>
      </c>
      <c r="AT423" s="230" t="s">
        <v>131</v>
      </c>
      <c r="AU423" s="230" t="s">
        <v>91</v>
      </c>
      <c r="AY423" s="16" t="s">
        <v>129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16" t="s">
        <v>89</v>
      </c>
      <c r="BK423" s="231">
        <f>ROUND(I423*H423,2)</f>
        <v>0</v>
      </c>
      <c r="BL423" s="16" t="s">
        <v>135</v>
      </c>
      <c r="BM423" s="230" t="s">
        <v>468</v>
      </c>
    </row>
    <row r="424" s="2" customFormat="1">
      <c r="A424" s="37"/>
      <c r="B424" s="38"/>
      <c r="C424" s="39"/>
      <c r="D424" s="232" t="s">
        <v>137</v>
      </c>
      <c r="E424" s="39"/>
      <c r="F424" s="233" t="s">
        <v>469</v>
      </c>
      <c r="G424" s="39"/>
      <c r="H424" s="39"/>
      <c r="I424" s="234"/>
      <c r="J424" s="39"/>
      <c r="K424" s="39"/>
      <c r="L424" s="43"/>
      <c r="M424" s="235"/>
      <c r="N424" s="236"/>
      <c r="O424" s="90"/>
      <c r="P424" s="90"/>
      <c r="Q424" s="90"/>
      <c r="R424" s="90"/>
      <c r="S424" s="90"/>
      <c r="T424" s="91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T424" s="16" t="s">
        <v>137</v>
      </c>
      <c r="AU424" s="16" t="s">
        <v>91</v>
      </c>
    </row>
    <row r="425" s="13" customFormat="1">
      <c r="A425" s="13"/>
      <c r="B425" s="238"/>
      <c r="C425" s="239"/>
      <c r="D425" s="232" t="s">
        <v>141</v>
      </c>
      <c r="E425" s="240" t="s">
        <v>1</v>
      </c>
      <c r="F425" s="241" t="s">
        <v>470</v>
      </c>
      <c r="G425" s="239"/>
      <c r="H425" s="242">
        <v>360</v>
      </c>
      <c r="I425" s="243"/>
      <c r="J425" s="239"/>
      <c r="K425" s="239"/>
      <c r="L425" s="244"/>
      <c r="M425" s="245"/>
      <c r="N425" s="246"/>
      <c r="O425" s="246"/>
      <c r="P425" s="246"/>
      <c r="Q425" s="246"/>
      <c r="R425" s="246"/>
      <c r="S425" s="246"/>
      <c r="T425" s="247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8" t="s">
        <v>141</v>
      </c>
      <c r="AU425" s="248" t="s">
        <v>91</v>
      </c>
      <c r="AV425" s="13" t="s">
        <v>91</v>
      </c>
      <c r="AW425" s="13" t="s">
        <v>36</v>
      </c>
      <c r="AX425" s="13" t="s">
        <v>89</v>
      </c>
      <c r="AY425" s="248" t="s">
        <v>129</v>
      </c>
    </row>
    <row r="426" s="2" customFormat="1" ht="24.15" customHeight="1">
      <c r="A426" s="37"/>
      <c r="B426" s="38"/>
      <c r="C426" s="218" t="s">
        <v>156</v>
      </c>
      <c r="D426" s="218" t="s">
        <v>131</v>
      </c>
      <c r="E426" s="219" t="s">
        <v>471</v>
      </c>
      <c r="F426" s="220" t="s">
        <v>472</v>
      </c>
      <c r="G426" s="221" t="s">
        <v>473</v>
      </c>
      <c r="H426" s="222">
        <v>10</v>
      </c>
      <c r="I426" s="223"/>
      <c r="J426" s="224">
        <f>ROUND(I426*H426,2)</f>
        <v>0</v>
      </c>
      <c r="K426" s="225"/>
      <c r="L426" s="43"/>
      <c r="M426" s="226" t="s">
        <v>1</v>
      </c>
      <c r="N426" s="227" t="s">
        <v>46</v>
      </c>
      <c r="O426" s="90"/>
      <c r="P426" s="228">
        <f>O426*H426</f>
        <v>0</v>
      </c>
      <c r="Q426" s="228">
        <v>0</v>
      </c>
      <c r="R426" s="228">
        <f>Q426*H426</f>
        <v>0</v>
      </c>
      <c r="S426" s="228">
        <v>0</v>
      </c>
      <c r="T426" s="229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30" t="s">
        <v>135</v>
      </c>
      <c r="AT426" s="230" t="s">
        <v>131</v>
      </c>
      <c r="AU426" s="230" t="s">
        <v>91</v>
      </c>
      <c r="AY426" s="16" t="s">
        <v>129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6" t="s">
        <v>89</v>
      </c>
      <c r="BK426" s="231">
        <f>ROUND(I426*H426,2)</f>
        <v>0</v>
      </c>
      <c r="BL426" s="16" t="s">
        <v>135</v>
      </c>
      <c r="BM426" s="230" t="s">
        <v>474</v>
      </c>
    </row>
    <row r="427" s="2" customFormat="1">
      <c r="A427" s="37"/>
      <c r="B427" s="38"/>
      <c r="C427" s="39"/>
      <c r="D427" s="232" t="s">
        <v>137</v>
      </c>
      <c r="E427" s="39"/>
      <c r="F427" s="233" t="s">
        <v>475</v>
      </c>
      <c r="G427" s="39"/>
      <c r="H427" s="39"/>
      <c r="I427" s="234"/>
      <c r="J427" s="39"/>
      <c r="K427" s="39"/>
      <c r="L427" s="43"/>
      <c r="M427" s="235"/>
      <c r="N427" s="236"/>
      <c r="O427" s="90"/>
      <c r="P427" s="90"/>
      <c r="Q427" s="90"/>
      <c r="R427" s="90"/>
      <c r="S427" s="90"/>
      <c r="T427" s="91"/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T427" s="16" t="s">
        <v>137</v>
      </c>
      <c r="AU427" s="16" t="s">
        <v>91</v>
      </c>
    </row>
    <row r="428" s="13" customFormat="1">
      <c r="A428" s="13"/>
      <c r="B428" s="238"/>
      <c r="C428" s="239"/>
      <c r="D428" s="232" t="s">
        <v>141</v>
      </c>
      <c r="E428" s="240" t="s">
        <v>1</v>
      </c>
      <c r="F428" s="241" t="s">
        <v>194</v>
      </c>
      <c r="G428" s="239"/>
      <c r="H428" s="242">
        <v>10</v>
      </c>
      <c r="I428" s="243"/>
      <c r="J428" s="239"/>
      <c r="K428" s="239"/>
      <c r="L428" s="244"/>
      <c r="M428" s="271"/>
      <c r="N428" s="272"/>
      <c r="O428" s="272"/>
      <c r="P428" s="272"/>
      <c r="Q428" s="272"/>
      <c r="R428" s="272"/>
      <c r="S428" s="272"/>
      <c r="T428" s="27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8" t="s">
        <v>141</v>
      </c>
      <c r="AU428" s="248" t="s">
        <v>91</v>
      </c>
      <c r="AV428" s="13" t="s">
        <v>91</v>
      </c>
      <c r="AW428" s="13" t="s">
        <v>36</v>
      </c>
      <c r="AX428" s="13" t="s">
        <v>89</v>
      </c>
      <c r="AY428" s="248" t="s">
        <v>129</v>
      </c>
    </row>
    <row r="429" s="2" customFormat="1" ht="6.96" customHeight="1">
      <c r="A429" s="37"/>
      <c r="B429" s="65"/>
      <c r="C429" s="66"/>
      <c r="D429" s="66"/>
      <c r="E429" s="66"/>
      <c r="F429" s="66"/>
      <c r="G429" s="66"/>
      <c r="H429" s="66"/>
      <c r="I429" s="66"/>
      <c r="J429" s="66"/>
      <c r="K429" s="66"/>
      <c r="L429" s="43"/>
      <c r="M429" s="37"/>
      <c r="O429" s="37"/>
      <c r="P429" s="37"/>
      <c r="Q429" s="37"/>
      <c r="R429" s="37"/>
      <c r="S429" s="37"/>
      <c r="T429" s="37"/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</row>
  </sheetData>
  <sheetProtection sheet="1" autoFilter="0" formatColumns="0" formatRows="0" objects="1" scenarios="1" spinCount="100000" saltValue="2E8zqrpDTomsQoUuBxEqflXzHNjSPto0Et+dO6f+mhy2j5B4iY+Sm4ZCnZlHrfxXsps8BmQQkVQZZc2jkrXWdw==" hashValue="KbYtTqNOe8bR+/H0ACMT599g7BC/qQEx3xU7EcEzxb64tzJEbyBcoq4OKT8m/VjmOM5bYWY664nkxZGZrt9oYQ==" algorithmName="SHA-512" password="CC35"/>
  <autoFilter ref="C123:K42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91</v>
      </c>
    </row>
    <row r="4" s="1" customFormat="1" ht="24.96" customHeight="1">
      <c r="B4" s="19"/>
      <c r="D4" s="137" t="s">
        <v>98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Krounka, Otradov, rekonstrukce opevnění koryta, ř. km 15,200-16,610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476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4.11.2021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41</v>
      </c>
      <c r="E30" s="37"/>
      <c r="F30" s="37"/>
      <c r="G30" s="37"/>
      <c r="H30" s="37"/>
      <c r="I30" s="37"/>
      <c r="J30" s="150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43</v>
      </c>
      <c r="G32" s="37"/>
      <c r="H32" s="37"/>
      <c r="I32" s="151" t="s">
        <v>42</v>
      </c>
      <c r="J32" s="151" t="s">
        <v>44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45</v>
      </c>
      <c r="E33" s="139" t="s">
        <v>46</v>
      </c>
      <c r="F33" s="153">
        <f>ROUND((SUM(BE123:BE457)),  2)</f>
        <v>0</v>
      </c>
      <c r="G33" s="37"/>
      <c r="H33" s="37"/>
      <c r="I33" s="154">
        <v>0.20999999999999999</v>
      </c>
      <c r="J33" s="153">
        <f>ROUND(((SUM(BE123:BE457))*I33),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47</v>
      </c>
      <c r="F34" s="153">
        <f>ROUND((SUM(BF123:BF457)),  2)</f>
        <v>0</v>
      </c>
      <c r="G34" s="37"/>
      <c r="H34" s="37"/>
      <c r="I34" s="154">
        <v>0.14999999999999999</v>
      </c>
      <c r="J34" s="153">
        <f>ROUND(((SUM(BF123:BF457))*I34),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48</v>
      </c>
      <c r="F35" s="153">
        <f>ROUND((SUM(BG123:BG457)),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49</v>
      </c>
      <c r="F36" s="153">
        <f>ROUND((SUM(BH123:BH457)),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50</v>
      </c>
      <c r="F37" s="153">
        <f>ROUND((SUM(BI123:BI457)),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51</v>
      </c>
      <c r="E39" s="157"/>
      <c r="F39" s="157"/>
      <c r="G39" s="158" t="s">
        <v>52</v>
      </c>
      <c r="H39" s="159" t="s">
        <v>53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54</v>
      </c>
      <c r="E50" s="163"/>
      <c r="F50" s="163"/>
      <c r="G50" s="162" t="s">
        <v>55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56</v>
      </c>
      <c r="E61" s="165"/>
      <c r="F61" s="166" t="s">
        <v>57</v>
      </c>
      <c r="G61" s="164" t="s">
        <v>56</v>
      </c>
      <c r="H61" s="165"/>
      <c r="I61" s="165"/>
      <c r="J61" s="167" t="s">
        <v>57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58</v>
      </c>
      <c r="E65" s="168"/>
      <c r="F65" s="168"/>
      <c r="G65" s="162" t="s">
        <v>59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56</v>
      </c>
      <c r="E76" s="165"/>
      <c r="F76" s="166" t="s">
        <v>57</v>
      </c>
      <c r="G76" s="164" t="s">
        <v>56</v>
      </c>
      <c r="H76" s="165"/>
      <c r="I76" s="165"/>
      <c r="J76" s="167" t="s">
        <v>57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Krounka, Otradov, rekonstrukce opevnění koryta, ř. km 15,200-16,610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04 - Rekonstrukce příčných prahů - část investice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vodní tok Krounka, obec Otradov</v>
      </c>
      <c r="G89" s="39"/>
      <c r="H89" s="39"/>
      <c r="I89" s="31" t="s">
        <v>22</v>
      </c>
      <c r="J89" s="78" t="str">
        <f>IF(J12="","",J12)</f>
        <v>4.11.2021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Povodí Labe, státní podnik</v>
      </c>
      <c r="G91" s="39"/>
      <c r="H91" s="39"/>
      <c r="I91" s="31" t="s">
        <v>32</v>
      </c>
      <c r="J91" s="35" t="str">
        <f>E21</f>
        <v>Vodní zdroje Ekomonitor spol. s r. 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102</v>
      </c>
      <c r="D94" s="175"/>
      <c r="E94" s="175"/>
      <c r="F94" s="175"/>
      <c r="G94" s="175"/>
      <c r="H94" s="175"/>
      <c r="I94" s="175"/>
      <c r="J94" s="176" t="s">
        <v>103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104</v>
      </c>
      <c r="D96" s="39"/>
      <c r="E96" s="39"/>
      <c r="F96" s="39"/>
      <c r="G96" s="39"/>
      <c r="H96" s="39"/>
      <c r="I96" s="39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105</v>
      </c>
    </row>
    <row r="97" s="9" customFormat="1" ht="24.96" customHeight="1">
      <c r="A97" s="9"/>
      <c r="B97" s="178"/>
      <c r="C97" s="179"/>
      <c r="D97" s="180" t="s">
        <v>106</v>
      </c>
      <c r="E97" s="181"/>
      <c r="F97" s="181"/>
      <c r="G97" s="181"/>
      <c r="H97" s="181"/>
      <c r="I97" s="181"/>
      <c r="J97" s="182">
        <f>J124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477</v>
      </c>
      <c r="E98" s="187"/>
      <c r="F98" s="187"/>
      <c r="G98" s="187"/>
      <c r="H98" s="187"/>
      <c r="I98" s="187"/>
      <c r="J98" s="188">
        <f>J125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478</v>
      </c>
      <c r="E99" s="187"/>
      <c r="F99" s="187"/>
      <c r="G99" s="187"/>
      <c r="H99" s="187"/>
      <c r="I99" s="187"/>
      <c r="J99" s="188">
        <f>J199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479</v>
      </c>
      <c r="E100" s="187"/>
      <c r="F100" s="187"/>
      <c r="G100" s="187"/>
      <c r="H100" s="187"/>
      <c r="I100" s="187"/>
      <c r="J100" s="188">
        <f>J272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480</v>
      </c>
      <c r="E101" s="187"/>
      <c r="F101" s="187"/>
      <c r="G101" s="187"/>
      <c r="H101" s="187"/>
      <c r="I101" s="187"/>
      <c r="J101" s="188">
        <f>J345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481</v>
      </c>
      <c r="E102" s="187"/>
      <c r="F102" s="187"/>
      <c r="G102" s="187"/>
      <c r="H102" s="187"/>
      <c r="I102" s="187"/>
      <c r="J102" s="188">
        <f>J418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482</v>
      </c>
      <c r="E103" s="187"/>
      <c r="F103" s="187"/>
      <c r="G103" s="187"/>
      <c r="H103" s="187"/>
      <c r="I103" s="187"/>
      <c r="J103" s="188">
        <f>J427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114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73" t="str">
        <f>E7</f>
        <v>Krounka, Otradov, rekonstrukce opevnění koryta, ř. km 15,200-16,610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99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SO 04 - Rekonstrukce příčných prahů - část investice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>vodní tok Krounka, obec Otradov</v>
      </c>
      <c r="G117" s="39"/>
      <c r="H117" s="39"/>
      <c r="I117" s="31" t="s">
        <v>22</v>
      </c>
      <c r="J117" s="78" t="str">
        <f>IF(J12="","",J12)</f>
        <v>4.11.2021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40.05" customHeight="1">
      <c r="A119" s="37"/>
      <c r="B119" s="38"/>
      <c r="C119" s="31" t="s">
        <v>24</v>
      </c>
      <c r="D119" s="39"/>
      <c r="E119" s="39"/>
      <c r="F119" s="26" t="str">
        <f>E15</f>
        <v>Povodí Labe, státní podnik</v>
      </c>
      <c r="G119" s="39"/>
      <c r="H119" s="39"/>
      <c r="I119" s="31" t="s">
        <v>32</v>
      </c>
      <c r="J119" s="35" t="str">
        <f>E21</f>
        <v>Vodní zdroje Ekomonitor spol. s r. o.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30</v>
      </c>
      <c r="D120" s="39"/>
      <c r="E120" s="39"/>
      <c r="F120" s="26" t="str">
        <f>IF(E18="","",E18)</f>
        <v>Vyplň údaj</v>
      </c>
      <c r="G120" s="39"/>
      <c r="H120" s="39"/>
      <c r="I120" s="31" t="s">
        <v>37</v>
      </c>
      <c r="J120" s="35" t="str">
        <f>E24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0"/>
      <c r="B122" s="191"/>
      <c r="C122" s="192" t="s">
        <v>115</v>
      </c>
      <c r="D122" s="193" t="s">
        <v>66</v>
      </c>
      <c r="E122" s="193" t="s">
        <v>62</v>
      </c>
      <c r="F122" s="193" t="s">
        <v>63</v>
      </c>
      <c r="G122" s="193" t="s">
        <v>116</v>
      </c>
      <c r="H122" s="193" t="s">
        <v>117</v>
      </c>
      <c r="I122" s="193" t="s">
        <v>118</v>
      </c>
      <c r="J122" s="194" t="s">
        <v>103</v>
      </c>
      <c r="K122" s="195" t="s">
        <v>119</v>
      </c>
      <c r="L122" s="196"/>
      <c r="M122" s="99" t="s">
        <v>1</v>
      </c>
      <c r="N122" s="100" t="s">
        <v>45</v>
      </c>
      <c r="O122" s="100" t="s">
        <v>120</v>
      </c>
      <c r="P122" s="100" t="s">
        <v>121</v>
      </c>
      <c r="Q122" s="100" t="s">
        <v>122</v>
      </c>
      <c r="R122" s="100" t="s">
        <v>123</v>
      </c>
      <c r="S122" s="100" t="s">
        <v>124</v>
      </c>
      <c r="T122" s="101" t="s">
        <v>125</v>
      </c>
      <c r="U122" s="190"/>
      <c r="V122" s="190"/>
      <c r="W122" s="190"/>
      <c r="X122" s="190"/>
      <c r="Y122" s="190"/>
      <c r="Z122" s="190"/>
      <c r="AA122" s="190"/>
      <c r="AB122" s="190"/>
      <c r="AC122" s="190"/>
      <c r="AD122" s="190"/>
      <c r="AE122" s="190"/>
    </row>
    <row r="123" s="2" customFormat="1" ht="22.8" customHeight="1">
      <c r="A123" s="37"/>
      <c r="B123" s="38"/>
      <c r="C123" s="106" t="s">
        <v>126</v>
      </c>
      <c r="D123" s="39"/>
      <c r="E123" s="39"/>
      <c r="F123" s="39"/>
      <c r="G123" s="39"/>
      <c r="H123" s="39"/>
      <c r="I123" s="39"/>
      <c r="J123" s="197">
        <f>BK123</f>
        <v>0</v>
      </c>
      <c r="K123" s="39"/>
      <c r="L123" s="43"/>
      <c r="M123" s="102"/>
      <c r="N123" s="198"/>
      <c r="O123" s="103"/>
      <c r="P123" s="199">
        <f>P124</f>
        <v>0</v>
      </c>
      <c r="Q123" s="103"/>
      <c r="R123" s="199">
        <f>R124</f>
        <v>138.49945700000001</v>
      </c>
      <c r="S123" s="103"/>
      <c r="T123" s="200">
        <f>T124</f>
        <v>14.645999999999999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80</v>
      </c>
      <c r="AU123" s="16" t="s">
        <v>105</v>
      </c>
      <c r="BK123" s="201">
        <f>BK124</f>
        <v>0</v>
      </c>
    </row>
    <row r="124" s="12" customFormat="1" ht="25.92" customHeight="1">
      <c r="A124" s="12"/>
      <c r="B124" s="202"/>
      <c r="C124" s="203"/>
      <c r="D124" s="204" t="s">
        <v>80</v>
      </c>
      <c r="E124" s="205" t="s">
        <v>127</v>
      </c>
      <c r="F124" s="205" t="s">
        <v>128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P125+P199+P272+P345+P418+P427</f>
        <v>0</v>
      </c>
      <c r="Q124" s="210"/>
      <c r="R124" s="211">
        <f>R125+R199+R272+R345+R418+R427</f>
        <v>138.49945700000001</v>
      </c>
      <c r="S124" s="210"/>
      <c r="T124" s="212">
        <f>T125+T199+T272+T345+T418+T427</f>
        <v>14.645999999999999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89</v>
      </c>
      <c r="AT124" s="214" t="s">
        <v>80</v>
      </c>
      <c r="AU124" s="214" t="s">
        <v>81</v>
      </c>
      <c r="AY124" s="213" t="s">
        <v>129</v>
      </c>
      <c r="BK124" s="215">
        <f>BK125+BK199+BK272+BK345+BK418+BK427</f>
        <v>0</v>
      </c>
    </row>
    <row r="125" s="12" customFormat="1" ht="22.8" customHeight="1">
      <c r="A125" s="12"/>
      <c r="B125" s="202"/>
      <c r="C125" s="203"/>
      <c r="D125" s="204" t="s">
        <v>80</v>
      </c>
      <c r="E125" s="216" t="s">
        <v>89</v>
      </c>
      <c r="F125" s="216" t="s">
        <v>483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SUM(P126:P198)</f>
        <v>0</v>
      </c>
      <c r="Q125" s="210"/>
      <c r="R125" s="211">
        <f>SUM(R126:R198)</f>
        <v>33.044787599999999</v>
      </c>
      <c r="S125" s="210"/>
      <c r="T125" s="212">
        <f>SUM(T126:T198)</f>
        <v>2.508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89</v>
      </c>
      <c r="AT125" s="214" t="s">
        <v>80</v>
      </c>
      <c r="AU125" s="214" t="s">
        <v>89</v>
      </c>
      <c r="AY125" s="213" t="s">
        <v>129</v>
      </c>
      <c r="BK125" s="215">
        <f>SUM(BK126:BK198)</f>
        <v>0</v>
      </c>
    </row>
    <row r="126" s="2" customFormat="1" ht="24.15" customHeight="1">
      <c r="A126" s="37"/>
      <c r="B126" s="38"/>
      <c r="C126" s="218" t="s">
        <v>89</v>
      </c>
      <c r="D126" s="218" t="s">
        <v>131</v>
      </c>
      <c r="E126" s="219" t="s">
        <v>484</v>
      </c>
      <c r="F126" s="220" t="s">
        <v>485</v>
      </c>
      <c r="G126" s="221" t="s">
        <v>159</v>
      </c>
      <c r="H126" s="222">
        <v>7.9560000000000004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46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135</v>
      </c>
      <c r="AT126" s="230" t="s">
        <v>131</v>
      </c>
      <c r="AU126" s="230" t="s">
        <v>91</v>
      </c>
      <c r="AY126" s="16" t="s">
        <v>129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89</v>
      </c>
      <c r="BK126" s="231">
        <f>ROUND(I126*H126,2)</f>
        <v>0</v>
      </c>
      <c r="BL126" s="16" t="s">
        <v>135</v>
      </c>
      <c r="BM126" s="230" t="s">
        <v>486</v>
      </c>
    </row>
    <row r="127" s="2" customFormat="1">
      <c r="A127" s="37"/>
      <c r="B127" s="38"/>
      <c r="C127" s="39"/>
      <c r="D127" s="232" t="s">
        <v>137</v>
      </c>
      <c r="E127" s="39"/>
      <c r="F127" s="233" t="s">
        <v>487</v>
      </c>
      <c r="G127" s="39"/>
      <c r="H127" s="39"/>
      <c r="I127" s="234"/>
      <c r="J127" s="39"/>
      <c r="K127" s="39"/>
      <c r="L127" s="43"/>
      <c r="M127" s="235"/>
      <c r="N127" s="236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137</v>
      </c>
      <c r="AU127" s="16" t="s">
        <v>91</v>
      </c>
    </row>
    <row r="128" s="2" customFormat="1">
      <c r="A128" s="37"/>
      <c r="B128" s="38"/>
      <c r="C128" s="39"/>
      <c r="D128" s="232" t="s">
        <v>139</v>
      </c>
      <c r="E128" s="39"/>
      <c r="F128" s="237" t="s">
        <v>488</v>
      </c>
      <c r="G128" s="39"/>
      <c r="H128" s="39"/>
      <c r="I128" s="234"/>
      <c r="J128" s="39"/>
      <c r="K128" s="39"/>
      <c r="L128" s="43"/>
      <c r="M128" s="235"/>
      <c r="N128" s="236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139</v>
      </c>
      <c r="AU128" s="16" t="s">
        <v>91</v>
      </c>
    </row>
    <row r="129" s="13" customFormat="1">
      <c r="A129" s="13"/>
      <c r="B129" s="238"/>
      <c r="C129" s="239"/>
      <c r="D129" s="232" t="s">
        <v>141</v>
      </c>
      <c r="E129" s="240" t="s">
        <v>1</v>
      </c>
      <c r="F129" s="241" t="s">
        <v>489</v>
      </c>
      <c r="G129" s="239"/>
      <c r="H129" s="242">
        <v>7.9560000000000004</v>
      </c>
      <c r="I129" s="243"/>
      <c r="J129" s="239"/>
      <c r="K129" s="239"/>
      <c r="L129" s="244"/>
      <c r="M129" s="245"/>
      <c r="N129" s="246"/>
      <c r="O129" s="246"/>
      <c r="P129" s="246"/>
      <c r="Q129" s="246"/>
      <c r="R129" s="246"/>
      <c r="S129" s="246"/>
      <c r="T129" s="24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8" t="s">
        <v>141</v>
      </c>
      <c r="AU129" s="248" t="s">
        <v>91</v>
      </c>
      <c r="AV129" s="13" t="s">
        <v>91</v>
      </c>
      <c r="AW129" s="13" t="s">
        <v>36</v>
      </c>
      <c r="AX129" s="13" t="s">
        <v>89</v>
      </c>
      <c r="AY129" s="248" t="s">
        <v>129</v>
      </c>
    </row>
    <row r="130" s="2" customFormat="1" ht="24.15" customHeight="1">
      <c r="A130" s="37"/>
      <c r="B130" s="38"/>
      <c r="C130" s="218" t="s">
        <v>91</v>
      </c>
      <c r="D130" s="218" t="s">
        <v>131</v>
      </c>
      <c r="E130" s="219" t="s">
        <v>490</v>
      </c>
      <c r="F130" s="220" t="s">
        <v>491</v>
      </c>
      <c r="G130" s="221" t="s">
        <v>159</v>
      </c>
      <c r="H130" s="222">
        <v>0.56999999999999995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46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1.8999999999999999</v>
      </c>
      <c r="T130" s="229">
        <f>S130*H130</f>
        <v>1.083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135</v>
      </c>
      <c r="AT130" s="230" t="s">
        <v>131</v>
      </c>
      <c r="AU130" s="230" t="s">
        <v>91</v>
      </c>
      <c r="AY130" s="16" t="s">
        <v>129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89</v>
      </c>
      <c r="BK130" s="231">
        <f>ROUND(I130*H130,2)</f>
        <v>0</v>
      </c>
      <c r="BL130" s="16" t="s">
        <v>135</v>
      </c>
      <c r="BM130" s="230" t="s">
        <v>492</v>
      </c>
    </row>
    <row r="131" s="2" customFormat="1">
      <c r="A131" s="37"/>
      <c r="B131" s="38"/>
      <c r="C131" s="39"/>
      <c r="D131" s="232" t="s">
        <v>137</v>
      </c>
      <c r="E131" s="39"/>
      <c r="F131" s="233" t="s">
        <v>493</v>
      </c>
      <c r="G131" s="39"/>
      <c r="H131" s="39"/>
      <c r="I131" s="234"/>
      <c r="J131" s="39"/>
      <c r="K131" s="39"/>
      <c r="L131" s="43"/>
      <c r="M131" s="235"/>
      <c r="N131" s="236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137</v>
      </c>
      <c r="AU131" s="16" t="s">
        <v>91</v>
      </c>
    </row>
    <row r="132" s="2" customFormat="1">
      <c r="A132" s="37"/>
      <c r="B132" s="38"/>
      <c r="C132" s="39"/>
      <c r="D132" s="232" t="s">
        <v>139</v>
      </c>
      <c r="E132" s="39"/>
      <c r="F132" s="237" t="s">
        <v>494</v>
      </c>
      <c r="G132" s="39"/>
      <c r="H132" s="39"/>
      <c r="I132" s="234"/>
      <c r="J132" s="39"/>
      <c r="K132" s="39"/>
      <c r="L132" s="43"/>
      <c r="M132" s="235"/>
      <c r="N132" s="236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139</v>
      </c>
      <c r="AU132" s="16" t="s">
        <v>91</v>
      </c>
    </row>
    <row r="133" s="13" customFormat="1">
      <c r="A133" s="13"/>
      <c r="B133" s="238"/>
      <c r="C133" s="239"/>
      <c r="D133" s="232" t="s">
        <v>141</v>
      </c>
      <c r="E133" s="240" t="s">
        <v>1</v>
      </c>
      <c r="F133" s="241" t="s">
        <v>495</v>
      </c>
      <c r="G133" s="239"/>
      <c r="H133" s="242">
        <v>0.56999999999999995</v>
      </c>
      <c r="I133" s="243"/>
      <c r="J133" s="239"/>
      <c r="K133" s="239"/>
      <c r="L133" s="244"/>
      <c r="M133" s="245"/>
      <c r="N133" s="246"/>
      <c r="O133" s="246"/>
      <c r="P133" s="246"/>
      <c r="Q133" s="246"/>
      <c r="R133" s="246"/>
      <c r="S133" s="246"/>
      <c r="T133" s="24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8" t="s">
        <v>141</v>
      </c>
      <c r="AU133" s="248" t="s">
        <v>91</v>
      </c>
      <c r="AV133" s="13" t="s">
        <v>91</v>
      </c>
      <c r="AW133" s="13" t="s">
        <v>36</v>
      </c>
      <c r="AX133" s="13" t="s">
        <v>89</v>
      </c>
      <c r="AY133" s="248" t="s">
        <v>129</v>
      </c>
    </row>
    <row r="134" s="2" customFormat="1" ht="16.5" customHeight="1">
      <c r="A134" s="37"/>
      <c r="B134" s="38"/>
      <c r="C134" s="218" t="s">
        <v>150</v>
      </c>
      <c r="D134" s="218" t="s">
        <v>131</v>
      </c>
      <c r="E134" s="219" t="s">
        <v>177</v>
      </c>
      <c r="F134" s="220" t="s">
        <v>178</v>
      </c>
      <c r="G134" s="221" t="s">
        <v>159</v>
      </c>
      <c r="H134" s="222">
        <v>0.56999999999999995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46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2.5</v>
      </c>
      <c r="T134" s="229">
        <f>S134*H134</f>
        <v>1.4249999999999998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135</v>
      </c>
      <c r="AT134" s="230" t="s">
        <v>131</v>
      </c>
      <c r="AU134" s="230" t="s">
        <v>91</v>
      </c>
      <c r="AY134" s="16" t="s">
        <v>129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89</v>
      </c>
      <c r="BK134" s="231">
        <f>ROUND(I134*H134,2)</f>
        <v>0</v>
      </c>
      <c r="BL134" s="16" t="s">
        <v>135</v>
      </c>
      <c r="BM134" s="230" t="s">
        <v>496</v>
      </c>
    </row>
    <row r="135" s="2" customFormat="1">
      <c r="A135" s="37"/>
      <c r="B135" s="38"/>
      <c r="C135" s="39"/>
      <c r="D135" s="232" t="s">
        <v>137</v>
      </c>
      <c r="E135" s="39"/>
      <c r="F135" s="233" t="s">
        <v>180</v>
      </c>
      <c r="G135" s="39"/>
      <c r="H135" s="39"/>
      <c r="I135" s="234"/>
      <c r="J135" s="39"/>
      <c r="K135" s="39"/>
      <c r="L135" s="43"/>
      <c r="M135" s="235"/>
      <c r="N135" s="236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137</v>
      </c>
      <c r="AU135" s="16" t="s">
        <v>91</v>
      </c>
    </row>
    <row r="136" s="2" customFormat="1">
      <c r="A136" s="37"/>
      <c r="B136" s="38"/>
      <c r="C136" s="39"/>
      <c r="D136" s="232" t="s">
        <v>139</v>
      </c>
      <c r="E136" s="39"/>
      <c r="F136" s="237" t="s">
        <v>497</v>
      </c>
      <c r="G136" s="39"/>
      <c r="H136" s="39"/>
      <c r="I136" s="234"/>
      <c r="J136" s="39"/>
      <c r="K136" s="39"/>
      <c r="L136" s="43"/>
      <c r="M136" s="235"/>
      <c r="N136" s="236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139</v>
      </c>
      <c r="AU136" s="16" t="s">
        <v>91</v>
      </c>
    </row>
    <row r="137" s="13" customFormat="1">
      <c r="A137" s="13"/>
      <c r="B137" s="238"/>
      <c r="C137" s="239"/>
      <c r="D137" s="232" t="s">
        <v>141</v>
      </c>
      <c r="E137" s="240" t="s">
        <v>1</v>
      </c>
      <c r="F137" s="241" t="s">
        <v>495</v>
      </c>
      <c r="G137" s="239"/>
      <c r="H137" s="242">
        <v>0.56999999999999995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8" t="s">
        <v>141</v>
      </c>
      <c r="AU137" s="248" t="s">
        <v>91</v>
      </c>
      <c r="AV137" s="13" t="s">
        <v>91</v>
      </c>
      <c r="AW137" s="13" t="s">
        <v>36</v>
      </c>
      <c r="AX137" s="13" t="s">
        <v>89</v>
      </c>
      <c r="AY137" s="248" t="s">
        <v>129</v>
      </c>
    </row>
    <row r="138" s="2" customFormat="1" ht="24.15" customHeight="1">
      <c r="A138" s="37"/>
      <c r="B138" s="38"/>
      <c r="C138" s="218" t="s">
        <v>135</v>
      </c>
      <c r="D138" s="218" t="s">
        <v>131</v>
      </c>
      <c r="E138" s="219" t="s">
        <v>498</v>
      </c>
      <c r="F138" s="220" t="s">
        <v>499</v>
      </c>
      <c r="G138" s="221" t="s">
        <v>134</v>
      </c>
      <c r="H138" s="222">
        <v>7.7999999999999998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46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135</v>
      </c>
      <c r="AT138" s="230" t="s">
        <v>131</v>
      </c>
      <c r="AU138" s="230" t="s">
        <v>91</v>
      </c>
      <c r="AY138" s="16" t="s">
        <v>129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89</v>
      </c>
      <c r="BK138" s="231">
        <f>ROUND(I138*H138,2)</f>
        <v>0</v>
      </c>
      <c r="BL138" s="16" t="s">
        <v>135</v>
      </c>
      <c r="BM138" s="230" t="s">
        <v>500</v>
      </c>
    </row>
    <row r="139" s="2" customFormat="1">
      <c r="A139" s="37"/>
      <c r="B139" s="38"/>
      <c r="C139" s="39"/>
      <c r="D139" s="232" t="s">
        <v>137</v>
      </c>
      <c r="E139" s="39"/>
      <c r="F139" s="233" t="s">
        <v>501</v>
      </c>
      <c r="G139" s="39"/>
      <c r="H139" s="39"/>
      <c r="I139" s="234"/>
      <c r="J139" s="39"/>
      <c r="K139" s="39"/>
      <c r="L139" s="43"/>
      <c r="M139" s="235"/>
      <c r="N139" s="236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137</v>
      </c>
      <c r="AU139" s="16" t="s">
        <v>91</v>
      </c>
    </row>
    <row r="140" s="2" customFormat="1">
      <c r="A140" s="37"/>
      <c r="B140" s="38"/>
      <c r="C140" s="39"/>
      <c r="D140" s="232" t="s">
        <v>139</v>
      </c>
      <c r="E140" s="39"/>
      <c r="F140" s="237" t="s">
        <v>494</v>
      </c>
      <c r="G140" s="39"/>
      <c r="H140" s="39"/>
      <c r="I140" s="234"/>
      <c r="J140" s="39"/>
      <c r="K140" s="39"/>
      <c r="L140" s="43"/>
      <c r="M140" s="235"/>
      <c r="N140" s="236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139</v>
      </c>
      <c r="AU140" s="16" t="s">
        <v>91</v>
      </c>
    </row>
    <row r="141" s="13" customFormat="1">
      <c r="A141" s="13"/>
      <c r="B141" s="238"/>
      <c r="C141" s="239"/>
      <c r="D141" s="232" t="s">
        <v>141</v>
      </c>
      <c r="E141" s="240" t="s">
        <v>1</v>
      </c>
      <c r="F141" s="241" t="s">
        <v>502</v>
      </c>
      <c r="G141" s="239"/>
      <c r="H141" s="242">
        <v>7.7999999999999998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141</v>
      </c>
      <c r="AU141" s="248" t="s">
        <v>91</v>
      </c>
      <c r="AV141" s="13" t="s">
        <v>91</v>
      </c>
      <c r="AW141" s="13" t="s">
        <v>36</v>
      </c>
      <c r="AX141" s="13" t="s">
        <v>89</v>
      </c>
      <c r="AY141" s="248" t="s">
        <v>129</v>
      </c>
    </row>
    <row r="142" s="2" customFormat="1" ht="24.15" customHeight="1">
      <c r="A142" s="37"/>
      <c r="B142" s="38"/>
      <c r="C142" s="218" t="s">
        <v>164</v>
      </c>
      <c r="D142" s="218" t="s">
        <v>131</v>
      </c>
      <c r="E142" s="219" t="s">
        <v>503</v>
      </c>
      <c r="F142" s="220" t="s">
        <v>504</v>
      </c>
      <c r="G142" s="221" t="s">
        <v>159</v>
      </c>
      <c r="H142" s="222">
        <v>7.0199999999999996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46</v>
      </c>
      <c r="O142" s="90"/>
      <c r="P142" s="228">
        <f>O142*H142</f>
        <v>0</v>
      </c>
      <c r="Q142" s="228">
        <v>2.9821800000000001</v>
      </c>
      <c r="R142" s="228">
        <f>Q142*H142</f>
        <v>20.934903599999998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135</v>
      </c>
      <c r="AT142" s="230" t="s">
        <v>131</v>
      </c>
      <c r="AU142" s="230" t="s">
        <v>91</v>
      </c>
      <c r="AY142" s="16" t="s">
        <v>129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89</v>
      </c>
      <c r="BK142" s="231">
        <f>ROUND(I142*H142,2)</f>
        <v>0</v>
      </c>
      <c r="BL142" s="16" t="s">
        <v>135</v>
      </c>
      <c r="BM142" s="230" t="s">
        <v>505</v>
      </c>
    </row>
    <row r="143" s="2" customFormat="1">
      <c r="A143" s="37"/>
      <c r="B143" s="38"/>
      <c r="C143" s="39"/>
      <c r="D143" s="232" t="s">
        <v>137</v>
      </c>
      <c r="E143" s="39"/>
      <c r="F143" s="233" t="s">
        <v>506</v>
      </c>
      <c r="G143" s="39"/>
      <c r="H143" s="39"/>
      <c r="I143" s="234"/>
      <c r="J143" s="39"/>
      <c r="K143" s="39"/>
      <c r="L143" s="43"/>
      <c r="M143" s="235"/>
      <c r="N143" s="236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137</v>
      </c>
      <c r="AU143" s="16" t="s">
        <v>91</v>
      </c>
    </row>
    <row r="144" s="2" customFormat="1">
      <c r="A144" s="37"/>
      <c r="B144" s="38"/>
      <c r="C144" s="39"/>
      <c r="D144" s="232" t="s">
        <v>139</v>
      </c>
      <c r="E144" s="39"/>
      <c r="F144" s="237" t="s">
        <v>494</v>
      </c>
      <c r="G144" s="39"/>
      <c r="H144" s="39"/>
      <c r="I144" s="234"/>
      <c r="J144" s="39"/>
      <c r="K144" s="39"/>
      <c r="L144" s="43"/>
      <c r="M144" s="235"/>
      <c r="N144" s="236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139</v>
      </c>
      <c r="AU144" s="16" t="s">
        <v>91</v>
      </c>
    </row>
    <row r="145" s="13" customFormat="1">
      <c r="A145" s="13"/>
      <c r="B145" s="238"/>
      <c r="C145" s="239"/>
      <c r="D145" s="232" t="s">
        <v>141</v>
      </c>
      <c r="E145" s="240" t="s">
        <v>1</v>
      </c>
      <c r="F145" s="241" t="s">
        <v>507</v>
      </c>
      <c r="G145" s="239"/>
      <c r="H145" s="242">
        <v>7.0199999999999996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141</v>
      </c>
      <c r="AU145" s="248" t="s">
        <v>91</v>
      </c>
      <c r="AV145" s="13" t="s">
        <v>91</v>
      </c>
      <c r="AW145" s="13" t="s">
        <v>36</v>
      </c>
      <c r="AX145" s="13" t="s">
        <v>89</v>
      </c>
      <c r="AY145" s="248" t="s">
        <v>129</v>
      </c>
    </row>
    <row r="146" s="2" customFormat="1" ht="24.15" customHeight="1">
      <c r="A146" s="37"/>
      <c r="B146" s="38"/>
      <c r="C146" s="218" t="s">
        <v>169</v>
      </c>
      <c r="D146" s="218" t="s">
        <v>131</v>
      </c>
      <c r="E146" s="219" t="s">
        <v>508</v>
      </c>
      <c r="F146" s="220" t="s">
        <v>509</v>
      </c>
      <c r="G146" s="221" t="s">
        <v>159</v>
      </c>
      <c r="H146" s="222">
        <v>0.156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46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135</v>
      </c>
      <c r="AT146" s="230" t="s">
        <v>131</v>
      </c>
      <c r="AU146" s="230" t="s">
        <v>91</v>
      </c>
      <c r="AY146" s="16" t="s">
        <v>129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89</v>
      </c>
      <c r="BK146" s="231">
        <f>ROUND(I146*H146,2)</f>
        <v>0</v>
      </c>
      <c r="BL146" s="16" t="s">
        <v>135</v>
      </c>
      <c r="BM146" s="230" t="s">
        <v>510</v>
      </c>
    </row>
    <row r="147" s="2" customFormat="1">
      <c r="A147" s="37"/>
      <c r="B147" s="38"/>
      <c r="C147" s="39"/>
      <c r="D147" s="232" t="s">
        <v>137</v>
      </c>
      <c r="E147" s="39"/>
      <c r="F147" s="233" t="s">
        <v>511</v>
      </c>
      <c r="G147" s="39"/>
      <c r="H147" s="39"/>
      <c r="I147" s="234"/>
      <c r="J147" s="39"/>
      <c r="K147" s="39"/>
      <c r="L147" s="43"/>
      <c r="M147" s="235"/>
      <c r="N147" s="236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137</v>
      </c>
      <c r="AU147" s="16" t="s">
        <v>91</v>
      </c>
    </row>
    <row r="148" s="2" customFormat="1">
      <c r="A148" s="37"/>
      <c r="B148" s="38"/>
      <c r="C148" s="39"/>
      <c r="D148" s="232" t="s">
        <v>139</v>
      </c>
      <c r="E148" s="39"/>
      <c r="F148" s="237" t="s">
        <v>494</v>
      </c>
      <c r="G148" s="39"/>
      <c r="H148" s="39"/>
      <c r="I148" s="234"/>
      <c r="J148" s="39"/>
      <c r="K148" s="39"/>
      <c r="L148" s="43"/>
      <c r="M148" s="235"/>
      <c r="N148" s="236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139</v>
      </c>
      <c r="AU148" s="16" t="s">
        <v>91</v>
      </c>
    </row>
    <row r="149" s="13" customFormat="1">
      <c r="A149" s="13"/>
      <c r="B149" s="238"/>
      <c r="C149" s="239"/>
      <c r="D149" s="232" t="s">
        <v>141</v>
      </c>
      <c r="E149" s="240" t="s">
        <v>1</v>
      </c>
      <c r="F149" s="241" t="s">
        <v>512</v>
      </c>
      <c r="G149" s="239"/>
      <c r="H149" s="242">
        <v>0.156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141</v>
      </c>
      <c r="AU149" s="248" t="s">
        <v>91</v>
      </c>
      <c r="AV149" s="13" t="s">
        <v>91</v>
      </c>
      <c r="AW149" s="13" t="s">
        <v>36</v>
      </c>
      <c r="AX149" s="13" t="s">
        <v>89</v>
      </c>
      <c r="AY149" s="248" t="s">
        <v>129</v>
      </c>
    </row>
    <row r="150" s="2" customFormat="1" ht="33" customHeight="1">
      <c r="A150" s="37"/>
      <c r="B150" s="38"/>
      <c r="C150" s="218" t="s">
        <v>176</v>
      </c>
      <c r="D150" s="218" t="s">
        <v>131</v>
      </c>
      <c r="E150" s="219" t="s">
        <v>297</v>
      </c>
      <c r="F150" s="220" t="s">
        <v>298</v>
      </c>
      <c r="G150" s="221" t="s">
        <v>159</v>
      </c>
      <c r="H150" s="222">
        <v>6.468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46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135</v>
      </c>
      <c r="AT150" s="230" t="s">
        <v>131</v>
      </c>
      <c r="AU150" s="230" t="s">
        <v>91</v>
      </c>
      <c r="AY150" s="16" t="s">
        <v>129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89</v>
      </c>
      <c r="BK150" s="231">
        <f>ROUND(I150*H150,2)</f>
        <v>0</v>
      </c>
      <c r="BL150" s="16" t="s">
        <v>135</v>
      </c>
      <c r="BM150" s="230" t="s">
        <v>513</v>
      </c>
    </row>
    <row r="151" s="2" customFormat="1">
      <c r="A151" s="37"/>
      <c r="B151" s="38"/>
      <c r="C151" s="39"/>
      <c r="D151" s="232" t="s">
        <v>137</v>
      </c>
      <c r="E151" s="39"/>
      <c r="F151" s="233" t="s">
        <v>300</v>
      </c>
      <c r="G151" s="39"/>
      <c r="H151" s="39"/>
      <c r="I151" s="234"/>
      <c r="J151" s="39"/>
      <c r="K151" s="39"/>
      <c r="L151" s="43"/>
      <c r="M151" s="235"/>
      <c r="N151" s="236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137</v>
      </c>
      <c r="AU151" s="16" t="s">
        <v>91</v>
      </c>
    </row>
    <row r="152" s="2" customFormat="1">
      <c r="A152" s="37"/>
      <c r="B152" s="38"/>
      <c r="C152" s="39"/>
      <c r="D152" s="232" t="s">
        <v>139</v>
      </c>
      <c r="E152" s="39"/>
      <c r="F152" s="237" t="s">
        <v>514</v>
      </c>
      <c r="G152" s="39"/>
      <c r="H152" s="39"/>
      <c r="I152" s="234"/>
      <c r="J152" s="39"/>
      <c r="K152" s="39"/>
      <c r="L152" s="43"/>
      <c r="M152" s="235"/>
      <c r="N152" s="236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139</v>
      </c>
      <c r="AU152" s="16" t="s">
        <v>91</v>
      </c>
    </row>
    <row r="153" s="13" customFormat="1">
      <c r="A153" s="13"/>
      <c r="B153" s="238"/>
      <c r="C153" s="239"/>
      <c r="D153" s="232" t="s">
        <v>141</v>
      </c>
      <c r="E153" s="240" t="s">
        <v>1</v>
      </c>
      <c r="F153" s="241" t="s">
        <v>515</v>
      </c>
      <c r="G153" s="239"/>
      <c r="H153" s="242">
        <v>6.468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8" t="s">
        <v>141</v>
      </c>
      <c r="AU153" s="248" t="s">
        <v>91</v>
      </c>
      <c r="AV153" s="13" t="s">
        <v>91</v>
      </c>
      <c r="AW153" s="13" t="s">
        <v>36</v>
      </c>
      <c r="AX153" s="13" t="s">
        <v>89</v>
      </c>
      <c r="AY153" s="248" t="s">
        <v>129</v>
      </c>
    </row>
    <row r="154" s="2" customFormat="1" ht="24.15" customHeight="1">
      <c r="A154" s="37"/>
      <c r="B154" s="38"/>
      <c r="C154" s="218" t="s">
        <v>183</v>
      </c>
      <c r="D154" s="218" t="s">
        <v>131</v>
      </c>
      <c r="E154" s="219" t="s">
        <v>223</v>
      </c>
      <c r="F154" s="220" t="s">
        <v>224</v>
      </c>
      <c r="G154" s="221" t="s">
        <v>159</v>
      </c>
      <c r="H154" s="222">
        <v>6.468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46</v>
      </c>
      <c r="O154" s="90"/>
      <c r="P154" s="228">
        <f>O154*H154</f>
        <v>0</v>
      </c>
      <c r="Q154" s="228">
        <v>1.8700000000000001</v>
      </c>
      <c r="R154" s="228">
        <f>Q154*H154</f>
        <v>12.09516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135</v>
      </c>
      <c r="AT154" s="230" t="s">
        <v>131</v>
      </c>
      <c r="AU154" s="230" t="s">
        <v>91</v>
      </c>
      <c r="AY154" s="16" t="s">
        <v>129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89</v>
      </c>
      <c r="BK154" s="231">
        <f>ROUND(I154*H154,2)</f>
        <v>0</v>
      </c>
      <c r="BL154" s="16" t="s">
        <v>135</v>
      </c>
      <c r="BM154" s="230" t="s">
        <v>516</v>
      </c>
    </row>
    <row r="155" s="2" customFormat="1">
      <c r="A155" s="37"/>
      <c r="B155" s="38"/>
      <c r="C155" s="39"/>
      <c r="D155" s="232" t="s">
        <v>137</v>
      </c>
      <c r="E155" s="39"/>
      <c r="F155" s="233" t="s">
        <v>226</v>
      </c>
      <c r="G155" s="39"/>
      <c r="H155" s="39"/>
      <c r="I155" s="234"/>
      <c r="J155" s="39"/>
      <c r="K155" s="39"/>
      <c r="L155" s="43"/>
      <c r="M155" s="235"/>
      <c r="N155" s="236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137</v>
      </c>
      <c r="AU155" s="16" t="s">
        <v>91</v>
      </c>
    </row>
    <row r="156" s="2" customFormat="1">
      <c r="A156" s="37"/>
      <c r="B156" s="38"/>
      <c r="C156" s="39"/>
      <c r="D156" s="232" t="s">
        <v>139</v>
      </c>
      <c r="E156" s="39"/>
      <c r="F156" s="237" t="s">
        <v>494</v>
      </c>
      <c r="G156" s="39"/>
      <c r="H156" s="39"/>
      <c r="I156" s="234"/>
      <c r="J156" s="39"/>
      <c r="K156" s="39"/>
      <c r="L156" s="43"/>
      <c r="M156" s="235"/>
      <c r="N156" s="236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139</v>
      </c>
      <c r="AU156" s="16" t="s">
        <v>91</v>
      </c>
    </row>
    <row r="157" s="13" customFormat="1">
      <c r="A157" s="13"/>
      <c r="B157" s="238"/>
      <c r="C157" s="239"/>
      <c r="D157" s="232" t="s">
        <v>141</v>
      </c>
      <c r="E157" s="240" t="s">
        <v>1</v>
      </c>
      <c r="F157" s="241" t="s">
        <v>515</v>
      </c>
      <c r="G157" s="239"/>
      <c r="H157" s="242">
        <v>6.468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8" t="s">
        <v>141</v>
      </c>
      <c r="AU157" s="248" t="s">
        <v>91</v>
      </c>
      <c r="AV157" s="13" t="s">
        <v>91</v>
      </c>
      <c r="AW157" s="13" t="s">
        <v>36</v>
      </c>
      <c r="AX157" s="13" t="s">
        <v>89</v>
      </c>
      <c r="AY157" s="248" t="s">
        <v>129</v>
      </c>
    </row>
    <row r="158" s="2" customFormat="1" ht="24.15" customHeight="1">
      <c r="A158" s="37"/>
      <c r="B158" s="38"/>
      <c r="C158" s="218" t="s">
        <v>189</v>
      </c>
      <c r="D158" s="218" t="s">
        <v>131</v>
      </c>
      <c r="E158" s="219" t="s">
        <v>228</v>
      </c>
      <c r="F158" s="220" t="s">
        <v>229</v>
      </c>
      <c r="G158" s="221" t="s">
        <v>134</v>
      </c>
      <c r="H158" s="222">
        <v>25.199999999999999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46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135</v>
      </c>
      <c r="AT158" s="230" t="s">
        <v>131</v>
      </c>
      <c r="AU158" s="230" t="s">
        <v>91</v>
      </c>
      <c r="AY158" s="16" t="s">
        <v>129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89</v>
      </c>
      <c r="BK158" s="231">
        <f>ROUND(I158*H158,2)</f>
        <v>0</v>
      </c>
      <c r="BL158" s="16" t="s">
        <v>135</v>
      </c>
      <c r="BM158" s="230" t="s">
        <v>517</v>
      </c>
    </row>
    <row r="159" s="2" customFormat="1">
      <c r="A159" s="37"/>
      <c r="B159" s="38"/>
      <c r="C159" s="39"/>
      <c r="D159" s="232" t="s">
        <v>137</v>
      </c>
      <c r="E159" s="39"/>
      <c r="F159" s="233" t="s">
        <v>231</v>
      </c>
      <c r="G159" s="39"/>
      <c r="H159" s="39"/>
      <c r="I159" s="234"/>
      <c r="J159" s="39"/>
      <c r="K159" s="39"/>
      <c r="L159" s="43"/>
      <c r="M159" s="235"/>
      <c r="N159" s="236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137</v>
      </c>
      <c r="AU159" s="16" t="s">
        <v>91</v>
      </c>
    </row>
    <row r="160" s="13" customFormat="1">
      <c r="A160" s="13"/>
      <c r="B160" s="238"/>
      <c r="C160" s="239"/>
      <c r="D160" s="232" t="s">
        <v>141</v>
      </c>
      <c r="E160" s="240" t="s">
        <v>1</v>
      </c>
      <c r="F160" s="241" t="s">
        <v>518</v>
      </c>
      <c r="G160" s="239"/>
      <c r="H160" s="242">
        <v>25.199999999999999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8" t="s">
        <v>141</v>
      </c>
      <c r="AU160" s="248" t="s">
        <v>91</v>
      </c>
      <c r="AV160" s="13" t="s">
        <v>91</v>
      </c>
      <c r="AW160" s="13" t="s">
        <v>36</v>
      </c>
      <c r="AX160" s="13" t="s">
        <v>89</v>
      </c>
      <c r="AY160" s="248" t="s">
        <v>129</v>
      </c>
    </row>
    <row r="161" s="2" customFormat="1" ht="24.15" customHeight="1">
      <c r="A161" s="37"/>
      <c r="B161" s="38"/>
      <c r="C161" s="218" t="s">
        <v>194</v>
      </c>
      <c r="D161" s="218" t="s">
        <v>131</v>
      </c>
      <c r="E161" s="219" t="s">
        <v>362</v>
      </c>
      <c r="F161" s="220" t="s">
        <v>363</v>
      </c>
      <c r="G161" s="221" t="s">
        <v>159</v>
      </c>
      <c r="H161" s="222">
        <v>14.424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46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135</v>
      </c>
      <c r="AT161" s="230" t="s">
        <v>131</v>
      </c>
      <c r="AU161" s="230" t="s">
        <v>91</v>
      </c>
      <c r="AY161" s="16" t="s">
        <v>129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89</v>
      </c>
      <c r="BK161" s="231">
        <f>ROUND(I161*H161,2)</f>
        <v>0</v>
      </c>
      <c r="BL161" s="16" t="s">
        <v>135</v>
      </c>
      <c r="BM161" s="230" t="s">
        <v>519</v>
      </c>
    </row>
    <row r="162" s="2" customFormat="1">
      <c r="A162" s="37"/>
      <c r="B162" s="38"/>
      <c r="C162" s="39"/>
      <c r="D162" s="232" t="s">
        <v>137</v>
      </c>
      <c r="E162" s="39"/>
      <c r="F162" s="233" t="s">
        <v>365</v>
      </c>
      <c r="G162" s="39"/>
      <c r="H162" s="39"/>
      <c r="I162" s="234"/>
      <c r="J162" s="39"/>
      <c r="K162" s="39"/>
      <c r="L162" s="43"/>
      <c r="M162" s="235"/>
      <c r="N162" s="236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137</v>
      </c>
      <c r="AU162" s="16" t="s">
        <v>91</v>
      </c>
    </row>
    <row r="163" s="2" customFormat="1">
      <c r="A163" s="37"/>
      <c r="B163" s="38"/>
      <c r="C163" s="39"/>
      <c r="D163" s="232" t="s">
        <v>139</v>
      </c>
      <c r="E163" s="39"/>
      <c r="F163" s="237" t="s">
        <v>366</v>
      </c>
      <c r="G163" s="39"/>
      <c r="H163" s="39"/>
      <c r="I163" s="234"/>
      <c r="J163" s="39"/>
      <c r="K163" s="39"/>
      <c r="L163" s="43"/>
      <c r="M163" s="235"/>
      <c r="N163" s="236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139</v>
      </c>
      <c r="AU163" s="16" t="s">
        <v>91</v>
      </c>
    </row>
    <row r="164" s="13" customFormat="1">
      <c r="A164" s="13"/>
      <c r="B164" s="238"/>
      <c r="C164" s="239"/>
      <c r="D164" s="232" t="s">
        <v>141</v>
      </c>
      <c r="E164" s="240" t="s">
        <v>1</v>
      </c>
      <c r="F164" s="241" t="s">
        <v>520</v>
      </c>
      <c r="G164" s="239"/>
      <c r="H164" s="242">
        <v>14.424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8" t="s">
        <v>141</v>
      </c>
      <c r="AU164" s="248" t="s">
        <v>91</v>
      </c>
      <c r="AV164" s="13" t="s">
        <v>91</v>
      </c>
      <c r="AW164" s="13" t="s">
        <v>36</v>
      </c>
      <c r="AX164" s="13" t="s">
        <v>89</v>
      </c>
      <c r="AY164" s="248" t="s">
        <v>129</v>
      </c>
    </row>
    <row r="165" s="2" customFormat="1" ht="33" customHeight="1">
      <c r="A165" s="37"/>
      <c r="B165" s="38"/>
      <c r="C165" s="218" t="s">
        <v>200</v>
      </c>
      <c r="D165" s="218" t="s">
        <v>131</v>
      </c>
      <c r="E165" s="219" t="s">
        <v>372</v>
      </c>
      <c r="F165" s="220" t="s">
        <v>373</v>
      </c>
      <c r="G165" s="221" t="s">
        <v>159</v>
      </c>
      <c r="H165" s="222">
        <v>14.268000000000001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46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135</v>
      </c>
      <c r="AT165" s="230" t="s">
        <v>131</v>
      </c>
      <c r="AU165" s="230" t="s">
        <v>91</v>
      </c>
      <c r="AY165" s="16" t="s">
        <v>129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89</v>
      </c>
      <c r="BK165" s="231">
        <f>ROUND(I165*H165,2)</f>
        <v>0</v>
      </c>
      <c r="BL165" s="16" t="s">
        <v>135</v>
      </c>
      <c r="BM165" s="230" t="s">
        <v>521</v>
      </c>
    </row>
    <row r="166" s="2" customFormat="1">
      <c r="A166" s="37"/>
      <c r="B166" s="38"/>
      <c r="C166" s="39"/>
      <c r="D166" s="232" t="s">
        <v>137</v>
      </c>
      <c r="E166" s="39"/>
      <c r="F166" s="233" t="s">
        <v>375</v>
      </c>
      <c r="G166" s="39"/>
      <c r="H166" s="39"/>
      <c r="I166" s="234"/>
      <c r="J166" s="39"/>
      <c r="K166" s="39"/>
      <c r="L166" s="43"/>
      <c r="M166" s="235"/>
      <c r="N166" s="236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137</v>
      </c>
      <c r="AU166" s="16" t="s">
        <v>91</v>
      </c>
    </row>
    <row r="167" s="2" customFormat="1">
      <c r="A167" s="37"/>
      <c r="B167" s="38"/>
      <c r="C167" s="39"/>
      <c r="D167" s="232" t="s">
        <v>139</v>
      </c>
      <c r="E167" s="39"/>
      <c r="F167" s="237" t="s">
        <v>376</v>
      </c>
      <c r="G167" s="39"/>
      <c r="H167" s="39"/>
      <c r="I167" s="234"/>
      <c r="J167" s="39"/>
      <c r="K167" s="39"/>
      <c r="L167" s="43"/>
      <c r="M167" s="235"/>
      <c r="N167" s="236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139</v>
      </c>
      <c r="AU167" s="16" t="s">
        <v>91</v>
      </c>
    </row>
    <row r="168" s="13" customFormat="1">
      <c r="A168" s="13"/>
      <c r="B168" s="238"/>
      <c r="C168" s="239"/>
      <c r="D168" s="232" t="s">
        <v>141</v>
      </c>
      <c r="E168" s="240" t="s">
        <v>1</v>
      </c>
      <c r="F168" s="241" t="s">
        <v>522</v>
      </c>
      <c r="G168" s="239"/>
      <c r="H168" s="242">
        <v>14.268000000000001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141</v>
      </c>
      <c r="AU168" s="248" t="s">
        <v>91</v>
      </c>
      <c r="AV168" s="13" t="s">
        <v>91</v>
      </c>
      <c r="AW168" s="13" t="s">
        <v>36</v>
      </c>
      <c r="AX168" s="13" t="s">
        <v>89</v>
      </c>
      <c r="AY168" s="248" t="s">
        <v>129</v>
      </c>
    </row>
    <row r="169" s="2" customFormat="1" ht="33" customHeight="1">
      <c r="A169" s="37"/>
      <c r="B169" s="38"/>
      <c r="C169" s="218" t="s">
        <v>208</v>
      </c>
      <c r="D169" s="218" t="s">
        <v>131</v>
      </c>
      <c r="E169" s="219" t="s">
        <v>382</v>
      </c>
      <c r="F169" s="220" t="s">
        <v>383</v>
      </c>
      <c r="G169" s="221" t="s">
        <v>211</v>
      </c>
      <c r="H169" s="222">
        <v>2.8500000000000001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46</v>
      </c>
      <c r="O169" s="90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135</v>
      </c>
      <c r="AT169" s="230" t="s">
        <v>131</v>
      </c>
      <c r="AU169" s="230" t="s">
        <v>91</v>
      </c>
      <c r="AY169" s="16" t="s">
        <v>129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89</v>
      </c>
      <c r="BK169" s="231">
        <f>ROUND(I169*H169,2)</f>
        <v>0</v>
      </c>
      <c r="BL169" s="16" t="s">
        <v>135</v>
      </c>
      <c r="BM169" s="230" t="s">
        <v>523</v>
      </c>
    </row>
    <row r="170" s="2" customFormat="1">
      <c r="A170" s="37"/>
      <c r="B170" s="38"/>
      <c r="C170" s="39"/>
      <c r="D170" s="232" t="s">
        <v>137</v>
      </c>
      <c r="E170" s="39"/>
      <c r="F170" s="233" t="s">
        <v>385</v>
      </c>
      <c r="G170" s="39"/>
      <c r="H170" s="39"/>
      <c r="I170" s="234"/>
      <c r="J170" s="39"/>
      <c r="K170" s="39"/>
      <c r="L170" s="43"/>
      <c r="M170" s="235"/>
      <c r="N170" s="236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137</v>
      </c>
      <c r="AU170" s="16" t="s">
        <v>91</v>
      </c>
    </row>
    <row r="171" s="13" customFormat="1">
      <c r="A171" s="13"/>
      <c r="B171" s="238"/>
      <c r="C171" s="239"/>
      <c r="D171" s="232" t="s">
        <v>141</v>
      </c>
      <c r="E171" s="240" t="s">
        <v>1</v>
      </c>
      <c r="F171" s="241" t="s">
        <v>524</v>
      </c>
      <c r="G171" s="239"/>
      <c r="H171" s="242">
        <v>2.8500000000000001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141</v>
      </c>
      <c r="AU171" s="248" t="s">
        <v>91</v>
      </c>
      <c r="AV171" s="13" t="s">
        <v>91</v>
      </c>
      <c r="AW171" s="13" t="s">
        <v>36</v>
      </c>
      <c r="AX171" s="13" t="s">
        <v>89</v>
      </c>
      <c r="AY171" s="248" t="s">
        <v>129</v>
      </c>
    </row>
    <row r="172" s="2" customFormat="1" ht="21.75" customHeight="1">
      <c r="A172" s="37"/>
      <c r="B172" s="38"/>
      <c r="C172" s="218" t="s">
        <v>215</v>
      </c>
      <c r="D172" s="218" t="s">
        <v>131</v>
      </c>
      <c r="E172" s="219" t="s">
        <v>388</v>
      </c>
      <c r="F172" s="220" t="s">
        <v>389</v>
      </c>
      <c r="G172" s="221" t="s">
        <v>211</v>
      </c>
      <c r="H172" s="222">
        <v>2.8500000000000001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46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135</v>
      </c>
      <c r="AT172" s="230" t="s">
        <v>131</v>
      </c>
      <c r="AU172" s="230" t="s">
        <v>91</v>
      </c>
      <c r="AY172" s="16" t="s">
        <v>129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89</v>
      </c>
      <c r="BK172" s="231">
        <f>ROUND(I172*H172,2)</f>
        <v>0</v>
      </c>
      <c r="BL172" s="16" t="s">
        <v>135</v>
      </c>
      <c r="BM172" s="230" t="s">
        <v>525</v>
      </c>
    </row>
    <row r="173" s="2" customFormat="1">
      <c r="A173" s="37"/>
      <c r="B173" s="38"/>
      <c r="C173" s="39"/>
      <c r="D173" s="232" t="s">
        <v>137</v>
      </c>
      <c r="E173" s="39"/>
      <c r="F173" s="233" t="s">
        <v>391</v>
      </c>
      <c r="G173" s="39"/>
      <c r="H173" s="39"/>
      <c r="I173" s="234"/>
      <c r="J173" s="39"/>
      <c r="K173" s="39"/>
      <c r="L173" s="43"/>
      <c r="M173" s="235"/>
      <c r="N173" s="236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137</v>
      </c>
      <c r="AU173" s="16" t="s">
        <v>91</v>
      </c>
    </row>
    <row r="174" s="13" customFormat="1">
      <c r="A174" s="13"/>
      <c r="B174" s="238"/>
      <c r="C174" s="239"/>
      <c r="D174" s="232" t="s">
        <v>141</v>
      </c>
      <c r="E174" s="240" t="s">
        <v>1</v>
      </c>
      <c r="F174" s="241" t="s">
        <v>524</v>
      </c>
      <c r="G174" s="239"/>
      <c r="H174" s="242">
        <v>2.8500000000000001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141</v>
      </c>
      <c r="AU174" s="248" t="s">
        <v>91</v>
      </c>
      <c r="AV174" s="13" t="s">
        <v>91</v>
      </c>
      <c r="AW174" s="13" t="s">
        <v>36</v>
      </c>
      <c r="AX174" s="13" t="s">
        <v>89</v>
      </c>
      <c r="AY174" s="248" t="s">
        <v>129</v>
      </c>
    </row>
    <row r="175" s="2" customFormat="1" ht="33" customHeight="1">
      <c r="A175" s="37"/>
      <c r="B175" s="38"/>
      <c r="C175" s="218" t="s">
        <v>222</v>
      </c>
      <c r="D175" s="218" t="s">
        <v>131</v>
      </c>
      <c r="E175" s="219" t="s">
        <v>526</v>
      </c>
      <c r="F175" s="220" t="s">
        <v>527</v>
      </c>
      <c r="G175" s="221" t="s">
        <v>134</v>
      </c>
      <c r="H175" s="222">
        <v>1.2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46</v>
      </c>
      <c r="O175" s="90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135</v>
      </c>
      <c r="AT175" s="230" t="s">
        <v>131</v>
      </c>
      <c r="AU175" s="230" t="s">
        <v>91</v>
      </c>
      <c r="AY175" s="16" t="s">
        <v>129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89</v>
      </c>
      <c r="BK175" s="231">
        <f>ROUND(I175*H175,2)</f>
        <v>0</v>
      </c>
      <c r="BL175" s="16" t="s">
        <v>135</v>
      </c>
      <c r="BM175" s="230" t="s">
        <v>528</v>
      </c>
    </row>
    <row r="176" s="2" customFormat="1">
      <c r="A176" s="37"/>
      <c r="B176" s="38"/>
      <c r="C176" s="39"/>
      <c r="D176" s="232" t="s">
        <v>137</v>
      </c>
      <c r="E176" s="39"/>
      <c r="F176" s="233" t="s">
        <v>529</v>
      </c>
      <c r="G176" s="39"/>
      <c r="H176" s="39"/>
      <c r="I176" s="234"/>
      <c r="J176" s="39"/>
      <c r="K176" s="39"/>
      <c r="L176" s="43"/>
      <c r="M176" s="235"/>
      <c r="N176" s="236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137</v>
      </c>
      <c r="AU176" s="16" t="s">
        <v>91</v>
      </c>
    </row>
    <row r="177" s="13" customFormat="1">
      <c r="A177" s="13"/>
      <c r="B177" s="238"/>
      <c r="C177" s="239"/>
      <c r="D177" s="232" t="s">
        <v>141</v>
      </c>
      <c r="E177" s="240" t="s">
        <v>1</v>
      </c>
      <c r="F177" s="241" t="s">
        <v>530</v>
      </c>
      <c r="G177" s="239"/>
      <c r="H177" s="242">
        <v>1.2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8" t="s">
        <v>141</v>
      </c>
      <c r="AU177" s="248" t="s">
        <v>91</v>
      </c>
      <c r="AV177" s="13" t="s">
        <v>91</v>
      </c>
      <c r="AW177" s="13" t="s">
        <v>36</v>
      </c>
      <c r="AX177" s="13" t="s">
        <v>89</v>
      </c>
      <c r="AY177" s="248" t="s">
        <v>129</v>
      </c>
    </row>
    <row r="178" s="2" customFormat="1" ht="24.15" customHeight="1">
      <c r="A178" s="37"/>
      <c r="B178" s="38"/>
      <c r="C178" s="218" t="s">
        <v>8</v>
      </c>
      <c r="D178" s="218" t="s">
        <v>131</v>
      </c>
      <c r="E178" s="219" t="s">
        <v>531</v>
      </c>
      <c r="F178" s="220" t="s">
        <v>532</v>
      </c>
      <c r="G178" s="221" t="s">
        <v>134</v>
      </c>
      <c r="H178" s="222">
        <v>1.2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46</v>
      </c>
      <c r="O178" s="90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135</v>
      </c>
      <c r="AT178" s="230" t="s">
        <v>131</v>
      </c>
      <c r="AU178" s="230" t="s">
        <v>91</v>
      </c>
      <c r="AY178" s="16" t="s">
        <v>129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89</v>
      </c>
      <c r="BK178" s="231">
        <f>ROUND(I178*H178,2)</f>
        <v>0</v>
      </c>
      <c r="BL178" s="16" t="s">
        <v>135</v>
      </c>
      <c r="BM178" s="230" t="s">
        <v>533</v>
      </c>
    </row>
    <row r="179" s="2" customFormat="1">
      <c r="A179" s="37"/>
      <c r="B179" s="38"/>
      <c r="C179" s="39"/>
      <c r="D179" s="232" t="s">
        <v>137</v>
      </c>
      <c r="E179" s="39"/>
      <c r="F179" s="233" t="s">
        <v>534</v>
      </c>
      <c r="G179" s="39"/>
      <c r="H179" s="39"/>
      <c r="I179" s="234"/>
      <c r="J179" s="39"/>
      <c r="K179" s="39"/>
      <c r="L179" s="43"/>
      <c r="M179" s="235"/>
      <c r="N179" s="236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137</v>
      </c>
      <c r="AU179" s="16" t="s">
        <v>91</v>
      </c>
    </row>
    <row r="180" s="2" customFormat="1">
      <c r="A180" s="37"/>
      <c r="B180" s="38"/>
      <c r="C180" s="39"/>
      <c r="D180" s="232" t="s">
        <v>139</v>
      </c>
      <c r="E180" s="39"/>
      <c r="F180" s="237" t="s">
        <v>494</v>
      </c>
      <c r="G180" s="39"/>
      <c r="H180" s="39"/>
      <c r="I180" s="234"/>
      <c r="J180" s="39"/>
      <c r="K180" s="39"/>
      <c r="L180" s="43"/>
      <c r="M180" s="235"/>
      <c r="N180" s="236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139</v>
      </c>
      <c r="AU180" s="16" t="s">
        <v>91</v>
      </c>
    </row>
    <row r="181" s="13" customFormat="1">
      <c r="A181" s="13"/>
      <c r="B181" s="238"/>
      <c r="C181" s="239"/>
      <c r="D181" s="232" t="s">
        <v>141</v>
      </c>
      <c r="E181" s="240" t="s">
        <v>1</v>
      </c>
      <c r="F181" s="241" t="s">
        <v>535</v>
      </c>
      <c r="G181" s="239"/>
      <c r="H181" s="242">
        <v>1.2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8" t="s">
        <v>141</v>
      </c>
      <c r="AU181" s="248" t="s">
        <v>91</v>
      </c>
      <c r="AV181" s="13" t="s">
        <v>91</v>
      </c>
      <c r="AW181" s="13" t="s">
        <v>36</v>
      </c>
      <c r="AX181" s="13" t="s">
        <v>89</v>
      </c>
      <c r="AY181" s="248" t="s">
        <v>129</v>
      </c>
    </row>
    <row r="182" s="2" customFormat="1" ht="16.5" customHeight="1">
      <c r="A182" s="37"/>
      <c r="B182" s="38"/>
      <c r="C182" s="260" t="s">
        <v>233</v>
      </c>
      <c r="D182" s="260" t="s">
        <v>441</v>
      </c>
      <c r="E182" s="261" t="s">
        <v>536</v>
      </c>
      <c r="F182" s="262" t="s">
        <v>537</v>
      </c>
      <c r="G182" s="263" t="s">
        <v>538</v>
      </c>
      <c r="H182" s="264">
        <v>0.024</v>
      </c>
      <c r="I182" s="265"/>
      <c r="J182" s="266">
        <f>ROUND(I182*H182,2)</f>
        <v>0</v>
      </c>
      <c r="K182" s="267"/>
      <c r="L182" s="268"/>
      <c r="M182" s="269" t="s">
        <v>1</v>
      </c>
      <c r="N182" s="270" t="s">
        <v>46</v>
      </c>
      <c r="O182" s="90"/>
      <c r="P182" s="228">
        <f>O182*H182</f>
        <v>0</v>
      </c>
      <c r="Q182" s="228">
        <v>0.001</v>
      </c>
      <c r="R182" s="228">
        <f>Q182*H182</f>
        <v>2.4000000000000001E-05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183</v>
      </c>
      <c r="AT182" s="230" t="s">
        <v>441</v>
      </c>
      <c r="AU182" s="230" t="s">
        <v>91</v>
      </c>
      <c r="AY182" s="16" t="s">
        <v>129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89</v>
      </c>
      <c r="BK182" s="231">
        <f>ROUND(I182*H182,2)</f>
        <v>0</v>
      </c>
      <c r="BL182" s="16" t="s">
        <v>135</v>
      </c>
      <c r="BM182" s="230" t="s">
        <v>539</v>
      </c>
    </row>
    <row r="183" s="2" customFormat="1">
      <c r="A183" s="37"/>
      <c r="B183" s="38"/>
      <c r="C183" s="39"/>
      <c r="D183" s="232" t="s">
        <v>137</v>
      </c>
      <c r="E183" s="39"/>
      <c r="F183" s="233" t="s">
        <v>537</v>
      </c>
      <c r="G183" s="39"/>
      <c r="H183" s="39"/>
      <c r="I183" s="234"/>
      <c r="J183" s="39"/>
      <c r="K183" s="39"/>
      <c r="L183" s="43"/>
      <c r="M183" s="235"/>
      <c r="N183" s="236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137</v>
      </c>
      <c r="AU183" s="16" t="s">
        <v>91</v>
      </c>
    </row>
    <row r="184" s="13" customFormat="1">
      <c r="A184" s="13"/>
      <c r="B184" s="238"/>
      <c r="C184" s="239"/>
      <c r="D184" s="232" t="s">
        <v>141</v>
      </c>
      <c r="E184" s="240" t="s">
        <v>1</v>
      </c>
      <c r="F184" s="241" t="s">
        <v>540</v>
      </c>
      <c r="G184" s="239"/>
      <c r="H184" s="242">
        <v>0.024</v>
      </c>
      <c r="I184" s="243"/>
      <c r="J184" s="239"/>
      <c r="K184" s="239"/>
      <c r="L184" s="244"/>
      <c r="M184" s="245"/>
      <c r="N184" s="246"/>
      <c r="O184" s="246"/>
      <c r="P184" s="246"/>
      <c r="Q184" s="246"/>
      <c r="R184" s="246"/>
      <c r="S184" s="246"/>
      <c r="T184" s="24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8" t="s">
        <v>141</v>
      </c>
      <c r="AU184" s="248" t="s">
        <v>91</v>
      </c>
      <c r="AV184" s="13" t="s">
        <v>91</v>
      </c>
      <c r="AW184" s="13" t="s">
        <v>36</v>
      </c>
      <c r="AX184" s="13" t="s">
        <v>89</v>
      </c>
      <c r="AY184" s="248" t="s">
        <v>129</v>
      </c>
    </row>
    <row r="185" s="2" customFormat="1" ht="33" customHeight="1">
      <c r="A185" s="37"/>
      <c r="B185" s="38"/>
      <c r="C185" s="218" t="s">
        <v>239</v>
      </c>
      <c r="D185" s="218" t="s">
        <v>131</v>
      </c>
      <c r="E185" s="219" t="s">
        <v>541</v>
      </c>
      <c r="F185" s="220" t="s">
        <v>542</v>
      </c>
      <c r="G185" s="221" t="s">
        <v>134</v>
      </c>
      <c r="H185" s="222">
        <v>1.2</v>
      </c>
      <c r="I185" s="223"/>
      <c r="J185" s="224">
        <f>ROUND(I185*H185,2)</f>
        <v>0</v>
      </c>
      <c r="K185" s="225"/>
      <c r="L185" s="43"/>
      <c r="M185" s="226" t="s">
        <v>1</v>
      </c>
      <c r="N185" s="227" t="s">
        <v>46</v>
      </c>
      <c r="O185" s="90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135</v>
      </c>
      <c r="AT185" s="230" t="s">
        <v>131</v>
      </c>
      <c r="AU185" s="230" t="s">
        <v>91</v>
      </c>
      <c r="AY185" s="16" t="s">
        <v>129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89</v>
      </c>
      <c r="BK185" s="231">
        <f>ROUND(I185*H185,2)</f>
        <v>0</v>
      </c>
      <c r="BL185" s="16" t="s">
        <v>135</v>
      </c>
      <c r="BM185" s="230" t="s">
        <v>543</v>
      </c>
    </row>
    <row r="186" s="2" customFormat="1">
      <c r="A186" s="37"/>
      <c r="B186" s="38"/>
      <c r="C186" s="39"/>
      <c r="D186" s="232" t="s">
        <v>137</v>
      </c>
      <c r="E186" s="39"/>
      <c r="F186" s="233" t="s">
        <v>544</v>
      </c>
      <c r="G186" s="39"/>
      <c r="H186" s="39"/>
      <c r="I186" s="234"/>
      <c r="J186" s="39"/>
      <c r="K186" s="39"/>
      <c r="L186" s="43"/>
      <c r="M186" s="235"/>
      <c r="N186" s="236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137</v>
      </c>
      <c r="AU186" s="16" t="s">
        <v>91</v>
      </c>
    </row>
    <row r="187" s="13" customFormat="1">
      <c r="A187" s="13"/>
      <c r="B187" s="238"/>
      <c r="C187" s="239"/>
      <c r="D187" s="232" t="s">
        <v>141</v>
      </c>
      <c r="E187" s="240" t="s">
        <v>1</v>
      </c>
      <c r="F187" s="241" t="s">
        <v>545</v>
      </c>
      <c r="G187" s="239"/>
      <c r="H187" s="242">
        <v>1.2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8" t="s">
        <v>141</v>
      </c>
      <c r="AU187" s="248" t="s">
        <v>91</v>
      </c>
      <c r="AV187" s="13" t="s">
        <v>91</v>
      </c>
      <c r="AW187" s="13" t="s">
        <v>36</v>
      </c>
      <c r="AX187" s="13" t="s">
        <v>89</v>
      </c>
      <c r="AY187" s="248" t="s">
        <v>129</v>
      </c>
    </row>
    <row r="188" s="2" customFormat="1" ht="16.5" customHeight="1">
      <c r="A188" s="37"/>
      <c r="B188" s="38"/>
      <c r="C188" s="260" t="s">
        <v>246</v>
      </c>
      <c r="D188" s="260" t="s">
        <v>441</v>
      </c>
      <c r="E188" s="261" t="s">
        <v>546</v>
      </c>
      <c r="F188" s="262" t="s">
        <v>547</v>
      </c>
      <c r="G188" s="263" t="s">
        <v>159</v>
      </c>
      <c r="H188" s="264">
        <v>0.070000000000000007</v>
      </c>
      <c r="I188" s="265"/>
      <c r="J188" s="266">
        <f>ROUND(I188*H188,2)</f>
        <v>0</v>
      </c>
      <c r="K188" s="267"/>
      <c r="L188" s="268"/>
      <c r="M188" s="269" t="s">
        <v>1</v>
      </c>
      <c r="N188" s="270" t="s">
        <v>46</v>
      </c>
      <c r="O188" s="90"/>
      <c r="P188" s="228">
        <f>O188*H188</f>
        <v>0</v>
      </c>
      <c r="Q188" s="228">
        <v>0.20999999999999999</v>
      </c>
      <c r="R188" s="228">
        <f>Q188*H188</f>
        <v>0.014700000000000001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183</v>
      </c>
      <c r="AT188" s="230" t="s">
        <v>441</v>
      </c>
      <c r="AU188" s="230" t="s">
        <v>91</v>
      </c>
      <c r="AY188" s="16" t="s">
        <v>129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89</v>
      </c>
      <c r="BK188" s="231">
        <f>ROUND(I188*H188,2)</f>
        <v>0</v>
      </c>
      <c r="BL188" s="16" t="s">
        <v>135</v>
      </c>
      <c r="BM188" s="230" t="s">
        <v>548</v>
      </c>
    </row>
    <row r="189" s="2" customFormat="1">
      <c r="A189" s="37"/>
      <c r="B189" s="38"/>
      <c r="C189" s="39"/>
      <c r="D189" s="232" t="s">
        <v>137</v>
      </c>
      <c r="E189" s="39"/>
      <c r="F189" s="233" t="s">
        <v>547</v>
      </c>
      <c r="G189" s="39"/>
      <c r="H189" s="39"/>
      <c r="I189" s="234"/>
      <c r="J189" s="39"/>
      <c r="K189" s="39"/>
      <c r="L189" s="43"/>
      <c r="M189" s="235"/>
      <c r="N189" s="236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137</v>
      </c>
      <c r="AU189" s="16" t="s">
        <v>91</v>
      </c>
    </row>
    <row r="190" s="13" customFormat="1">
      <c r="A190" s="13"/>
      <c r="B190" s="238"/>
      <c r="C190" s="239"/>
      <c r="D190" s="232" t="s">
        <v>141</v>
      </c>
      <c r="E190" s="240" t="s">
        <v>1</v>
      </c>
      <c r="F190" s="241" t="s">
        <v>549</v>
      </c>
      <c r="G190" s="239"/>
      <c r="H190" s="242">
        <v>0.070000000000000007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8" t="s">
        <v>141</v>
      </c>
      <c r="AU190" s="248" t="s">
        <v>91</v>
      </c>
      <c r="AV190" s="13" t="s">
        <v>91</v>
      </c>
      <c r="AW190" s="13" t="s">
        <v>36</v>
      </c>
      <c r="AX190" s="13" t="s">
        <v>89</v>
      </c>
      <c r="AY190" s="248" t="s">
        <v>129</v>
      </c>
    </row>
    <row r="191" s="2" customFormat="1" ht="16.5" customHeight="1">
      <c r="A191" s="37"/>
      <c r="B191" s="38"/>
      <c r="C191" s="218" t="s">
        <v>249</v>
      </c>
      <c r="D191" s="218" t="s">
        <v>131</v>
      </c>
      <c r="E191" s="219" t="s">
        <v>550</v>
      </c>
      <c r="F191" s="220" t="s">
        <v>551</v>
      </c>
      <c r="G191" s="221" t="s">
        <v>211</v>
      </c>
      <c r="H191" s="222">
        <v>33.871000000000002</v>
      </c>
      <c r="I191" s="223"/>
      <c r="J191" s="224">
        <f>ROUND(I191*H191,2)</f>
        <v>0</v>
      </c>
      <c r="K191" s="225"/>
      <c r="L191" s="43"/>
      <c r="M191" s="226" t="s">
        <v>1</v>
      </c>
      <c r="N191" s="227" t="s">
        <v>46</v>
      </c>
      <c r="O191" s="90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135</v>
      </c>
      <c r="AT191" s="230" t="s">
        <v>131</v>
      </c>
      <c r="AU191" s="230" t="s">
        <v>91</v>
      </c>
      <c r="AY191" s="16" t="s">
        <v>129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89</v>
      </c>
      <c r="BK191" s="231">
        <f>ROUND(I191*H191,2)</f>
        <v>0</v>
      </c>
      <c r="BL191" s="16" t="s">
        <v>135</v>
      </c>
      <c r="BM191" s="230" t="s">
        <v>552</v>
      </c>
    </row>
    <row r="192" s="2" customFormat="1">
      <c r="A192" s="37"/>
      <c r="B192" s="38"/>
      <c r="C192" s="39"/>
      <c r="D192" s="232" t="s">
        <v>137</v>
      </c>
      <c r="E192" s="39"/>
      <c r="F192" s="233" t="s">
        <v>553</v>
      </c>
      <c r="G192" s="39"/>
      <c r="H192" s="39"/>
      <c r="I192" s="234"/>
      <c r="J192" s="39"/>
      <c r="K192" s="39"/>
      <c r="L192" s="43"/>
      <c r="M192" s="235"/>
      <c r="N192" s="236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137</v>
      </c>
      <c r="AU192" s="16" t="s">
        <v>91</v>
      </c>
    </row>
    <row r="193" s="13" customFormat="1">
      <c r="A193" s="13"/>
      <c r="B193" s="238"/>
      <c r="C193" s="239"/>
      <c r="D193" s="232" t="s">
        <v>141</v>
      </c>
      <c r="E193" s="240" t="s">
        <v>1</v>
      </c>
      <c r="F193" s="241" t="s">
        <v>554</v>
      </c>
      <c r="G193" s="239"/>
      <c r="H193" s="242">
        <v>20.934999999999999</v>
      </c>
      <c r="I193" s="243"/>
      <c r="J193" s="239"/>
      <c r="K193" s="239"/>
      <c r="L193" s="244"/>
      <c r="M193" s="245"/>
      <c r="N193" s="246"/>
      <c r="O193" s="246"/>
      <c r="P193" s="246"/>
      <c r="Q193" s="246"/>
      <c r="R193" s="246"/>
      <c r="S193" s="246"/>
      <c r="T193" s="24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8" t="s">
        <v>141</v>
      </c>
      <c r="AU193" s="248" t="s">
        <v>91</v>
      </c>
      <c r="AV193" s="13" t="s">
        <v>91</v>
      </c>
      <c r="AW193" s="13" t="s">
        <v>36</v>
      </c>
      <c r="AX193" s="13" t="s">
        <v>81</v>
      </c>
      <c r="AY193" s="248" t="s">
        <v>129</v>
      </c>
    </row>
    <row r="194" s="13" customFormat="1">
      <c r="A194" s="13"/>
      <c r="B194" s="238"/>
      <c r="C194" s="239"/>
      <c r="D194" s="232" t="s">
        <v>141</v>
      </c>
      <c r="E194" s="240" t="s">
        <v>1</v>
      </c>
      <c r="F194" s="241" t="s">
        <v>555</v>
      </c>
      <c r="G194" s="239"/>
      <c r="H194" s="242">
        <v>12.936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141</v>
      </c>
      <c r="AU194" s="248" t="s">
        <v>91</v>
      </c>
      <c r="AV194" s="13" t="s">
        <v>91</v>
      </c>
      <c r="AW194" s="13" t="s">
        <v>36</v>
      </c>
      <c r="AX194" s="13" t="s">
        <v>81</v>
      </c>
      <c r="AY194" s="248" t="s">
        <v>129</v>
      </c>
    </row>
    <row r="195" s="14" customFormat="1">
      <c r="A195" s="14"/>
      <c r="B195" s="249"/>
      <c r="C195" s="250"/>
      <c r="D195" s="232" t="s">
        <v>141</v>
      </c>
      <c r="E195" s="251" t="s">
        <v>1</v>
      </c>
      <c r="F195" s="252" t="s">
        <v>143</v>
      </c>
      <c r="G195" s="250"/>
      <c r="H195" s="253">
        <v>33.870999999999995</v>
      </c>
      <c r="I195" s="254"/>
      <c r="J195" s="250"/>
      <c r="K195" s="250"/>
      <c r="L195" s="255"/>
      <c r="M195" s="256"/>
      <c r="N195" s="257"/>
      <c r="O195" s="257"/>
      <c r="P195" s="257"/>
      <c r="Q195" s="257"/>
      <c r="R195" s="257"/>
      <c r="S195" s="257"/>
      <c r="T195" s="25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9" t="s">
        <v>141</v>
      </c>
      <c r="AU195" s="259" t="s">
        <v>91</v>
      </c>
      <c r="AV195" s="14" t="s">
        <v>135</v>
      </c>
      <c r="AW195" s="14" t="s">
        <v>36</v>
      </c>
      <c r="AX195" s="14" t="s">
        <v>89</v>
      </c>
      <c r="AY195" s="259" t="s">
        <v>129</v>
      </c>
    </row>
    <row r="196" s="2" customFormat="1" ht="24.15" customHeight="1">
      <c r="A196" s="37"/>
      <c r="B196" s="38"/>
      <c r="C196" s="218" t="s">
        <v>252</v>
      </c>
      <c r="D196" s="218" t="s">
        <v>131</v>
      </c>
      <c r="E196" s="219" t="s">
        <v>556</v>
      </c>
      <c r="F196" s="220" t="s">
        <v>557</v>
      </c>
      <c r="G196" s="221" t="s">
        <v>211</v>
      </c>
      <c r="H196" s="222">
        <v>0.014999999999999999</v>
      </c>
      <c r="I196" s="223"/>
      <c r="J196" s="224">
        <f>ROUND(I196*H196,2)</f>
        <v>0</v>
      </c>
      <c r="K196" s="225"/>
      <c r="L196" s="43"/>
      <c r="M196" s="226" t="s">
        <v>1</v>
      </c>
      <c r="N196" s="227" t="s">
        <v>46</v>
      </c>
      <c r="O196" s="90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135</v>
      </c>
      <c r="AT196" s="230" t="s">
        <v>131</v>
      </c>
      <c r="AU196" s="230" t="s">
        <v>91</v>
      </c>
      <c r="AY196" s="16" t="s">
        <v>129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89</v>
      </c>
      <c r="BK196" s="231">
        <f>ROUND(I196*H196,2)</f>
        <v>0</v>
      </c>
      <c r="BL196" s="16" t="s">
        <v>135</v>
      </c>
      <c r="BM196" s="230" t="s">
        <v>558</v>
      </c>
    </row>
    <row r="197" s="2" customFormat="1">
      <c r="A197" s="37"/>
      <c r="B197" s="38"/>
      <c r="C197" s="39"/>
      <c r="D197" s="232" t="s">
        <v>137</v>
      </c>
      <c r="E197" s="39"/>
      <c r="F197" s="233" t="s">
        <v>559</v>
      </c>
      <c r="G197" s="39"/>
      <c r="H197" s="39"/>
      <c r="I197" s="234"/>
      <c r="J197" s="39"/>
      <c r="K197" s="39"/>
      <c r="L197" s="43"/>
      <c r="M197" s="235"/>
      <c r="N197" s="236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137</v>
      </c>
      <c r="AU197" s="16" t="s">
        <v>91</v>
      </c>
    </row>
    <row r="198" s="13" customFormat="1">
      <c r="A198" s="13"/>
      <c r="B198" s="238"/>
      <c r="C198" s="239"/>
      <c r="D198" s="232" t="s">
        <v>141</v>
      </c>
      <c r="E198" s="240" t="s">
        <v>1</v>
      </c>
      <c r="F198" s="241" t="s">
        <v>560</v>
      </c>
      <c r="G198" s="239"/>
      <c r="H198" s="242">
        <v>0.014999999999999999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8" t="s">
        <v>141</v>
      </c>
      <c r="AU198" s="248" t="s">
        <v>91</v>
      </c>
      <c r="AV198" s="13" t="s">
        <v>91</v>
      </c>
      <c r="AW198" s="13" t="s">
        <v>36</v>
      </c>
      <c r="AX198" s="13" t="s">
        <v>89</v>
      </c>
      <c r="AY198" s="248" t="s">
        <v>129</v>
      </c>
    </row>
    <row r="199" s="12" customFormat="1" ht="22.8" customHeight="1">
      <c r="A199" s="12"/>
      <c r="B199" s="202"/>
      <c r="C199" s="203"/>
      <c r="D199" s="204" t="s">
        <v>80</v>
      </c>
      <c r="E199" s="216" t="s">
        <v>91</v>
      </c>
      <c r="F199" s="216" t="s">
        <v>561</v>
      </c>
      <c r="G199" s="203"/>
      <c r="H199" s="203"/>
      <c r="I199" s="206"/>
      <c r="J199" s="217">
        <f>BK199</f>
        <v>0</v>
      </c>
      <c r="K199" s="203"/>
      <c r="L199" s="208"/>
      <c r="M199" s="209"/>
      <c r="N199" s="210"/>
      <c r="O199" s="210"/>
      <c r="P199" s="211">
        <f>SUM(P200:P271)</f>
        <v>0</v>
      </c>
      <c r="Q199" s="210"/>
      <c r="R199" s="211">
        <f>SUM(R200:R271)</f>
        <v>37.367164199999998</v>
      </c>
      <c r="S199" s="210"/>
      <c r="T199" s="212">
        <f>SUM(T200:T271)</f>
        <v>2.9260000000000002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3" t="s">
        <v>89</v>
      </c>
      <c r="AT199" s="214" t="s">
        <v>80</v>
      </c>
      <c r="AU199" s="214" t="s">
        <v>89</v>
      </c>
      <c r="AY199" s="213" t="s">
        <v>129</v>
      </c>
      <c r="BK199" s="215">
        <f>SUM(BK200:BK271)</f>
        <v>0</v>
      </c>
    </row>
    <row r="200" s="2" customFormat="1" ht="24.15" customHeight="1">
      <c r="A200" s="37"/>
      <c r="B200" s="38"/>
      <c r="C200" s="218" t="s">
        <v>7</v>
      </c>
      <c r="D200" s="218" t="s">
        <v>131</v>
      </c>
      <c r="E200" s="219" t="s">
        <v>484</v>
      </c>
      <c r="F200" s="220" t="s">
        <v>485</v>
      </c>
      <c r="G200" s="221" t="s">
        <v>159</v>
      </c>
      <c r="H200" s="222">
        <v>8.9220000000000006</v>
      </c>
      <c r="I200" s="223"/>
      <c r="J200" s="224">
        <f>ROUND(I200*H200,2)</f>
        <v>0</v>
      </c>
      <c r="K200" s="225"/>
      <c r="L200" s="43"/>
      <c r="M200" s="226" t="s">
        <v>1</v>
      </c>
      <c r="N200" s="227" t="s">
        <v>46</v>
      </c>
      <c r="O200" s="90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135</v>
      </c>
      <c r="AT200" s="230" t="s">
        <v>131</v>
      </c>
      <c r="AU200" s="230" t="s">
        <v>91</v>
      </c>
      <c r="AY200" s="16" t="s">
        <v>129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89</v>
      </c>
      <c r="BK200" s="231">
        <f>ROUND(I200*H200,2)</f>
        <v>0</v>
      </c>
      <c r="BL200" s="16" t="s">
        <v>135</v>
      </c>
      <c r="BM200" s="230" t="s">
        <v>562</v>
      </c>
    </row>
    <row r="201" s="2" customFormat="1">
      <c r="A201" s="37"/>
      <c r="B201" s="38"/>
      <c r="C201" s="39"/>
      <c r="D201" s="232" t="s">
        <v>137</v>
      </c>
      <c r="E201" s="39"/>
      <c r="F201" s="233" t="s">
        <v>487</v>
      </c>
      <c r="G201" s="39"/>
      <c r="H201" s="39"/>
      <c r="I201" s="234"/>
      <c r="J201" s="39"/>
      <c r="K201" s="39"/>
      <c r="L201" s="43"/>
      <c r="M201" s="235"/>
      <c r="N201" s="236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137</v>
      </c>
      <c r="AU201" s="16" t="s">
        <v>91</v>
      </c>
    </row>
    <row r="202" s="2" customFormat="1">
      <c r="A202" s="37"/>
      <c r="B202" s="38"/>
      <c r="C202" s="39"/>
      <c r="D202" s="232" t="s">
        <v>139</v>
      </c>
      <c r="E202" s="39"/>
      <c r="F202" s="237" t="s">
        <v>488</v>
      </c>
      <c r="G202" s="39"/>
      <c r="H202" s="39"/>
      <c r="I202" s="234"/>
      <c r="J202" s="39"/>
      <c r="K202" s="39"/>
      <c r="L202" s="43"/>
      <c r="M202" s="235"/>
      <c r="N202" s="236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139</v>
      </c>
      <c r="AU202" s="16" t="s">
        <v>91</v>
      </c>
    </row>
    <row r="203" s="13" customFormat="1">
      <c r="A203" s="13"/>
      <c r="B203" s="238"/>
      <c r="C203" s="239"/>
      <c r="D203" s="232" t="s">
        <v>141</v>
      </c>
      <c r="E203" s="240" t="s">
        <v>1</v>
      </c>
      <c r="F203" s="241" t="s">
        <v>563</v>
      </c>
      <c r="G203" s="239"/>
      <c r="H203" s="242">
        <v>8.9220000000000006</v>
      </c>
      <c r="I203" s="243"/>
      <c r="J203" s="239"/>
      <c r="K203" s="239"/>
      <c r="L203" s="244"/>
      <c r="M203" s="245"/>
      <c r="N203" s="246"/>
      <c r="O203" s="246"/>
      <c r="P203" s="246"/>
      <c r="Q203" s="246"/>
      <c r="R203" s="246"/>
      <c r="S203" s="246"/>
      <c r="T203" s="24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8" t="s">
        <v>141</v>
      </c>
      <c r="AU203" s="248" t="s">
        <v>91</v>
      </c>
      <c r="AV203" s="13" t="s">
        <v>91</v>
      </c>
      <c r="AW203" s="13" t="s">
        <v>36</v>
      </c>
      <c r="AX203" s="13" t="s">
        <v>89</v>
      </c>
      <c r="AY203" s="248" t="s">
        <v>129</v>
      </c>
    </row>
    <row r="204" s="2" customFormat="1" ht="24.15" customHeight="1">
      <c r="A204" s="37"/>
      <c r="B204" s="38"/>
      <c r="C204" s="218" t="s">
        <v>257</v>
      </c>
      <c r="D204" s="218" t="s">
        <v>131</v>
      </c>
      <c r="E204" s="219" t="s">
        <v>490</v>
      </c>
      <c r="F204" s="220" t="s">
        <v>491</v>
      </c>
      <c r="G204" s="221" t="s">
        <v>159</v>
      </c>
      <c r="H204" s="222">
        <v>0.66500000000000004</v>
      </c>
      <c r="I204" s="223"/>
      <c r="J204" s="224">
        <f>ROUND(I204*H204,2)</f>
        <v>0</v>
      </c>
      <c r="K204" s="225"/>
      <c r="L204" s="43"/>
      <c r="M204" s="226" t="s">
        <v>1</v>
      </c>
      <c r="N204" s="227" t="s">
        <v>46</v>
      </c>
      <c r="O204" s="90"/>
      <c r="P204" s="228">
        <f>O204*H204</f>
        <v>0</v>
      </c>
      <c r="Q204" s="228">
        <v>0</v>
      </c>
      <c r="R204" s="228">
        <f>Q204*H204</f>
        <v>0</v>
      </c>
      <c r="S204" s="228">
        <v>1.8999999999999999</v>
      </c>
      <c r="T204" s="229">
        <f>S204*H204</f>
        <v>1.2635000000000001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135</v>
      </c>
      <c r="AT204" s="230" t="s">
        <v>131</v>
      </c>
      <c r="AU204" s="230" t="s">
        <v>91</v>
      </c>
      <c r="AY204" s="16" t="s">
        <v>129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89</v>
      </c>
      <c r="BK204" s="231">
        <f>ROUND(I204*H204,2)</f>
        <v>0</v>
      </c>
      <c r="BL204" s="16" t="s">
        <v>135</v>
      </c>
      <c r="BM204" s="230" t="s">
        <v>564</v>
      </c>
    </row>
    <row r="205" s="2" customFormat="1">
      <c r="A205" s="37"/>
      <c r="B205" s="38"/>
      <c r="C205" s="39"/>
      <c r="D205" s="232" t="s">
        <v>137</v>
      </c>
      <c r="E205" s="39"/>
      <c r="F205" s="233" t="s">
        <v>493</v>
      </c>
      <c r="G205" s="39"/>
      <c r="H205" s="39"/>
      <c r="I205" s="234"/>
      <c r="J205" s="39"/>
      <c r="K205" s="39"/>
      <c r="L205" s="43"/>
      <c r="M205" s="235"/>
      <c r="N205" s="236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137</v>
      </c>
      <c r="AU205" s="16" t="s">
        <v>91</v>
      </c>
    </row>
    <row r="206" s="2" customFormat="1">
      <c r="A206" s="37"/>
      <c r="B206" s="38"/>
      <c r="C206" s="39"/>
      <c r="D206" s="232" t="s">
        <v>139</v>
      </c>
      <c r="E206" s="39"/>
      <c r="F206" s="237" t="s">
        <v>494</v>
      </c>
      <c r="G206" s="39"/>
      <c r="H206" s="39"/>
      <c r="I206" s="234"/>
      <c r="J206" s="39"/>
      <c r="K206" s="39"/>
      <c r="L206" s="43"/>
      <c r="M206" s="235"/>
      <c r="N206" s="236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139</v>
      </c>
      <c r="AU206" s="16" t="s">
        <v>91</v>
      </c>
    </row>
    <row r="207" s="13" customFormat="1">
      <c r="A207" s="13"/>
      <c r="B207" s="238"/>
      <c r="C207" s="239"/>
      <c r="D207" s="232" t="s">
        <v>141</v>
      </c>
      <c r="E207" s="240" t="s">
        <v>1</v>
      </c>
      <c r="F207" s="241" t="s">
        <v>565</v>
      </c>
      <c r="G207" s="239"/>
      <c r="H207" s="242">
        <v>0.66500000000000004</v>
      </c>
      <c r="I207" s="243"/>
      <c r="J207" s="239"/>
      <c r="K207" s="239"/>
      <c r="L207" s="244"/>
      <c r="M207" s="245"/>
      <c r="N207" s="246"/>
      <c r="O207" s="246"/>
      <c r="P207" s="246"/>
      <c r="Q207" s="246"/>
      <c r="R207" s="246"/>
      <c r="S207" s="246"/>
      <c r="T207" s="24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8" t="s">
        <v>141</v>
      </c>
      <c r="AU207" s="248" t="s">
        <v>91</v>
      </c>
      <c r="AV207" s="13" t="s">
        <v>91</v>
      </c>
      <c r="AW207" s="13" t="s">
        <v>36</v>
      </c>
      <c r="AX207" s="13" t="s">
        <v>89</v>
      </c>
      <c r="AY207" s="248" t="s">
        <v>129</v>
      </c>
    </row>
    <row r="208" s="2" customFormat="1" ht="16.5" customHeight="1">
      <c r="A208" s="37"/>
      <c r="B208" s="38"/>
      <c r="C208" s="218" t="s">
        <v>259</v>
      </c>
      <c r="D208" s="218" t="s">
        <v>131</v>
      </c>
      <c r="E208" s="219" t="s">
        <v>177</v>
      </c>
      <c r="F208" s="220" t="s">
        <v>178</v>
      </c>
      <c r="G208" s="221" t="s">
        <v>159</v>
      </c>
      <c r="H208" s="222">
        <v>0.66500000000000004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46</v>
      </c>
      <c r="O208" s="90"/>
      <c r="P208" s="228">
        <f>O208*H208</f>
        <v>0</v>
      </c>
      <c r="Q208" s="228">
        <v>0</v>
      </c>
      <c r="R208" s="228">
        <f>Q208*H208</f>
        <v>0</v>
      </c>
      <c r="S208" s="228">
        <v>2.5</v>
      </c>
      <c r="T208" s="229">
        <f>S208*H208</f>
        <v>1.6625000000000001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135</v>
      </c>
      <c r="AT208" s="230" t="s">
        <v>131</v>
      </c>
      <c r="AU208" s="230" t="s">
        <v>91</v>
      </c>
      <c r="AY208" s="16" t="s">
        <v>129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89</v>
      </c>
      <c r="BK208" s="231">
        <f>ROUND(I208*H208,2)</f>
        <v>0</v>
      </c>
      <c r="BL208" s="16" t="s">
        <v>135</v>
      </c>
      <c r="BM208" s="230" t="s">
        <v>566</v>
      </c>
    </row>
    <row r="209" s="2" customFormat="1">
      <c r="A209" s="37"/>
      <c r="B209" s="38"/>
      <c r="C209" s="39"/>
      <c r="D209" s="232" t="s">
        <v>137</v>
      </c>
      <c r="E209" s="39"/>
      <c r="F209" s="233" t="s">
        <v>180</v>
      </c>
      <c r="G209" s="39"/>
      <c r="H209" s="39"/>
      <c r="I209" s="234"/>
      <c r="J209" s="39"/>
      <c r="K209" s="39"/>
      <c r="L209" s="43"/>
      <c r="M209" s="235"/>
      <c r="N209" s="236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137</v>
      </c>
      <c r="AU209" s="16" t="s">
        <v>91</v>
      </c>
    </row>
    <row r="210" s="2" customFormat="1">
      <c r="A210" s="37"/>
      <c r="B210" s="38"/>
      <c r="C210" s="39"/>
      <c r="D210" s="232" t="s">
        <v>139</v>
      </c>
      <c r="E210" s="39"/>
      <c r="F210" s="237" t="s">
        <v>497</v>
      </c>
      <c r="G210" s="39"/>
      <c r="H210" s="39"/>
      <c r="I210" s="234"/>
      <c r="J210" s="39"/>
      <c r="K210" s="39"/>
      <c r="L210" s="43"/>
      <c r="M210" s="235"/>
      <c r="N210" s="236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139</v>
      </c>
      <c r="AU210" s="16" t="s">
        <v>91</v>
      </c>
    </row>
    <row r="211" s="13" customFormat="1">
      <c r="A211" s="13"/>
      <c r="B211" s="238"/>
      <c r="C211" s="239"/>
      <c r="D211" s="232" t="s">
        <v>141</v>
      </c>
      <c r="E211" s="240" t="s">
        <v>1</v>
      </c>
      <c r="F211" s="241" t="s">
        <v>565</v>
      </c>
      <c r="G211" s="239"/>
      <c r="H211" s="242">
        <v>0.66500000000000004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8" t="s">
        <v>141</v>
      </c>
      <c r="AU211" s="248" t="s">
        <v>91</v>
      </c>
      <c r="AV211" s="13" t="s">
        <v>91</v>
      </c>
      <c r="AW211" s="13" t="s">
        <v>36</v>
      </c>
      <c r="AX211" s="13" t="s">
        <v>89</v>
      </c>
      <c r="AY211" s="248" t="s">
        <v>129</v>
      </c>
    </row>
    <row r="212" s="2" customFormat="1" ht="24.15" customHeight="1">
      <c r="A212" s="37"/>
      <c r="B212" s="38"/>
      <c r="C212" s="218" t="s">
        <v>263</v>
      </c>
      <c r="D212" s="218" t="s">
        <v>131</v>
      </c>
      <c r="E212" s="219" t="s">
        <v>498</v>
      </c>
      <c r="F212" s="220" t="s">
        <v>499</v>
      </c>
      <c r="G212" s="221" t="s">
        <v>134</v>
      </c>
      <c r="H212" s="222">
        <v>8.8800000000000008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46</v>
      </c>
      <c r="O212" s="90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135</v>
      </c>
      <c r="AT212" s="230" t="s">
        <v>131</v>
      </c>
      <c r="AU212" s="230" t="s">
        <v>91</v>
      </c>
      <c r="AY212" s="16" t="s">
        <v>129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89</v>
      </c>
      <c r="BK212" s="231">
        <f>ROUND(I212*H212,2)</f>
        <v>0</v>
      </c>
      <c r="BL212" s="16" t="s">
        <v>135</v>
      </c>
      <c r="BM212" s="230" t="s">
        <v>567</v>
      </c>
    </row>
    <row r="213" s="2" customFormat="1">
      <c r="A213" s="37"/>
      <c r="B213" s="38"/>
      <c r="C213" s="39"/>
      <c r="D213" s="232" t="s">
        <v>137</v>
      </c>
      <c r="E213" s="39"/>
      <c r="F213" s="233" t="s">
        <v>501</v>
      </c>
      <c r="G213" s="39"/>
      <c r="H213" s="39"/>
      <c r="I213" s="234"/>
      <c r="J213" s="39"/>
      <c r="K213" s="39"/>
      <c r="L213" s="43"/>
      <c r="M213" s="235"/>
      <c r="N213" s="236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137</v>
      </c>
      <c r="AU213" s="16" t="s">
        <v>91</v>
      </c>
    </row>
    <row r="214" s="2" customFormat="1">
      <c r="A214" s="37"/>
      <c r="B214" s="38"/>
      <c r="C214" s="39"/>
      <c r="D214" s="232" t="s">
        <v>139</v>
      </c>
      <c r="E214" s="39"/>
      <c r="F214" s="237" t="s">
        <v>494</v>
      </c>
      <c r="G214" s="39"/>
      <c r="H214" s="39"/>
      <c r="I214" s="234"/>
      <c r="J214" s="39"/>
      <c r="K214" s="39"/>
      <c r="L214" s="43"/>
      <c r="M214" s="235"/>
      <c r="N214" s="236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139</v>
      </c>
      <c r="AU214" s="16" t="s">
        <v>91</v>
      </c>
    </row>
    <row r="215" s="13" customFormat="1">
      <c r="A215" s="13"/>
      <c r="B215" s="238"/>
      <c r="C215" s="239"/>
      <c r="D215" s="232" t="s">
        <v>141</v>
      </c>
      <c r="E215" s="240" t="s">
        <v>1</v>
      </c>
      <c r="F215" s="241" t="s">
        <v>568</v>
      </c>
      <c r="G215" s="239"/>
      <c r="H215" s="242">
        <v>8.8800000000000008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8" t="s">
        <v>141</v>
      </c>
      <c r="AU215" s="248" t="s">
        <v>91</v>
      </c>
      <c r="AV215" s="13" t="s">
        <v>91</v>
      </c>
      <c r="AW215" s="13" t="s">
        <v>36</v>
      </c>
      <c r="AX215" s="13" t="s">
        <v>89</v>
      </c>
      <c r="AY215" s="248" t="s">
        <v>129</v>
      </c>
    </row>
    <row r="216" s="2" customFormat="1" ht="24.15" customHeight="1">
      <c r="A216" s="37"/>
      <c r="B216" s="38"/>
      <c r="C216" s="218" t="s">
        <v>266</v>
      </c>
      <c r="D216" s="218" t="s">
        <v>131</v>
      </c>
      <c r="E216" s="219" t="s">
        <v>503</v>
      </c>
      <c r="F216" s="220" t="s">
        <v>504</v>
      </c>
      <c r="G216" s="221" t="s">
        <v>159</v>
      </c>
      <c r="H216" s="222">
        <v>7.8899999999999997</v>
      </c>
      <c r="I216" s="223"/>
      <c r="J216" s="224">
        <f>ROUND(I216*H216,2)</f>
        <v>0</v>
      </c>
      <c r="K216" s="225"/>
      <c r="L216" s="43"/>
      <c r="M216" s="226" t="s">
        <v>1</v>
      </c>
      <c r="N216" s="227" t="s">
        <v>46</v>
      </c>
      <c r="O216" s="90"/>
      <c r="P216" s="228">
        <f>O216*H216</f>
        <v>0</v>
      </c>
      <c r="Q216" s="228">
        <v>2.9821800000000001</v>
      </c>
      <c r="R216" s="228">
        <f>Q216*H216</f>
        <v>23.529400199999998</v>
      </c>
      <c r="S216" s="228">
        <v>0</v>
      </c>
      <c r="T216" s="22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0" t="s">
        <v>135</v>
      </c>
      <c r="AT216" s="230" t="s">
        <v>131</v>
      </c>
      <c r="AU216" s="230" t="s">
        <v>91</v>
      </c>
      <c r="AY216" s="16" t="s">
        <v>129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6" t="s">
        <v>89</v>
      </c>
      <c r="BK216" s="231">
        <f>ROUND(I216*H216,2)</f>
        <v>0</v>
      </c>
      <c r="BL216" s="16" t="s">
        <v>135</v>
      </c>
      <c r="BM216" s="230" t="s">
        <v>569</v>
      </c>
    </row>
    <row r="217" s="2" customFormat="1">
      <c r="A217" s="37"/>
      <c r="B217" s="38"/>
      <c r="C217" s="39"/>
      <c r="D217" s="232" t="s">
        <v>137</v>
      </c>
      <c r="E217" s="39"/>
      <c r="F217" s="233" t="s">
        <v>506</v>
      </c>
      <c r="G217" s="39"/>
      <c r="H217" s="39"/>
      <c r="I217" s="234"/>
      <c r="J217" s="39"/>
      <c r="K217" s="39"/>
      <c r="L217" s="43"/>
      <c r="M217" s="235"/>
      <c r="N217" s="236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137</v>
      </c>
      <c r="AU217" s="16" t="s">
        <v>91</v>
      </c>
    </row>
    <row r="218" s="2" customFormat="1">
      <c r="A218" s="37"/>
      <c r="B218" s="38"/>
      <c r="C218" s="39"/>
      <c r="D218" s="232" t="s">
        <v>139</v>
      </c>
      <c r="E218" s="39"/>
      <c r="F218" s="237" t="s">
        <v>494</v>
      </c>
      <c r="G218" s="39"/>
      <c r="H218" s="39"/>
      <c r="I218" s="234"/>
      <c r="J218" s="39"/>
      <c r="K218" s="39"/>
      <c r="L218" s="43"/>
      <c r="M218" s="235"/>
      <c r="N218" s="236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139</v>
      </c>
      <c r="AU218" s="16" t="s">
        <v>91</v>
      </c>
    </row>
    <row r="219" s="13" customFormat="1">
      <c r="A219" s="13"/>
      <c r="B219" s="238"/>
      <c r="C219" s="239"/>
      <c r="D219" s="232" t="s">
        <v>141</v>
      </c>
      <c r="E219" s="240" t="s">
        <v>1</v>
      </c>
      <c r="F219" s="241" t="s">
        <v>570</v>
      </c>
      <c r="G219" s="239"/>
      <c r="H219" s="242">
        <v>7.8899999999999997</v>
      </c>
      <c r="I219" s="243"/>
      <c r="J219" s="239"/>
      <c r="K219" s="239"/>
      <c r="L219" s="244"/>
      <c r="M219" s="245"/>
      <c r="N219" s="246"/>
      <c r="O219" s="246"/>
      <c r="P219" s="246"/>
      <c r="Q219" s="246"/>
      <c r="R219" s="246"/>
      <c r="S219" s="246"/>
      <c r="T219" s="24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8" t="s">
        <v>141</v>
      </c>
      <c r="AU219" s="248" t="s">
        <v>91</v>
      </c>
      <c r="AV219" s="13" t="s">
        <v>91</v>
      </c>
      <c r="AW219" s="13" t="s">
        <v>36</v>
      </c>
      <c r="AX219" s="13" t="s">
        <v>89</v>
      </c>
      <c r="AY219" s="248" t="s">
        <v>129</v>
      </c>
    </row>
    <row r="220" s="2" customFormat="1" ht="24.15" customHeight="1">
      <c r="A220" s="37"/>
      <c r="B220" s="38"/>
      <c r="C220" s="218" t="s">
        <v>269</v>
      </c>
      <c r="D220" s="218" t="s">
        <v>131</v>
      </c>
      <c r="E220" s="219" t="s">
        <v>508</v>
      </c>
      <c r="F220" s="220" t="s">
        <v>509</v>
      </c>
      <c r="G220" s="221" t="s">
        <v>159</v>
      </c>
      <c r="H220" s="222">
        <v>0.14399999999999999</v>
      </c>
      <c r="I220" s="223"/>
      <c r="J220" s="224">
        <f>ROUND(I220*H220,2)</f>
        <v>0</v>
      </c>
      <c r="K220" s="225"/>
      <c r="L220" s="43"/>
      <c r="M220" s="226" t="s">
        <v>1</v>
      </c>
      <c r="N220" s="227" t="s">
        <v>46</v>
      </c>
      <c r="O220" s="90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135</v>
      </c>
      <c r="AT220" s="230" t="s">
        <v>131</v>
      </c>
      <c r="AU220" s="230" t="s">
        <v>91</v>
      </c>
      <c r="AY220" s="16" t="s">
        <v>129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89</v>
      </c>
      <c r="BK220" s="231">
        <f>ROUND(I220*H220,2)</f>
        <v>0</v>
      </c>
      <c r="BL220" s="16" t="s">
        <v>135</v>
      </c>
      <c r="BM220" s="230" t="s">
        <v>571</v>
      </c>
    </row>
    <row r="221" s="2" customFormat="1">
      <c r="A221" s="37"/>
      <c r="B221" s="38"/>
      <c r="C221" s="39"/>
      <c r="D221" s="232" t="s">
        <v>137</v>
      </c>
      <c r="E221" s="39"/>
      <c r="F221" s="233" t="s">
        <v>511</v>
      </c>
      <c r="G221" s="39"/>
      <c r="H221" s="39"/>
      <c r="I221" s="234"/>
      <c r="J221" s="39"/>
      <c r="K221" s="39"/>
      <c r="L221" s="43"/>
      <c r="M221" s="235"/>
      <c r="N221" s="236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137</v>
      </c>
      <c r="AU221" s="16" t="s">
        <v>91</v>
      </c>
    </row>
    <row r="222" s="2" customFormat="1">
      <c r="A222" s="37"/>
      <c r="B222" s="38"/>
      <c r="C222" s="39"/>
      <c r="D222" s="232" t="s">
        <v>139</v>
      </c>
      <c r="E222" s="39"/>
      <c r="F222" s="237" t="s">
        <v>494</v>
      </c>
      <c r="G222" s="39"/>
      <c r="H222" s="39"/>
      <c r="I222" s="234"/>
      <c r="J222" s="39"/>
      <c r="K222" s="39"/>
      <c r="L222" s="43"/>
      <c r="M222" s="235"/>
      <c r="N222" s="236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139</v>
      </c>
      <c r="AU222" s="16" t="s">
        <v>91</v>
      </c>
    </row>
    <row r="223" s="13" customFormat="1">
      <c r="A223" s="13"/>
      <c r="B223" s="238"/>
      <c r="C223" s="239"/>
      <c r="D223" s="232" t="s">
        <v>141</v>
      </c>
      <c r="E223" s="240" t="s">
        <v>1</v>
      </c>
      <c r="F223" s="241" t="s">
        <v>572</v>
      </c>
      <c r="G223" s="239"/>
      <c r="H223" s="242">
        <v>0.14399999999999999</v>
      </c>
      <c r="I223" s="243"/>
      <c r="J223" s="239"/>
      <c r="K223" s="239"/>
      <c r="L223" s="244"/>
      <c r="M223" s="245"/>
      <c r="N223" s="246"/>
      <c r="O223" s="246"/>
      <c r="P223" s="246"/>
      <c r="Q223" s="246"/>
      <c r="R223" s="246"/>
      <c r="S223" s="246"/>
      <c r="T223" s="24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8" t="s">
        <v>141</v>
      </c>
      <c r="AU223" s="248" t="s">
        <v>91</v>
      </c>
      <c r="AV223" s="13" t="s">
        <v>91</v>
      </c>
      <c r="AW223" s="13" t="s">
        <v>36</v>
      </c>
      <c r="AX223" s="13" t="s">
        <v>89</v>
      </c>
      <c r="AY223" s="248" t="s">
        <v>129</v>
      </c>
    </row>
    <row r="224" s="2" customFormat="1" ht="33" customHeight="1">
      <c r="A224" s="37"/>
      <c r="B224" s="38"/>
      <c r="C224" s="218" t="s">
        <v>271</v>
      </c>
      <c r="D224" s="218" t="s">
        <v>131</v>
      </c>
      <c r="E224" s="219" t="s">
        <v>297</v>
      </c>
      <c r="F224" s="220" t="s">
        <v>298</v>
      </c>
      <c r="G224" s="221" t="s">
        <v>159</v>
      </c>
      <c r="H224" s="222">
        <v>7.3920000000000003</v>
      </c>
      <c r="I224" s="223"/>
      <c r="J224" s="224">
        <f>ROUND(I224*H224,2)</f>
        <v>0</v>
      </c>
      <c r="K224" s="225"/>
      <c r="L224" s="43"/>
      <c r="M224" s="226" t="s">
        <v>1</v>
      </c>
      <c r="N224" s="227" t="s">
        <v>46</v>
      </c>
      <c r="O224" s="90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0" t="s">
        <v>135</v>
      </c>
      <c r="AT224" s="230" t="s">
        <v>131</v>
      </c>
      <c r="AU224" s="230" t="s">
        <v>91</v>
      </c>
      <c r="AY224" s="16" t="s">
        <v>129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6" t="s">
        <v>89</v>
      </c>
      <c r="BK224" s="231">
        <f>ROUND(I224*H224,2)</f>
        <v>0</v>
      </c>
      <c r="BL224" s="16" t="s">
        <v>135</v>
      </c>
      <c r="BM224" s="230" t="s">
        <v>573</v>
      </c>
    </row>
    <row r="225" s="2" customFormat="1">
      <c r="A225" s="37"/>
      <c r="B225" s="38"/>
      <c r="C225" s="39"/>
      <c r="D225" s="232" t="s">
        <v>137</v>
      </c>
      <c r="E225" s="39"/>
      <c r="F225" s="233" t="s">
        <v>300</v>
      </c>
      <c r="G225" s="39"/>
      <c r="H225" s="39"/>
      <c r="I225" s="234"/>
      <c r="J225" s="39"/>
      <c r="K225" s="39"/>
      <c r="L225" s="43"/>
      <c r="M225" s="235"/>
      <c r="N225" s="236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137</v>
      </c>
      <c r="AU225" s="16" t="s">
        <v>91</v>
      </c>
    </row>
    <row r="226" s="2" customFormat="1">
      <c r="A226" s="37"/>
      <c r="B226" s="38"/>
      <c r="C226" s="39"/>
      <c r="D226" s="232" t="s">
        <v>139</v>
      </c>
      <c r="E226" s="39"/>
      <c r="F226" s="237" t="s">
        <v>514</v>
      </c>
      <c r="G226" s="39"/>
      <c r="H226" s="39"/>
      <c r="I226" s="234"/>
      <c r="J226" s="39"/>
      <c r="K226" s="39"/>
      <c r="L226" s="43"/>
      <c r="M226" s="235"/>
      <c r="N226" s="236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139</v>
      </c>
      <c r="AU226" s="16" t="s">
        <v>91</v>
      </c>
    </row>
    <row r="227" s="13" customFormat="1">
      <c r="A227" s="13"/>
      <c r="B227" s="238"/>
      <c r="C227" s="239"/>
      <c r="D227" s="232" t="s">
        <v>141</v>
      </c>
      <c r="E227" s="240" t="s">
        <v>1</v>
      </c>
      <c r="F227" s="241" t="s">
        <v>574</v>
      </c>
      <c r="G227" s="239"/>
      <c r="H227" s="242">
        <v>7.3920000000000003</v>
      </c>
      <c r="I227" s="243"/>
      <c r="J227" s="239"/>
      <c r="K227" s="239"/>
      <c r="L227" s="244"/>
      <c r="M227" s="245"/>
      <c r="N227" s="246"/>
      <c r="O227" s="246"/>
      <c r="P227" s="246"/>
      <c r="Q227" s="246"/>
      <c r="R227" s="246"/>
      <c r="S227" s="246"/>
      <c r="T227" s="24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8" t="s">
        <v>141</v>
      </c>
      <c r="AU227" s="248" t="s">
        <v>91</v>
      </c>
      <c r="AV227" s="13" t="s">
        <v>91</v>
      </c>
      <c r="AW227" s="13" t="s">
        <v>36</v>
      </c>
      <c r="AX227" s="13" t="s">
        <v>89</v>
      </c>
      <c r="AY227" s="248" t="s">
        <v>129</v>
      </c>
    </row>
    <row r="228" s="2" customFormat="1" ht="24.15" customHeight="1">
      <c r="A228" s="37"/>
      <c r="B228" s="38"/>
      <c r="C228" s="218" t="s">
        <v>274</v>
      </c>
      <c r="D228" s="218" t="s">
        <v>131</v>
      </c>
      <c r="E228" s="219" t="s">
        <v>223</v>
      </c>
      <c r="F228" s="220" t="s">
        <v>224</v>
      </c>
      <c r="G228" s="221" t="s">
        <v>159</v>
      </c>
      <c r="H228" s="222">
        <v>7.3920000000000003</v>
      </c>
      <c r="I228" s="223"/>
      <c r="J228" s="224">
        <f>ROUND(I228*H228,2)</f>
        <v>0</v>
      </c>
      <c r="K228" s="225"/>
      <c r="L228" s="43"/>
      <c r="M228" s="226" t="s">
        <v>1</v>
      </c>
      <c r="N228" s="227" t="s">
        <v>46</v>
      </c>
      <c r="O228" s="90"/>
      <c r="P228" s="228">
        <f>O228*H228</f>
        <v>0</v>
      </c>
      <c r="Q228" s="228">
        <v>1.8700000000000001</v>
      </c>
      <c r="R228" s="228">
        <f>Q228*H228</f>
        <v>13.823040000000001</v>
      </c>
      <c r="S228" s="228">
        <v>0</v>
      </c>
      <c r="T228" s="22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0" t="s">
        <v>135</v>
      </c>
      <c r="AT228" s="230" t="s">
        <v>131</v>
      </c>
      <c r="AU228" s="230" t="s">
        <v>91</v>
      </c>
      <c r="AY228" s="16" t="s">
        <v>129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6" t="s">
        <v>89</v>
      </c>
      <c r="BK228" s="231">
        <f>ROUND(I228*H228,2)</f>
        <v>0</v>
      </c>
      <c r="BL228" s="16" t="s">
        <v>135</v>
      </c>
      <c r="BM228" s="230" t="s">
        <v>575</v>
      </c>
    </row>
    <row r="229" s="2" customFormat="1">
      <c r="A229" s="37"/>
      <c r="B229" s="38"/>
      <c r="C229" s="39"/>
      <c r="D229" s="232" t="s">
        <v>137</v>
      </c>
      <c r="E229" s="39"/>
      <c r="F229" s="233" t="s">
        <v>226</v>
      </c>
      <c r="G229" s="39"/>
      <c r="H229" s="39"/>
      <c r="I229" s="234"/>
      <c r="J229" s="39"/>
      <c r="K229" s="39"/>
      <c r="L229" s="43"/>
      <c r="M229" s="235"/>
      <c r="N229" s="236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137</v>
      </c>
      <c r="AU229" s="16" t="s">
        <v>91</v>
      </c>
    </row>
    <row r="230" s="2" customFormat="1">
      <c r="A230" s="37"/>
      <c r="B230" s="38"/>
      <c r="C230" s="39"/>
      <c r="D230" s="232" t="s">
        <v>139</v>
      </c>
      <c r="E230" s="39"/>
      <c r="F230" s="237" t="s">
        <v>494</v>
      </c>
      <c r="G230" s="39"/>
      <c r="H230" s="39"/>
      <c r="I230" s="234"/>
      <c r="J230" s="39"/>
      <c r="K230" s="39"/>
      <c r="L230" s="43"/>
      <c r="M230" s="235"/>
      <c r="N230" s="236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139</v>
      </c>
      <c r="AU230" s="16" t="s">
        <v>91</v>
      </c>
    </row>
    <row r="231" s="13" customFormat="1">
      <c r="A231" s="13"/>
      <c r="B231" s="238"/>
      <c r="C231" s="239"/>
      <c r="D231" s="232" t="s">
        <v>141</v>
      </c>
      <c r="E231" s="240" t="s">
        <v>1</v>
      </c>
      <c r="F231" s="241" t="s">
        <v>574</v>
      </c>
      <c r="G231" s="239"/>
      <c r="H231" s="242">
        <v>7.3920000000000003</v>
      </c>
      <c r="I231" s="243"/>
      <c r="J231" s="239"/>
      <c r="K231" s="239"/>
      <c r="L231" s="244"/>
      <c r="M231" s="245"/>
      <c r="N231" s="246"/>
      <c r="O231" s="246"/>
      <c r="P231" s="246"/>
      <c r="Q231" s="246"/>
      <c r="R231" s="246"/>
      <c r="S231" s="246"/>
      <c r="T231" s="24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8" t="s">
        <v>141</v>
      </c>
      <c r="AU231" s="248" t="s">
        <v>91</v>
      </c>
      <c r="AV231" s="13" t="s">
        <v>91</v>
      </c>
      <c r="AW231" s="13" t="s">
        <v>36</v>
      </c>
      <c r="AX231" s="13" t="s">
        <v>89</v>
      </c>
      <c r="AY231" s="248" t="s">
        <v>129</v>
      </c>
    </row>
    <row r="232" s="2" customFormat="1" ht="24.15" customHeight="1">
      <c r="A232" s="37"/>
      <c r="B232" s="38"/>
      <c r="C232" s="218" t="s">
        <v>277</v>
      </c>
      <c r="D232" s="218" t="s">
        <v>131</v>
      </c>
      <c r="E232" s="219" t="s">
        <v>228</v>
      </c>
      <c r="F232" s="220" t="s">
        <v>229</v>
      </c>
      <c r="G232" s="221" t="s">
        <v>134</v>
      </c>
      <c r="H232" s="222">
        <v>28.800000000000001</v>
      </c>
      <c r="I232" s="223"/>
      <c r="J232" s="224">
        <f>ROUND(I232*H232,2)</f>
        <v>0</v>
      </c>
      <c r="K232" s="225"/>
      <c r="L232" s="43"/>
      <c r="M232" s="226" t="s">
        <v>1</v>
      </c>
      <c r="N232" s="227" t="s">
        <v>46</v>
      </c>
      <c r="O232" s="90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0" t="s">
        <v>135</v>
      </c>
      <c r="AT232" s="230" t="s">
        <v>131</v>
      </c>
      <c r="AU232" s="230" t="s">
        <v>91</v>
      </c>
      <c r="AY232" s="16" t="s">
        <v>129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6" t="s">
        <v>89</v>
      </c>
      <c r="BK232" s="231">
        <f>ROUND(I232*H232,2)</f>
        <v>0</v>
      </c>
      <c r="BL232" s="16" t="s">
        <v>135</v>
      </c>
      <c r="BM232" s="230" t="s">
        <v>576</v>
      </c>
    </row>
    <row r="233" s="2" customFormat="1">
      <c r="A233" s="37"/>
      <c r="B233" s="38"/>
      <c r="C233" s="39"/>
      <c r="D233" s="232" t="s">
        <v>137</v>
      </c>
      <c r="E233" s="39"/>
      <c r="F233" s="233" t="s">
        <v>231</v>
      </c>
      <c r="G233" s="39"/>
      <c r="H233" s="39"/>
      <c r="I233" s="234"/>
      <c r="J233" s="39"/>
      <c r="K233" s="39"/>
      <c r="L233" s="43"/>
      <c r="M233" s="235"/>
      <c r="N233" s="236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137</v>
      </c>
      <c r="AU233" s="16" t="s">
        <v>91</v>
      </c>
    </row>
    <row r="234" s="13" customFormat="1">
      <c r="A234" s="13"/>
      <c r="B234" s="238"/>
      <c r="C234" s="239"/>
      <c r="D234" s="232" t="s">
        <v>141</v>
      </c>
      <c r="E234" s="240" t="s">
        <v>1</v>
      </c>
      <c r="F234" s="241" t="s">
        <v>577</v>
      </c>
      <c r="G234" s="239"/>
      <c r="H234" s="242">
        <v>28.800000000000001</v>
      </c>
      <c r="I234" s="243"/>
      <c r="J234" s="239"/>
      <c r="K234" s="239"/>
      <c r="L234" s="244"/>
      <c r="M234" s="245"/>
      <c r="N234" s="246"/>
      <c r="O234" s="246"/>
      <c r="P234" s="246"/>
      <c r="Q234" s="246"/>
      <c r="R234" s="246"/>
      <c r="S234" s="246"/>
      <c r="T234" s="24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8" t="s">
        <v>141</v>
      </c>
      <c r="AU234" s="248" t="s">
        <v>91</v>
      </c>
      <c r="AV234" s="13" t="s">
        <v>91</v>
      </c>
      <c r="AW234" s="13" t="s">
        <v>36</v>
      </c>
      <c r="AX234" s="13" t="s">
        <v>89</v>
      </c>
      <c r="AY234" s="248" t="s">
        <v>129</v>
      </c>
    </row>
    <row r="235" s="2" customFormat="1" ht="24.15" customHeight="1">
      <c r="A235" s="37"/>
      <c r="B235" s="38"/>
      <c r="C235" s="218" t="s">
        <v>281</v>
      </c>
      <c r="D235" s="218" t="s">
        <v>131</v>
      </c>
      <c r="E235" s="219" t="s">
        <v>362</v>
      </c>
      <c r="F235" s="220" t="s">
        <v>363</v>
      </c>
      <c r="G235" s="221" t="s">
        <v>159</v>
      </c>
      <c r="H235" s="222">
        <v>16.314</v>
      </c>
      <c r="I235" s="223"/>
      <c r="J235" s="224">
        <f>ROUND(I235*H235,2)</f>
        <v>0</v>
      </c>
      <c r="K235" s="225"/>
      <c r="L235" s="43"/>
      <c r="M235" s="226" t="s">
        <v>1</v>
      </c>
      <c r="N235" s="227" t="s">
        <v>46</v>
      </c>
      <c r="O235" s="90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135</v>
      </c>
      <c r="AT235" s="230" t="s">
        <v>131</v>
      </c>
      <c r="AU235" s="230" t="s">
        <v>91</v>
      </c>
      <c r="AY235" s="16" t="s">
        <v>129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89</v>
      </c>
      <c r="BK235" s="231">
        <f>ROUND(I235*H235,2)</f>
        <v>0</v>
      </c>
      <c r="BL235" s="16" t="s">
        <v>135</v>
      </c>
      <c r="BM235" s="230" t="s">
        <v>578</v>
      </c>
    </row>
    <row r="236" s="2" customFormat="1">
      <c r="A236" s="37"/>
      <c r="B236" s="38"/>
      <c r="C236" s="39"/>
      <c r="D236" s="232" t="s">
        <v>137</v>
      </c>
      <c r="E236" s="39"/>
      <c r="F236" s="233" t="s">
        <v>365</v>
      </c>
      <c r="G236" s="39"/>
      <c r="H236" s="39"/>
      <c r="I236" s="234"/>
      <c r="J236" s="39"/>
      <c r="K236" s="39"/>
      <c r="L236" s="43"/>
      <c r="M236" s="235"/>
      <c r="N236" s="236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137</v>
      </c>
      <c r="AU236" s="16" t="s">
        <v>91</v>
      </c>
    </row>
    <row r="237" s="2" customFormat="1">
      <c r="A237" s="37"/>
      <c r="B237" s="38"/>
      <c r="C237" s="39"/>
      <c r="D237" s="232" t="s">
        <v>139</v>
      </c>
      <c r="E237" s="39"/>
      <c r="F237" s="237" t="s">
        <v>366</v>
      </c>
      <c r="G237" s="39"/>
      <c r="H237" s="39"/>
      <c r="I237" s="234"/>
      <c r="J237" s="39"/>
      <c r="K237" s="39"/>
      <c r="L237" s="43"/>
      <c r="M237" s="235"/>
      <c r="N237" s="236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139</v>
      </c>
      <c r="AU237" s="16" t="s">
        <v>91</v>
      </c>
    </row>
    <row r="238" s="13" customFormat="1">
      <c r="A238" s="13"/>
      <c r="B238" s="238"/>
      <c r="C238" s="239"/>
      <c r="D238" s="232" t="s">
        <v>141</v>
      </c>
      <c r="E238" s="240" t="s">
        <v>1</v>
      </c>
      <c r="F238" s="241" t="s">
        <v>579</v>
      </c>
      <c r="G238" s="239"/>
      <c r="H238" s="242">
        <v>16.314</v>
      </c>
      <c r="I238" s="243"/>
      <c r="J238" s="239"/>
      <c r="K238" s="239"/>
      <c r="L238" s="244"/>
      <c r="M238" s="245"/>
      <c r="N238" s="246"/>
      <c r="O238" s="246"/>
      <c r="P238" s="246"/>
      <c r="Q238" s="246"/>
      <c r="R238" s="246"/>
      <c r="S238" s="246"/>
      <c r="T238" s="24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8" t="s">
        <v>141</v>
      </c>
      <c r="AU238" s="248" t="s">
        <v>91</v>
      </c>
      <c r="AV238" s="13" t="s">
        <v>91</v>
      </c>
      <c r="AW238" s="13" t="s">
        <v>36</v>
      </c>
      <c r="AX238" s="13" t="s">
        <v>89</v>
      </c>
      <c r="AY238" s="248" t="s">
        <v>129</v>
      </c>
    </row>
    <row r="239" s="2" customFormat="1" ht="33" customHeight="1">
      <c r="A239" s="37"/>
      <c r="B239" s="38"/>
      <c r="C239" s="218" t="s">
        <v>284</v>
      </c>
      <c r="D239" s="218" t="s">
        <v>131</v>
      </c>
      <c r="E239" s="219" t="s">
        <v>372</v>
      </c>
      <c r="F239" s="220" t="s">
        <v>373</v>
      </c>
      <c r="G239" s="221" t="s">
        <v>159</v>
      </c>
      <c r="H239" s="222">
        <v>16.170000000000002</v>
      </c>
      <c r="I239" s="223"/>
      <c r="J239" s="224">
        <f>ROUND(I239*H239,2)</f>
        <v>0</v>
      </c>
      <c r="K239" s="225"/>
      <c r="L239" s="43"/>
      <c r="M239" s="226" t="s">
        <v>1</v>
      </c>
      <c r="N239" s="227" t="s">
        <v>46</v>
      </c>
      <c r="O239" s="90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0" t="s">
        <v>135</v>
      </c>
      <c r="AT239" s="230" t="s">
        <v>131</v>
      </c>
      <c r="AU239" s="230" t="s">
        <v>91</v>
      </c>
      <c r="AY239" s="16" t="s">
        <v>129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89</v>
      </c>
      <c r="BK239" s="231">
        <f>ROUND(I239*H239,2)</f>
        <v>0</v>
      </c>
      <c r="BL239" s="16" t="s">
        <v>135</v>
      </c>
      <c r="BM239" s="230" t="s">
        <v>580</v>
      </c>
    </row>
    <row r="240" s="2" customFormat="1">
      <c r="A240" s="37"/>
      <c r="B240" s="38"/>
      <c r="C240" s="39"/>
      <c r="D240" s="232" t="s">
        <v>137</v>
      </c>
      <c r="E240" s="39"/>
      <c r="F240" s="233" t="s">
        <v>375</v>
      </c>
      <c r="G240" s="39"/>
      <c r="H240" s="39"/>
      <c r="I240" s="234"/>
      <c r="J240" s="39"/>
      <c r="K240" s="39"/>
      <c r="L240" s="43"/>
      <c r="M240" s="235"/>
      <c r="N240" s="236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137</v>
      </c>
      <c r="AU240" s="16" t="s">
        <v>91</v>
      </c>
    </row>
    <row r="241" s="2" customFormat="1">
      <c r="A241" s="37"/>
      <c r="B241" s="38"/>
      <c r="C241" s="39"/>
      <c r="D241" s="232" t="s">
        <v>139</v>
      </c>
      <c r="E241" s="39"/>
      <c r="F241" s="237" t="s">
        <v>376</v>
      </c>
      <c r="G241" s="39"/>
      <c r="H241" s="39"/>
      <c r="I241" s="234"/>
      <c r="J241" s="39"/>
      <c r="K241" s="39"/>
      <c r="L241" s="43"/>
      <c r="M241" s="235"/>
      <c r="N241" s="236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139</v>
      </c>
      <c r="AU241" s="16" t="s">
        <v>91</v>
      </c>
    </row>
    <row r="242" s="13" customFormat="1">
      <c r="A242" s="13"/>
      <c r="B242" s="238"/>
      <c r="C242" s="239"/>
      <c r="D242" s="232" t="s">
        <v>141</v>
      </c>
      <c r="E242" s="240" t="s">
        <v>1</v>
      </c>
      <c r="F242" s="241" t="s">
        <v>581</v>
      </c>
      <c r="G242" s="239"/>
      <c r="H242" s="242">
        <v>16.170000000000002</v>
      </c>
      <c r="I242" s="243"/>
      <c r="J242" s="239"/>
      <c r="K242" s="239"/>
      <c r="L242" s="244"/>
      <c r="M242" s="245"/>
      <c r="N242" s="246"/>
      <c r="O242" s="246"/>
      <c r="P242" s="246"/>
      <c r="Q242" s="246"/>
      <c r="R242" s="246"/>
      <c r="S242" s="246"/>
      <c r="T242" s="24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8" t="s">
        <v>141</v>
      </c>
      <c r="AU242" s="248" t="s">
        <v>91</v>
      </c>
      <c r="AV242" s="13" t="s">
        <v>91</v>
      </c>
      <c r="AW242" s="13" t="s">
        <v>36</v>
      </c>
      <c r="AX242" s="13" t="s">
        <v>89</v>
      </c>
      <c r="AY242" s="248" t="s">
        <v>129</v>
      </c>
    </row>
    <row r="243" s="2" customFormat="1" ht="33" customHeight="1">
      <c r="A243" s="37"/>
      <c r="B243" s="38"/>
      <c r="C243" s="218" t="s">
        <v>287</v>
      </c>
      <c r="D243" s="218" t="s">
        <v>131</v>
      </c>
      <c r="E243" s="219" t="s">
        <v>382</v>
      </c>
      <c r="F243" s="220" t="s">
        <v>383</v>
      </c>
      <c r="G243" s="221" t="s">
        <v>211</v>
      </c>
      <c r="H243" s="222">
        <v>3.3250000000000002</v>
      </c>
      <c r="I243" s="223"/>
      <c r="J243" s="224">
        <f>ROUND(I243*H243,2)</f>
        <v>0</v>
      </c>
      <c r="K243" s="225"/>
      <c r="L243" s="43"/>
      <c r="M243" s="226" t="s">
        <v>1</v>
      </c>
      <c r="N243" s="227" t="s">
        <v>46</v>
      </c>
      <c r="O243" s="90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0" t="s">
        <v>135</v>
      </c>
      <c r="AT243" s="230" t="s">
        <v>131</v>
      </c>
      <c r="AU243" s="230" t="s">
        <v>91</v>
      </c>
      <c r="AY243" s="16" t="s">
        <v>129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6" t="s">
        <v>89</v>
      </c>
      <c r="BK243" s="231">
        <f>ROUND(I243*H243,2)</f>
        <v>0</v>
      </c>
      <c r="BL243" s="16" t="s">
        <v>135</v>
      </c>
      <c r="BM243" s="230" t="s">
        <v>582</v>
      </c>
    </row>
    <row r="244" s="2" customFormat="1">
      <c r="A244" s="37"/>
      <c r="B244" s="38"/>
      <c r="C244" s="39"/>
      <c r="D244" s="232" t="s">
        <v>137</v>
      </c>
      <c r="E244" s="39"/>
      <c r="F244" s="233" t="s">
        <v>385</v>
      </c>
      <c r="G244" s="39"/>
      <c r="H244" s="39"/>
      <c r="I244" s="234"/>
      <c r="J244" s="39"/>
      <c r="K244" s="39"/>
      <c r="L244" s="43"/>
      <c r="M244" s="235"/>
      <c r="N244" s="236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137</v>
      </c>
      <c r="AU244" s="16" t="s">
        <v>91</v>
      </c>
    </row>
    <row r="245" s="13" customFormat="1">
      <c r="A245" s="13"/>
      <c r="B245" s="238"/>
      <c r="C245" s="239"/>
      <c r="D245" s="232" t="s">
        <v>141</v>
      </c>
      <c r="E245" s="240" t="s">
        <v>1</v>
      </c>
      <c r="F245" s="241" t="s">
        <v>583</v>
      </c>
      <c r="G245" s="239"/>
      <c r="H245" s="242">
        <v>3.3250000000000002</v>
      </c>
      <c r="I245" s="243"/>
      <c r="J245" s="239"/>
      <c r="K245" s="239"/>
      <c r="L245" s="244"/>
      <c r="M245" s="245"/>
      <c r="N245" s="246"/>
      <c r="O245" s="246"/>
      <c r="P245" s="246"/>
      <c r="Q245" s="246"/>
      <c r="R245" s="246"/>
      <c r="S245" s="246"/>
      <c r="T245" s="24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8" t="s">
        <v>141</v>
      </c>
      <c r="AU245" s="248" t="s">
        <v>91</v>
      </c>
      <c r="AV245" s="13" t="s">
        <v>91</v>
      </c>
      <c r="AW245" s="13" t="s">
        <v>36</v>
      </c>
      <c r="AX245" s="13" t="s">
        <v>89</v>
      </c>
      <c r="AY245" s="248" t="s">
        <v>129</v>
      </c>
    </row>
    <row r="246" s="2" customFormat="1" ht="21.75" customHeight="1">
      <c r="A246" s="37"/>
      <c r="B246" s="38"/>
      <c r="C246" s="218" t="s">
        <v>290</v>
      </c>
      <c r="D246" s="218" t="s">
        <v>131</v>
      </c>
      <c r="E246" s="219" t="s">
        <v>388</v>
      </c>
      <c r="F246" s="220" t="s">
        <v>389</v>
      </c>
      <c r="G246" s="221" t="s">
        <v>211</v>
      </c>
      <c r="H246" s="222">
        <v>3.3250000000000002</v>
      </c>
      <c r="I246" s="223"/>
      <c r="J246" s="224">
        <f>ROUND(I246*H246,2)</f>
        <v>0</v>
      </c>
      <c r="K246" s="225"/>
      <c r="L246" s="43"/>
      <c r="M246" s="226" t="s">
        <v>1</v>
      </c>
      <c r="N246" s="227" t="s">
        <v>46</v>
      </c>
      <c r="O246" s="90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0" t="s">
        <v>135</v>
      </c>
      <c r="AT246" s="230" t="s">
        <v>131</v>
      </c>
      <c r="AU246" s="230" t="s">
        <v>91</v>
      </c>
      <c r="AY246" s="16" t="s">
        <v>129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6" t="s">
        <v>89</v>
      </c>
      <c r="BK246" s="231">
        <f>ROUND(I246*H246,2)</f>
        <v>0</v>
      </c>
      <c r="BL246" s="16" t="s">
        <v>135</v>
      </c>
      <c r="BM246" s="230" t="s">
        <v>584</v>
      </c>
    </row>
    <row r="247" s="2" customFormat="1">
      <c r="A247" s="37"/>
      <c r="B247" s="38"/>
      <c r="C247" s="39"/>
      <c r="D247" s="232" t="s">
        <v>137</v>
      </c>
      <c r="E247" s="39"/>
      <c r="F247" s="233" t="s">
        <v>391</v>
      </c>
      <c r="G247" s="39"/>
      <c r="H247" s="39"/>
      <c r="I247" s="234"/>
      <c r="J247" s="39"/>
      <c r="K247" s="39"/>
      <c r="L247" s="43"/>
      <c r="M247" s="235"/>
      <c r="N247" s="236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137</v>
      </c>
      <c r="AU247" s="16" t="s">
        <v>91</v>
      </c>
    </row>
    <row r="248" s="13" customFormat="1">
      <c r="A248" s="13"/>
      <c r="B248" s="238"/>
      <c r="C248" s="239"/>
      <c r="D248" s="232" t="s">
        <v>141</v>
      </c>
      <c r="E248" s="240" t="s">
        <v>1</v>
      </c>
      <c r="F248" s="241" t="s">
        <v>583</v>
      </c>
      <c r="G248" s="239"/>
      <c r="H248" s="242">
        <v>3.3250000000000002</v>
      </c>
      <c r="I248" s="243"/>
      <c r="J248" s="239"/>
      <c r="K248" s="239"/>
      <c r="L248" s="244"/>
      <c r="M248" s="245"/>
      <c r="N248" s="246"/>
      <c r="O248" s="246"/>
      <c r="P248" s="246"/>
      <c r="Q248" s="246"/>
      <c r="R248" s="246"/>
      <c r="S248" s="246"/>
      <c r="T248" s="24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8" t="s">
        <v>141</v>
      </c>
      <c r="AU248" s="248" t="s">
        <v>91</v>
      </c>
      <c r="AV248" s="13" t="s">
        <v>91</v>
      </c>
      <c r="AW248" s="13" t="s">
        <v>36</v>
      </c>
      <c r="AX248" s="13" t="s">
        <v>89</v>
      </c>
      <c r="AY248" s="248" t="s">
        <v>129</v>
      </c>
    </row>
    <row r="249" s="2" customFormat="1" ht="33" customHeight="1">
      <c r="A249" s="37"/>
      <c r="B249" s="38"/>
      <c r="C249" s="218" t="s">
        <v>293</v>
      </c>
      <c r="D249" s="218" t="s">
        <v>131</v>
      </c>
      <c r="E249" s="219" t="s">
        <v>526</v>
      </c>
      <c r="F249" s="220" t="s">
        <v>527</v>
      </c>
      <c r="G249" s="221" t="s">
        <v>134</v>
      </c>
      <c r="H249" s="222">
        <v>1.2</v>
      </c>
      <c r="I249" s="223"/>
      <c r="J249" s="224">
        <f>ROUND(I249*H249,2)</f>
        <v>0</v>
      </c>
      <c r="K249" s="225"/>
      <c r="L249" s="43"/>
      <c r="M249" s="226" t="s">
        <v>1</v>
      </c>
      <c r="N249" s="227" t="s">
        <v>46</v>
      </c>
      <c r="O249" s="90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135</v>
      </c>
      <c r="AT249" s="230" t="s">
        <v>131</v>
      </c>
      <c r="AU249" s="230" t="s">
        <v>91</v>
      </c>
      <c r="AY249" s="16" t="s">
        <v>129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89</v>
      </c>
      <c r="BK249" s="231">
        <f>ROUND(I249*H249,2)</f>
        <v>0</v>
      </c>
      <c r="BL249" s="16" t="s">
        <v>135</v>
      </c>
      <c r="BM249" s="230" t="s">
        <v>585</v>
      </c>
    </row>
    <row r="250" s="2" customFormat="1">
      <c r="A250" s="37"/>
      <c r="B250" s="38"/>
      <c r="C250" s="39"/>
      <c r="D250" s="232" t="s">
        <v>137</v>
      </c>
      <c r="E250" s="39"/>
      <c r="F250" s="233" t="s">
        <v>529</v>
      </c>
      <c r="G250" s="39"/>
      <c r="H250" s="39"/>
      <c r="I250" s="234"/>
      <c r="J250" s="39"/>
      <c r="K250" s="39"/>
      <c r="L250" s="43"/>
      <c r="M250" s="235"/>
      <c r="N250" s="236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137</v>
      </c>
      <c r="AU250" s="16" t="s">
        <v>91</v>
      </c>
    </row>
    <row r="251" s="13" customFormat="1">
      <c r="A251" s="13"/>
      <c r="B251" s="238"/>
      <c r="C251" s="239"/>
      <c r="D251" s="232" t="s">
        <v>141</v>
      </c>
      <c r="E251" s="240" t="s">
        <v>1</v>
      </c>
      <c r="F251" s="241" t="s">
        <v>530</v>
      </c>
      <c r="G251" s="239"/>
      <c r="H251" s="242">
        <v>1.2</v>
      </c>
      <c r="I251" s="243"/>
      <c r="J251" s="239"/>
      <c r="K251" s="239"/>
      <c r="L251" s="244"/>
      <c r="M251" s="245"/>
      <c r="N251" s="246"/>
      <c r="O251" s="246"/>
      <c r="P251" s="246"/>
      <c r="Q251" s="246"/>
      <c r="R251" s="246"/>
      <c r="S251" s="246"/>
      <c r="T251" s="24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8" t="s">
        <v>141</v>
      </c>
      <c r="AU251" s="248" t="s">
        <v>91</v>
      </c>
      <c r="AV251" s="13" t="s">
        <v>91</v>
      </c>
      <c r="AW251" s="13" t="s">
        <v>36</v>
      </c>
      <c r="AX251" s="13" t="s">
        <v>89</v>
      </c>
      <c r="AY251" s="248" t="s">
        <v>129</v>
      </c>
    </row>
    <row r="252" s="2" customFormat="1" ht="24.15" customHeight="1">
      <c r="A252" s="37"/>
      <c r="B252" s="38"/>
      <c r="C252" s="218" t="s">
        <v>296</v>
      </c>
      <c r="D252" s="218" t="s">
        <v>131</v>
      </c>
      <c r="E252" s="219" t="s">
        <v>531</v>
      </c>
      <c r="F252" s="220" t="s">
        <v>532</v>
      </c>
      <c r="G252" s="221" t="s">
        <v>134</v>
      </c>
      <c r="H252" s="222">
        <v>1.2</v>
      </c>
      <c r="I252" s="223"/>
      <c r="J252" s="224">
        <f>ROUND(I252*H252,2)</f>
        <v>0</v>
      </c>
      <c r="K252" s="225"/>
      <c r="L252" s="43"/>
      <c r="M252" s="226" t="s">
        <v>1</v>
      </c>
      <c r="N252" s="227" t="s">
        <v>46</v>
      </c>
      <c r="O252" s="90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0" t="s">
        <v>135</v>
      </c>
      <c r="AT252" s="230" t="s">
        <v>131</v>
      </c>
      <c r="AU252" s="230" t="s">
        <v>91</v>
      </c>
      <c r="AY252" s="16" t="s">
        <v>129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6" t="s">
        <v>89</v>
      </c>
      <c r="BK252" s="231">
        <f>ROUND(I252*H252,2)</f>
        <v>0</v>
      </c>
      <c r="BL252" s="16" t="s">
        <v>135</v>
      </c>
      <c r="BM252" s="230" t="s">
        <v>586</v>
      </c>
    </row>
    <row r="253" s="2" customFormat="1">
      <c r="A253" s="37"/>
      <c r="B253" s="38"/>
      <c r="C253" s="39"/>
      <c r="D253" s="232" t="s">
        <v>137</v>
      </c>
      <c r="E253" s="39"/>
      <c r="F253" s="233" t="s">
        <v>534</v>
      </c>
      <c r="G253" s="39"/>
      <c r="H253" s="39"/>
      <c r="I253" s="234"/>
      <c r="J253" s="39"/>
      <c r="K253" s="39"/>
      <c r="L253" s="43"/>
      <c r="M253" s="235"/>
      <c r="N253" s="236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137</v>
      </c>
      <c r="AU253" s="16" t="s">
        <v>91</v>
      </c>
    </row>
    <row r="254" s="13" customFormat="1">
      <c r="A254" s="13"/>
      <c r="B254" s="238"/>
      <c r="C254" s="239"/>
      <c r="D254" s="232" t="s">
        <v>141</v>
      </c>
      <c r="E254" s="240" t="s">
        <v>1</v>
      </c>
      <c r="F254" s="241" t="s">
        <v>535</v>
      </c>
      <c r="G254" s="239"/>
      <c r="H254" s="242">
        <v>1.2</v>
      </c>
      <c r="I254" s="243"/>
      <c r="J254" s="239"/>
      <c r="K254" s="239"/>
      <c r="L254" s="244"/>
      <c r="M254" s="245"/>
      <c r="N254" s="246"/>
      <c r="O254" s="246"/>
      <c r="P254" s="246"/>
      <c r="Q254" s="246"/>
      <c r="R254" s="246"/>
      <c r="S254" s="246"/>
      <c r="T254" s="24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8" t="s">
        <v>141</v>
      </c>
      <c r="AU254" s="248" t="s">
        <v>91</v>
      </c>
      <c r="AV254" s="13" t="s">
        <v>91</v>
      </c>
      <c r="AW254" s="13" t="s">
        <v>36</v>
      </c>
      <c r="AX254" s="13" t="s">
        <v>89</v>
      </c>
      <c r="AY254" s="248" t="s">
        <v>129</v>
      </c>
    </row>
    <row r="255" s="2" customFormat="1" ht="16.5" customHeight="1">
      <c r="A255" s="37"/>
      <c r="B255" s="38"/>
      <c r="C255" s="260" t="s">
        <v>303</v>
      </c>
      <c r="D255" s="260" t="s">
        <v>441</v>
      </c>
      <c r="E255" s="261" t="s">
        <v>536</v>
      </c>
      <c r="F255" s="262" t="s">
        <v>537</v>
      </c>
      <c r="G255" s="263" t="s">
        <v>538</v>
      </c>
      <c r="H255" s="264">
        <v>0.024</v>
      </c>
      <c r="I255" s="265"/>
      <c r="J255" s="266">
        <f>ROUND(I255*H255,2)</f>
        <v>0</v>
      </c>
      <c r="K255" s="267"/>
      <c r="L255" s="268"/>
      <c r="M255" s="269" t="s">
        <v>1</v>
      </c>
      <c r="N255" s="270" t="s">
        <v>46</v>
      </c>
      <c r="O255" s="90"/>
      <c r="P255" s="228">
        <f>O255*H255</f>
        <v>0</v>
      </c>
      <c r="Q255" s="228">
        <v>0.001</v>
      </c>
      <c r="R255" s="228">
        <f>Q255*H255</f>
        <v>2.4000000000000001E-05</v>
      </c>
      <c r="S255" s="228">
        <v>0</v>
      </c>
      <c r="T255" s="22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0" t="s">
        <v>183</v>
      </c>
      <c r="AT255" s="230" t="s">
        <v>441</v>
      </c>
      <c r="AU255" s="230" t="s">
        <v>91</v>
      </c>
      <c r="AY255" s="16" t="s">
        <v>129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6" t="s">
        <v>89</v>
      </c>
      <c r="BK255" s="231">
        <f>ROUND(I255*H255,2)</f>
        <v>0</v>
      </c>
      <c r="BL255" s="16" t="s">
        <v>135</v>
      </c>
      <c r="BM255" s="230" t="s">
        <v>587</v>
      </c>
    </row>
    <row r="256" s="2" customFormat="1">
      <c r="A256" s="37"/>
      <c r="B256" s="38"/>
      <c r="C256" s="39"/>
      <c r="D256" s="232" t="s">
        <v>137</v>
      </c>
      <c r="E256" s="39"/>
      <c r="F256" s="233" t="s">
        <v>537</v>
      </c>
      <c r="G256" s="39"/>
      <c r="H256" s="39"/>
      <c r="I256" s="234"/>
      <c r="J256" s="39"/>
      <c r="K256" s="39"/>
      <c r="L256" s="43"/>
      <c r="M256" s="235"/>
      <c r="N256" s="236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137</v>
      </c>
      <c r="AU256" s="16" t="s">
        <v>91</v>
      </c>
    </row>
    <row r="257" s="13" customFormat="1">
      <c r="A257" s="13"/>
      <c r="B257" s="238"/>
      <c r="C257" s="239"/>
      <c r="D257" s="232" t="s">
        <v>141</v>
      </c>
      <c r="E257" s="240" t="s">
        <v>1</v>
      </c>
      <c r="F257" s="241" t="s">
        <v>540</v>
      </c>
      <c r="G257" s="239"/>
      <c r="H257" s="242">
        <v>0.024</v>
      </c>
      <c r="I257" s="243"/>
      <c r="J257" s="239"/>
      <c r="K257" s="239"/>
      <c r="L257" s="244"/>
      <c r="M257" s="245"/>
      <c r="N257" s="246"/>
      <c r="O257" s="246"/>
      <c r="P257" s="246"/>
      <c r="Q257" s="246"/>
      <c r="R257" s="246"/>
      <c r="S257" s="246"/>
      <c r="T257" s="24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8" t="s">
        <v>141</v>
      </c>
      <c r="AU257" s="248" t="s">
        <v>91</v>
      </c>
      <c r="AV257" s="13" t="s">
        <v>91</v>
      </c>
      <c r="AW257" s="13" t="s">
        <v>36</v>
      </c>
      <c r="AX257" s="13" t="s">
        <v>89</v>
      </c>
      <c r="AY257" s="248" t="s">
        <v>129</v>
      </c>
    </row>
    <row r="258" s="2" customFormat="1" ht="33" customHeight="1">
      <c r="A258" s="37"/>
      <c r="B258" s="38"/>
      <c r="C258" s="218" t="s">
        <v>306</v>
      </c>
      <c r="D258" s="218" t="s">
        <v>131</v>
      </c>
      <c r="E258" s="219" t="s">
        <v>541</v>
      </c>
      <c r="F258" s="220" t="s">
        <v>542</v>
      </c>
      <c r="G258" s="221" t="s">
        <v>134</v>
      </c>
      <c r="H258" s="222">
        <v>1.2</v>
      </c>
      <c r="I258" s="223"/>
      <c r="J258" s="224">
        <f>ROUND(I258*H258,2)</f>
        <v>0</v>
      </c>
      <c r="K258" s="225"/>
      <c r="L258" s="43"/>
      <c r="M258" s="226" t="s">
        <v>1</v>
      </c>
      <c r="N258" s="227" t="s">
        <v>46</v>
      </c>
      <c r="O258" s="90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0" t="s">
        <v>135</v>
      </c>
      <c r="AT258" s="230" t="s">
        <v>131</v>
      </c>
      <c r="AU258" s="230" t="s">
        <v>91</v>
      </c>
      <c r="AY258" s="16" t="s">
        <v>129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6" t="s">
        <v>89</v>
      </c>
      <c r="BK258" s="231">
        <f>ROUND(I258*H258,2)</f>
        <v>0</v>
      </c>
      <c r="BL258" s="16" t="s">
        <v>135</v>
      </c>
      <c r="BM258" s="230" t="s">
        <v>588</v>
      </c>
    </row>
    <row r="259" s="2" customFormat="1">
      <c r="A259" s="37"/>
      <c r="B259" s="38"/>
      <c r="C259" s="39"/>
      <c r="D259" s="232" t="s">
        <v>137</v>
      </c>
      <c r="E259" s="39"/>
      <c r="F259" s="233" t="s">
        <v>544</v>
      </c>
      <c r="G259" s="39"/>
      <c r="H259" s="39"/>
      <c r="I259" s="234"/>
      <c r="J259" s="39"/>
      <c r="K259" s="39"/>
      <c r="L259" s="43"/>
      <c r="M259" s="235"/>
      <c r="N259" s="236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137</v>
      </c>
      <c r="AU259" s="16" t="s">
        <v>91</v>
      </c>
    </row>
    <row r="260" s="13" customFormat="1">
      <c r="A260" s="13"/>
      <c r="B260" s="238"/>
      <c r="C260" s="239"/>
      <c r="D260" s="232" t="s">
        <v>141</v>
      </c>
      <c r="E260" s="240" t="s">
        <v>1</v>
      </c>
      <c r="F260" s="241" t="s">
        <v>535</v>
      </c>
      <c r="G260" s="239"/>
      <c r="H260" s="242">
        <v>1.2</v>
      </c>
      <c r="I260" s="243"/>
      <c r="J260" s="239"/>
      <c r="K260" s="239"/>
      <c r="L260" s="244"/>
      <c r="M260" s="245"/>
      <c r="N260" s="246"/>
      <c r="O260" s="246"/>
      <c r="P260" s="246"/>
      <c r="Q260" s="246"/>
      <c r="R260" s="246"/>
      <c r="S260" s="246"/>
      <c r="T260" s="24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8" t="s">
        <v>141</v>
      </c>
      <c r="AU260" s="248" t="s">
        <v>91</v>
      </c>
      <c r="AV260" s="13" t="s">
        <v>91</v>
      </c>
      <c r="AW260" s="13" t="s">
        <v>36</v>
      </c>
      <c r="AX260" s="13" t="s">
        <v>89</v>
      </c>
      <c r="AY260" s="248" t="s">
        <v>129</v>
      </c>
    </row>
    <row r="261" s="2" customFormat="1" ht="16.5" customHeight="1">
      <c r="A261" s="37"/>
      <c r="B261" s="38"/>
      <c r="C261" s="260" t="s">
        <v>309</v>
      </c>
      <c r="D261" s="260" t="s">
        <v>441</v>
      </c>
      <c r="E261" s="261" t="s">
        <v>546</v>
      </c>
      <c r="F261" s="262" t="s">
        <v>547</v>
      </c>
      <c r="G261" s="263" t="s">
        <v>159</v>
      </c>
      <c r="H261" s="264">
        <v>0.070000000000000007</v>
      </c>
      <c r="I261" s="265"/>
      <c r="J261" s="266">
        <f>ROUND(I261*H261,2)</f>
        <v>0</v>
      </c>
      <c r="K261" s="267"/>
      <c r="L261" s="268"/>
      <c r="M261" s="269" t="s">
        <v>1</v>
      </c>
      <c r="N261" s="270" t="s">
        <v>46</v>
      </c>
      <c r="O261" s="90"/>
      <c r="P261" s="228">
        <f>O261*H261</f>
        <v>0</v>
      </c>
      <c r="Q261" s="228">
        <v>0.20999999999999999</v>
      </c>
      <c r="R261" s="228">
        <f>Q261*H261</f>
        <v>0.014700000000000001</v>
      </c>
      <c r="S261" s="228">
        <v>0</v>
      </c>
      <c r="T261" s="229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0" t="s">
        <v>183</v>
      </c>
      <c r="AT261" s="230" t="s">
        <v>441</v>
      </c>
      <c r="AU261" s="230" t="s">
        <v>91</v>
      </c>
      <c r="AY261" s="16" t="s">
        <v>129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6" t="s">
        <v>89</v>
      </c>
      <c r="BK261" s="231">
        <f>ROUND(I261*H261,2)</f>
        <v>0</v>
      </c>
      <c r="BL261" s="16" t="s">
        <v>135</v>
      </c>
      <c r="BM261" s="230" t="s">
        <v>589</v>
      </c>
    </row>
    <row r="262" s="2" customFormat="1">
      <c r="A262" s="37"/>
      <c r="B262" s="38"/>
      <c r="C262" s="39"/>
      <c r="D262" s="232" t="s">
        <v>137</v>
      </c>
      <c r="E262" s="39"/>
      <c r="F262" s="233" t="s">
        <v>547</v>
      </c>
      <c r="G262" s="39"/>
      <c r="H262" s="39"/>
      <c r="I262" s="234"/>
      <c r="J262" s="39"/>
      <c r="K262" s="39"/>
      <c r="L262" s="43"/>
      <c r="M262" s="235"/>
      <c r="N262" s="236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137</v>
      </c>
      <c r="AU262" s="16" t="s">
        <v>91</v>
      </c>
    </row>
    <row r="263" s="13" customFormat="1">
      <c r="A263" s="13"/>
      <c r="B263" s="238"/>
      <c r="C263" s="239"/>
      <c r="D263" s="232" t="s">
        <v>141</v>
      </c>
      <c r="E263" s="240" t="s">
        <v>1</v>
      </c>
      <c r="F263" s="241" t="s">
        <v>549</v>
      </c>
      <c r="G263" s="239"/>
      <c r="H263" s="242">
        <v>0.070000000000000007</v>
      </c>
      <c r="I263" s="243"/>
      <c r="J263" s="239"/>
      <c r="K263" s="239"/>
      <c r="L263" s="244"/>
      <c r="M263" s="245"/>
      <c r="N263" s="246"/>
      <c r="O263" s="246"/>
      <c r="P263" s="246"/>
      <c r="Q263" s="246"/>
      <c r="R263" s="246"/>
      <c r="S263" s="246"/>
      <c r="T263" s="24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8" t="s">
        <v>141</v>
      </c>
      <c r="AU263" s="248" t="s">
        <v>91</v>
      </c>
      <c r="AV263" s="13" t="s">
        <v>91</v>
      </c>
      <c r="AW263" s="13" t="s">
        <v>36</v>
      </c>
      <c r="AX263" s="13" t="s">
        <v>89</v>
      </c>
      <c r="AY263" s="248" t="s">
        <v>129</v>
      </c>
    </row>
    <row r="264" s="2" customFormat="1" ht="16.5" customHeight="1">
      <c r="A264" s="37"/>
      <c r="B264" s="38"/>
      <c r="C264" s="218" t="s">
        <v>311</v>
      </c>
      <c r="D264" s="218" t="s">
        <v>131</v>
      </c>
      <c r="E264" s="219" t="s">
        <v>550</v>
      </c>
      <c r="F264" s="220" t="s">
        <v>551</v>
      </c>
      <c r="G264" s="221" t="s">
        <v>211</v>
      </c>
      <c r="H264" s="222">
        <v>38.313000000000002</v>
      </c>
      <c r="I264" s="223"/>
      <c r="J264" s="224">
        <f>ROUND(I264*H264,2)</f>
        <v>0</v>
      </c>
      <c r="K264" s="225"/>
      <c r="L264" s="43"/>
      <c r="M264" s="226" t="s">
        <v>1</v>
      </c>
      <c r="N264" s="227" t="s">
        <v>46</v>
      </c>
      <c r="O264" s="90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0" t="s">
        <v>135</v>
      </c>
      <c r="AT264" s="230" t="s">
        <v>131</v>
      </c>
      <c r="AU264" s="230" t="s">
        <v>91</v>
      </c>
      <c r="AY264" s="16" t="s">
        <v>129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6" t="s">
        <v>89</v>
      </c>
      <c r="BK264" s="231">
        <f>ROUND(I264*H264,2)</f>
        <v>0</v>
      </c>
      <c r="BL264" s="16" t="s">
        <v>135</v>
      </c>
      <c r="BM264" s="230" t="s">
        <v>590</v>
      </c>
    </row>
    <row r="265" s="2" customFormat="1">
      <c r="A265" s="37"/>
      <c r="B265" s="38"/>
      <c r="C265" s="39"/>
      <c r="D265" s="232" t="s">
        <v>137</v>
      </c>
      <c r="E265" s="39"/>
      <c r="F265" s="233" t="s">
        <v>553</v>
      </c>
      <c r="G265" s="39"/>
      <c r="H265" s="39"/>
      <c r="I265" s="234"/>
      <c r="J265" s="39"/>
      <c r="K265" s="39"/>
      <c r="L265" s="43"/>
      <c r="M265" s="235"/>
      <c r="N265" s="236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137</v>
      </c>
      <c r="AU265" s="16" t="s">
        <v>91</v>
      </c>
    </row>
    <row r="266" s="13" customFormat="1">
      <c r="A266" s="13"/>
      <c r="B266" s="238"/>
      <c r="C266" s="239"/>
      <c r="D266" s="232" t="s">
        <v>141</v>
      </c>
      <c r="E266" s="240" t="s">
        <v>1</v>
      </c>
      <c r="F266" s="241" t="s">
        <v>591</v>
      </c>
      <c r="G266" s="239"/>
      <c r="H266" s="242">
        <v>14.784000000000001</v>
      </c>
      <c r="I266" s="243"/>
      <c r="J266" s="239"/>
      <c r="K266" s="239"/>
      <c r="L266" s="244"/>
      <c r="M266" s="245"/>
      <c r="N266" s="246"/>
      <c r="O266" s="246"/>
      <c r="P266" s="246"/>
      <c r="Q266" s="246"/>
      <c r="R266" s="246"/>
      <c r="S266" s="246"/>
      <c r="T266" s="24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8" t="s">
        <v>141</v>
      </c>
      <c r="AU266" s="248" t="s">
        <v>91</v>
      </c>
      <c r="AV266" s="13" t="s">
        <v>91</v>
      </c>
      <c r="AW266" s="13" t="s">
        <v>36</v>
      </c>
      <c r="AX266" s="13" t="s">
        <v>81</v>
      </c>
      <c r="AY266" s="248" t="s">
        <v>129</v>
      </c>
    </row>
    <row r="267" s="13" customFormat="1">
      <c r="A267" s="13"/>
      <c r="B267" s="238"/>
      <c r="C267" s="239"/>
      <c r="D267" s="232" t="s">
        <v>141</v>
      </c>
      <c r="E267" s="240" t="s">
        <v>1</v>
      </c>
      <c r="F267" s="241" t="s">
        <v>592</v>
      </c>
      <c r="G267" s="239"/>
      <c r="H267" s="242">
        <v>23.529</v>
      </c>
      <c r="I267" s="243"/>
      <c r="J267" s="239"/>
      <c r="K267" s="239"/>
      <c r="L267" s="244"/>
      <c r="M267" s="245"/>
      <c r="N267" s="246"/>
      <c r="O267" s="246"/>
      <c r="P267" s="246"/>
      <c r="Q267" s="246"/>
      <c r="R267" s="246"/>
      <c r="S267" s="246"/>
      <c r="T267" s="24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8" t="s">
        <v>141</v>
      </c>
      <c r="AU267" s="248" t="s">
        <v>91</v>
      </c>
      <c r="AV267" s="13" t="s">
        <v>91</v>
      </c>
      <c r="AW267" s="13" t="s">
        <v>36</v>
      </c>
      <c r="AX267" s="13" t="s">
        <v>81</v>
      </c>
      <c r="AY267" s="248" t="s">
        <v>129</v>
      </c>
    </row>
    <row r="268" s="14" customFormat="1">
      <c r="A268" s="14"/>
      <c r="B268" s="249"/>
      <c r="C268" s="250"/>
      <c r="D268" s="232" t="s">
        <v>141</v>
      </c>
      <c r="E268" s="251" t="s">
        <v>1</v>
      </c>
      <c r="F268" s="252" t="s">
        <v>143</v>
      </c>
      <c r="G268" s="250"/>
      <c r="H268" s="253">
        <v>38.313000000000002</v>
      </c>
      <c r="I268" s="254"/>
      <c r="J268" s="250"/>
      <c r="K268" s="250"/>
      <c r="L268" s="255"/>
      <c r="M268" s="256"/>
      <c r="N268" s="257"/>
      <c r="O268" s="257"/>
      <c r="P268" s="257"/>
      <c r="Q268" s="257"/>
      <c r="R268" s="257"/>
      <c r="S268" s="257"/>
      <c r="T268" s="25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9" t="s">
        <v>141</v>
      </c>
      <c r="AU268" s="259" t="s">
        <v>91</v>
      </c>
      <c r="AV268" s="14" t="s">
        <v>135</v>
      </c>
      <c r="AW268" s="14" t="s">
        <v>36</v>
      </c>
      <c r="AX268" s="14" t="s">
        <v>89</v>
      </c>
      <c r="AY268" s="259" t="s">
        <v>129</v>
      </c>
    </row>
    <row r="269" s="2" customFormat="1" ht="24.15" customHeight="1">
      <c r="A269" s="37"/>
      <c r="B269" s="38"/>
      <c r="C269" s="218" t="s">
        <v>314</v>
      </c>
      <c r="D269" s="218" t="s">
        <v>131</v>
      </c>
      <c r="E269" s="219" t="s">
        <v>556</v>
      </c>
      <c r="F269" s="220" t="s">
        <v>557</v>
      </c>
      <c r="G269" s="221" t="s">
        <v>211</v>
      </c>
      <c r="H269" s="222">
        <v>0.014999999999999999</v>
      </c>
      <c r="I269" s="223"/>
      <c r="J269" s="224">
        <f>ROUND(I269*H269,2)</f>
        <v>0</v>
      </c>
      <c r="K269" s="225"/>
      <c r="L269" s="43"/>
      <c r="M269" s="226" t="s">
        <v>1</v>
      </c>
      <c r="N269" s="227" t="s">
        <v>46</v>
      </c>
      <c r="O269" s="90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0" t="s">
        <v>135</v>
      </c>
      <c r="AT269" s="230" t="s">
        <v>131</v>
      </c>
      <c r="AU269" s="230" t="s">
        <v>91</v>
      </c>
      <c r="AY269" s="16" t="s">
        <v>129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6" t="s">
        <v>89</v>
      </c>
      <c r="BK269" s="231">
        <f>ROUND(I269*H269,2)</f>
        <v>0</v>
      </c>
      <c r="BL269" s="16" t="s">
        <v>135</v>
      </c>
      <c r="BM269" s="230" t="s">
        <v>593</v>
      </c>
    </row>
    <row r="270" s="2" customFormat="1">
      <c r="A270" s="37"/>
      <c r="B270" s="38"/>
      <c r="C270" s="39"/>
      <c r="D270" s="232" t="s">
        <v>137</v>
      </c>
      <c r="E270" s="39"/>
      <c r="F270" s="233" t="s">
        <v>559</v>
      </c>
      <c r="G270" s="39"/>
      <c r="H270" s="39"/>
      <c r="I270" s="234"/>
      <c r="J270" s="39"/>
      <c r="K270" s="39"/>
      <c r="L270" s="43"/>
      <c r="M270" s="235"/>
      <c r="N270" s="236"/>
      <c r="O270" s="90"/>
      <c r="P270" s="90"/>
      <c r="Q270" s="90"/>
      <c r="R270" s="90"/>
      <c r="S270" s="90"/>
      <c r="T270" s="91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137</v>
      </c>
      <c r="AU270" s="16" t="s">
        <v>91</v>
      </c>
    </row>
    <row r="271" s="13" customFormat="1">
      <c r="A271" s="13"/>
      <c r="B271" s="238"/>
      <c r="C271" s="239"/>
      <c r="D271" s="232" t="s">
        <v>141</v>
      </c>
      <c r="E271" s="240" t="s">
        <v>1</v>
      </c>
      <c r="F271" s="241" t="s">
        <v>560</v>
      </c>
      <c r="G271" s="239"/>
      <c r="H271" s="242">
        <v>0.014999999999999999</v>
      </c>
      <c r="I271" s="243"/>
      <c r="J271" s="239"/>
      <c r="K271" s="239"/>
      <c r="L271" s="244"/>
      <c r="M271" s="245"/>
      <c r="N271" s="246"/>
      <c r="O271" s="246"/>
      <c r="P271" s="246"/>
      <c r="Q271" s="246"/>
      <c r="R271" s="246"/>
      <c r="S271" s="246"/>
      <c r="T271" s="24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8" t="s">
        <v>141</v>
      </c>
      <c r="AU271" s="248" t="s">
        <v>91</v>
      </c>
      <c r="AV271" s="13" t="s">
        <v>91</v>
      </c>
      <c r="AW271" s="13" t="s">
        <v>36</v>
      </c>
      <c r="AX271" s="13" t="s">
        <v>89</v>
      </c>
      <c r="AY271" s="248" t="s">
        <v>129</v>
      </c>
    </row>
    <row r="272" s="12" customFormat="1" ht="22.8" customHeight="1">
      <c r="A272" s="12"/>
      <c r="B272" s="202"/>
      <c r="C272" s="203"/>
      <c r="D272" s="204" t="s">
        <v>80</v>
      </c>
      <c r="E272" s="216" t="s">
        <v>150</v>
      </c>
      <c r="F272" s="216" t="s">
        <v>594</v>
      </c>
      <c r="G272" s="203"/>
      <c r="H272" s="203"/>
      <c r="I272" s="206"/>
      <c r="J272" s="217">
        <f>BK272</f>
        <v>0</v>
      </c>
      <c r="K272" s="203"/>
      <c r="L272" s="208"/>
      <c r="M272" s="209"/>
      <c r="N272" s="210"/>
      <c r="O272" s="210"/>
      <c r="P272" s="211">
        <f>SUM(P273:P344)</f>
        <v>0</v>
      </c>
      <c r="Q272" s="210"/>
      <c r="R272" s="211">
        <f>SUM(R273:R344)</f>
        <v>32.826689200000004</v>
      </c>
      <c r="S272" s="210"/>
      <c r="T272" s="212">
        <f>SUM(T273:T344)</f>
        <v>2.9260000000000002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3" t="s">
        <v>89</v>
      </c>
      <c r="AT272" s="214" t="s">
        <v>80</v>
      </c>
      <c r="AU272" s="214" t="s">
        <v>89</v>
      </c>
      <c r="AY272" s="213" t="s">
        <v>129</v>
      </c>
      <c r="BK272" s="215">
        <f>SUM(BK273:BK344)</f>
        <v>0</v>
      </c>
    </row>
    <row r="273" s="2" customFormat="1" ht="24.15" customHeight="1">
      <c r="A273" s="37"/>
      <c r="B273" s="38"/>
      <c r="C273" s="218" t="s">
        <v>317</v>
      </c>
      <c r="D273" s="218" t="s">
        <v>131</v>
      </c>
      <c r="E273" s="219" t="s">
        <v>484</v>
      </c>
      <c r="F273" s="220" t="s">
        <v>485</v>
      </c>
      <c r="G273" s="221" t="s">
        <v>159</v>
      </c>
      <c r="H273" s="222">
        <v>8.0700000000000003</v>
      </c>
      <c r="I273" s="223"/>
      <c r="J273" s="224">
        <f>ROUND(I273*H273,2)</f>
        <v>0</v>
      </c>
      <c r="K273" s="225"/>
      <c r="L273" s="43"/>
      <c r="M273" s="226" t="s">
        <v>1</v>
      </c>
      <c r="N273" s="227" t="s">
        <v>46</v>
      </c>
      <c r="O273" s="90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0" t="s">
        <v>135</v>
      </c>
      <c r="AT273" s="230" t="s">
        <v>131</v>
      </c>
      <c r="AU273" s="230" t="s">
        <v>91</v>
      </c>
      <c r="AY273" s="16" t="s">
        <v>129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6" t="s">
        <v>89</v>
      </c>
      <c r="BK273" s="231">
        <f>ROUND(I273*H273,2)</f>
        <v>0</v>
      </c>
      <c r="BL273" s="16" t="s">
        <v>135</v>
      </c>
      <c r="BM273" s="230" t="s">
        <v>595</v>
      </c>
    </row>
    <row r="274" s="2" customFormat="1">
      <c r="A274" s="37"/>
      <c r="B274" s="38"/>
      <c r="C274" s="39"/>
      <c r="D274" s="232" t="s">
        <v>137</v>
      </c>
      <c r="E274" s="39"/>
      <c r="F274" s="233" t="s">
        <v>487</v>
      </c>
      <c r="G274" s="39"/>
      <c r="H274" s="39"/>
      <c r="I274" s="234"/>
      <c r="J274" s="39"/>
      <c r="K274" s="39"/>
      <c r="L274" s="43"/>
      <c r="M274" s="235"/>
      <c r="N274" s="236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137</v>
      </c>
      <c r="AU274" s="16" t="s">
        <v>91</v>
      </c>
    </row>
    <row r="275" s="2" customFormat="1">
      <c r="A275" s="37"/>
      <c r="B275" s="38"/>
      <c r="C275" s="39"/>
      <c r="D275" s="232" t="s">
        <v>139</v>
      </c>
      <c r="E275" s="39"/>
      <c r="F275" s="237" t="s">
        <v>488</v>
      </c>
      <c r="G275" s="39"/>
      <c r="H275" s="39"/>
      <c r="I275" s="234"/>
      <c r="J275" s="39"/>
      <c r="K275" s="39"/>
      <c r="L275" s="43"/>
      <c r="M275" s="235"/>
      <c r="N275" s="236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139</v>
      </c>
      <c r="AU275" s="16" t="s">
        <v>91</v>
      </c>
    </row>
    <row r="276" s="13" customFormat="1">
      <c r="A276" s="13"/>
      <c r="B276" s="238"/>
      <c r="C276" s="239"/>
      <c r="D276" s="232" t="s">
        <v>141</v>
      </c>
      <c r="E276" s="240" t="s">
        <v>1</v>
      </c>
      <c r="F276" s="241" t="s">
        <v>596</v>
      </c>
      <c r="G276" s="239"/>
      <c r="H276" s="242">
        <v>8.0700000000000003</v>
      </c>
      <c r="I276" s="243"/>
      <c r="J276" s="239"/>
      <c r="K276" s="239"/>
      <c r="L276" s="244"/>
      <c r="M276" s="245"/>
      <c r="N276" s="246"/>
      <c r="O276" s="246"/>
      <c r="P276" s="246"/>
      <c r="Q276" s="246"/>
      <c r="R276" s="246"/>
      <c r="S276" s="246"/>
      <c r="T276" s="24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8" t="s">
        <v>141</v>
      </c>
      <c r="AU276" s="248" t="s">
        <v>91</v>
      </c>
      <c r="AV276" s="13" t="s">
        <v>91</v>
      </c>
      <c r="AW276" s="13" t="s">
        <v>36</v>
      </c>
      <c r="AX276" s="13" t="s">
        <v>89</v>
      </c>
      <c r="AY276" s="248" t="s">
        <v>129</v>
      </c>
    </row>
    <row r="277" s="2" customFormat="1" ht="24.15" customHeight="1">
      <c r="A277" s="37"/>
      <c r="B277" s="38"/>
      <c r="C277" s="218" t="s">
        <v>320</v>
      </c>
      <c r="D277" s="218" t="s">
        <v>131</v>
      </c>
      <c r="E277" s="219" t="s">
        <v>490</v>
      </c>
      <c r="F277" s="220" t="s">
        <v>491</v>
      </c>
      <c r="G277" s="221" t="s">
        <v>159</v>
      </c>
      <c r="H277" s="222">
        <v>0.66500000000000004</v>
      </c>
      <c r="I277" s="223"/>
      <c r="J277" s="224">
        <f>ROUND(I277*H277,2)</f>
        <v>0</v>
      </c>
      <c r="K277" s="225"/>
      <c r="L277" s="43"/>
      <c r="M277" s="226" t="s">
        <v>1</v>
      </c>
      <c r="N277" s="227" t="s">
        <v>46</v>
      </c>
      <c r="O277" s="90"/>
      <c r="P277" s="228">
        <f>O277*H277</f>
        <v>0</v>
      </c>
      <c r="Q277" s="228">
        <v>0</v>
      </c>
      <c r="R277" s="228">
        <f>Q277*H277</f>
        <v>0</v>
      </c>
      <c r="S277" s="228">
        <v>1.8999999999999999</v>
      </c>
      <c r="T277" s="229">
        <f>S277*H277</f>
        <v>1.2635000000000001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0" t="s">
        <v>135</v>
      </c>
      <c r="AT277" s="230" t="s">
        <v>131</v>
      </c>
      <c r="AU277" s="230" t="s">
        <v>91</v>
      </c>
      <c r="AY277" s="16" t="s">
        <v>129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6" t="s">
        <v>89</v>
      </c>
      <c r="BK277" s="231">
        <f>ROUND(I277*H277,2)</f>
        <v>0</v>
      </c>
      <c r="BL277" s="16" t="s">
        <v>135</v>
      </c>
      <c r="BM277" s="230" t="s">
        <v>597</v>
      </c>
    </row>
    <row r="278" s="2" customFormat="1">
      <c r="A278" s="37"/>
      <c r="B278" s="38"/>
      <c r="C278" s="39"/>
      <c r="D278" s="232" t="s">
        <v>137</v>
      </c>
      <c r="E278" s="39"/>
      <c r="F278" s="233" t="s">
        <v>493</v>
      </c>
      <c r="G278" s="39"/>
      <c r="H278" s="39"/>
      <c r="I278" s="234"/>
      <c r="J278" s="39"/>
      <c r="K278" s="39"/>
      <c r="L278" s="43"/>
      <c r="M278" s="235"/>
      <c r="N278" s="236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137</v>
      </c>
      <c r="AU278" s="16" t="s">
        <v>91</v>
      </c>
    </row>
    <row r="279" s="2" customFormat="1">
      <c r="A279" s="37"/>
      <c r="B279" s="38"/>
      <c r="C279" s="39"/>
      <c r="D279" s="232" t="s">
        <v>139</v>
      </c>
      <c r="E279" s="39"/>
      <c r="F279" s="237" t="s">
        <v>494</v>
      </c>
      <c r="G279" s="39"/>
      <c r="H279" s="39"/>
      <c r="I279" s="234"/>
      <c r="J279" s="39"/>
      <c r="K279" s="39"/>
      <c r="L279" s="43"/>
      <c r="M279" s="235"/>
      <c r="N279" s="236"/>
      <c r="O279" s="90"/>
      <c r="P279" s="90"/>
      <c r="Q279" s="90"/>
      <c r="R279" s="90"/>
      <c r="S279" s="90"/>
      <c r="T279" s="9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139</v>
      </c>
      <c r="AU279" s="16" t="s">
        <v>91</v>
      </c>
    </row>
    <row r="280" s="13" customFormat="1">
      <c r="A280" s="13"/>
      <c r="B280" s="238"/>
      <c r="C280" s="239"/>
      <c r="D280" s="232" t="s">
        <v>141</v>
      </c>
      <c r="E280" s="240" t="s">
        <v>1</v>
      </c>
      <c r="F280" s="241" t="s">
        <v>565</v>
      </c>
      <c r="G280" s="239"/>
      <c r="H280" s="242">
        <v>0.66500000000000004</v>
      </c>
      <c r="I280" s="243"/>
      <c r="J280" s="239"/>
      <c r="K280" s="239"/>
      <c r="L280" s="244"/>
      <c r="M280" s="245"/>
      <c r="N280" s="246"/>
      <c r="O280" s="246"/>
      <c r="P280" s="246"/>
      <c r="Q280" s="246"/>
      <c r="R280" s="246"/>
      <c r="S280" s="246"/>
      <c r="T280" s="24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8" t="s">
        <v>141</v>
      </c>
      <c r="AU280" s="248" t="s">
        <v>91</v>
      </c>
      <c r="AV280" s="13" t="s">
        <v>91</v>
      </c>
      <c r="AW280" s="13" t="s">
        <v>36</v>
      </c>
      <c r="AX280" s="13" t="s">
        <v>89</v>
      </c>
      <c r="AY280" s="248" t="s">
        <v>129</v>
      </c>
    </row>
    <row r="281" s="2" customFormat="1" ht="16.5" customHeight="1">
      <c r="A281" s="37"/>
      <c r="B281" s="38"/>
      <c r="C281" s="218" t="s">
        <v>323</v>
      </c>
      <c r="D281" s="218" t="s">
        <v>131</v>
      </c>
      <c r="E281" s="219" t="s">
        <v>177</v>
      </c>
      <c r="F281" s="220" t="s">
        <v>178</v>
      </c>
      <c r="G281" s="221" t="s">
        <v>159</v>
      </c>
      <c r="H281" s="222">
        <v>0.66500000000000004</v>
      </c>
      <c r="I281" s="223"/>
      <c r="J281" s="224">
        <f>ROUND(I281*H281,2)</f>
        <v>0</v>
      </c>
      <c r="K281" s="225"/>
      <c r="L281" s="43"/>
      <c r="M281" s="226" t="s">
        <v>1</v>
      </c>
      <c r="N281" s="227" t="s">
        <v>46</v>
      </c>
      <c r="O281" s="90"/>
      <c r="P281" s="228">
        <f>O281*H281</f>
        <v>0</v>
      </c>
      <c r="Q281" s="228">
        <v>0</v>
      </c>
      <c r="R281" s="228">
        <f>Q281*H281</f>
        <v>0</v>
      </c>
      <c r="S281" s="228">
        <v>2.5</v>
      </c>
      <c r="T281" s="229">
        <f>S281*H281</f>
        <v>1.6625000000000001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0" t="s">
        <v>135</v>
      </c>
      <c r="AT281" s="230" t="s">
        <v>131</v>
      </c>
      <c r="AU281" s="230" t="s">
        <v>91</v>
      </c>
      <c r="AY281" s="16" t="s">
        <v>129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6" t="s">
        <v>89</v>
      </c>
      <c r="BK281" s="231">
        <f>ROUND(I281*H281,2)</f>
        <v>0</v>
      </c>
      <c r="BL281" s="16" t="s">
        <v>135</v>
      </c>
      <c r="BM281" s="230" t="s">
        <v>598</v>
      </c>
    </row>
    <row r="282" s="2" customFormat="1">
      <c r="A282" s="37"/>
      <c r="B282" s="38"/>
      <c r="C282" s="39"/>
      <c r="D282" s="232" t="s">
        <v>137</v>
      </c>
      <c r="E282" s="39"/>
      <c r="F282" s="233" t="s">
        <v>180</v>
      </c>
      <c r="G282" s="39"/>
      <c r="H282" s="39"/>
      <c r="I282" s="234"/>
      <c r="J282" s="39"/>
      <c r="K282" s="39"/>
      <c r="L282" s="43"/>
      <c r="M282" s="235"/>
      <c r="N282" s="236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137</v>
      </c>
      <c r="AU282" s="16" t="s">
        <v>91</v>
      </c>
    </row>
    <row r="283" s="2" customFormat="1">
      <c r="A283" s="37"/>
      <c r="B283" s="38"/>
      <c r="C283" s="39"/>
      <c r="D283" s="232" t="s">
        <v>139</v>
      </c>
      <c r="E283" s="39"/>
      <c r="F283" s="237" t="s">
        <v>497</v>
      </c>
      <c r="G283" s="39"/>
      <c r="H283" s="39"/>
      <c r="I283" s="234"/>
      <c r="J283" s="39"/>
      <c r="K283" s="39"/>
      <c r="L283" s="43"/>
      <c r="M283" s="235"/>
      <c r="N283" s="236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139</v>
      </c>
      <c r="AU283" s="16" t="s">
        <v>91</v>
      </c>
    </row>
    <row r="284" s="13" customFormat="1">
      <c r="A284" s="13"/>
      <c r="B284" s="238"/>
      <c r="C284" s="239"/>
      <c r="D284" s="232" t="s">
        <v>141</v>
      </c>
      <c r="E284" s="240" t="s">
        <v>1</v>
      </c>
      <c r="F284" s="241" t="s">
        <v>565</v>
      </c>
      <c r="G284" s="239"/>
      <c r="H284" s="242">
        <v>0.66500000000000004</v>
      </c>
      <c r="I284" s="243"/>
      <c r="J284" s="239"/>
      <c r="K284" s="239"/>
      <c r="L284" s="244"/>
      <c r="M284" s="245"/>
      <c r="N284" s="246"/>
      <c r="O284" s="246"/>
      <c r="P284" s="246"/>
      <c r="Q284" s="246"/>
      <c r="R284" s="246"/>
      <c r="S284" s="246"/>
      <c r="T284" s="24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8" t="s">
        <v>141</v>
      </c>
      <c r="AU284" s="248" t="s">
        <v>91</v>
      </c>
      <c r="AV284" s="13" t="s">
        <v>91</v>
      </c>
      <c r="AW284" s="13" t="s">
        <v>36</v>
      </c>
      <c r="AX284" s="13" t="s">
        <v>89</v>
      </c>
      <c r="AY284" s="248" t="s">
        <v>129</v>
      </c>
    </row>
    <row r="285" s="2" customFormat="1" ht="24.15" customHeight="1">
      <c r="A285" s="37"/>
      <c r="B285" s="38"/>
      <c r="C285" s="218" t="s">
        <v>326</v>
      </c>
      <c r="D285" s="218" t="s">
        <v>131</v>
      </c>
      <c r="E285" s="219" t="s">
        <v>498</v>
      </c>
      <c r="F285" s="220" t="s">
        <v>499</v>
      </c>
      <c r="G285" s="221" t="s">
        <v>134</v>
      </c>
      <c r="H285" s="222">
        <v>7.9199999999999999</v>
      </c>
      <c r="I285" s="223"/>
      <c r="J285" s="224">
        <f>ROUND(I285*H285,2)</f>
        <v>0</v>
      </c>
      <c r="K285" s="225"/>
      <c r="L285" s="43"/>
      <c r="M285" s="226" t="s">
        <v>1</v>
      </c>
      <c r="N285" s="227" t="s">
        <v>46</v>
      </c>
      <c r="O285" s="90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0" t="s">
        <v>135</v>
      </c>
      <c r="AT285" s="230" t="s">
        <v>131</v>
      </c>
      <c r="AU285" s="230" t="s">
        <v>91</v>
      </c>
      <c r="AY285" s="16" t="s">
        <v>129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6" t="s">
        <v>89</v>
      </c>
      <c r="BK285" s="231">
        <f>ROUND(I285*H285,2)</f>
        <v>0</v>
      </c>
      <c r="BL285" s="16" t="s">
        <v>135</v>
      </c>
      <c r="BM285" s="230" t="s">
        <v>599</v>
      </c>
    </row>
    <row r="286" s="2" customFormat="1">
      <c r="A286" s="37"/>
      <c r="B286" s="38"/>
      <c r="C286" s="39"/>
      <c r="D286" s="232" t="s">
        <v>137</v>
      </c>
      <c r="E286" s="39"/>
      <c r="F286" s="233" t="s">
        <v>501</v>
      </c>
      <c r="G286" s="39"/>
      <c r="H286" s="39"/>
      <c r="I286" s="234"/>
      <c r="J286" s="39"/>
      <c r="K286" s="39"/>
      <c r="L286" s="43"/>
      <c r="M286" s="235"/>
      <c r="N286" s="236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137</v>
      </c>
      <c r="AU286" s="16" t="s">
        <v>91</v>
      </c>
    </row>
    <row r="287" s="2" customFormat="1">
      <c r="A287" s="37"/>
      <c r="B287" s="38"/>
      <c r="C287" s="39"/>
      <c r="D287" s="232" t="s">
        <v>139</v>
      </c>
      <c r="E287" s="39"/>
      <c r="F287" s="237" t="s">
        <v>494</v>
      </c>
      <c r="G287" s="39"/>
      <c r="H287" s="39"/>
      <c r="I287" s="234"/>
      <c r="J287" s="39"/>
      <c r="K287" s="39"/>
      <c r="L287" s="43"/>
      <c r="M287" s="235"/>
      <c r="N287" s="236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139</v>
      </c>
      <c r="AU287" s="16" t="s">
        <v>91</v>
      </c>
    </row>
    <row r="288" s="13" customFormat="1">
      <c r="A288" s="13"/>
      <c r="B288" s="238"/>
      <c r="C288" s="239"/>
      <c r="D288" s="232" t="s">
        <v>141</v>
      </c>
      <c r="E288" s="240" t="s">
        <v>1</v>
      </c>
      <c r="F288" s="241" t="s">
        <v>600</v>
      </c>
      <c r="G288" s="239"/>
      <c r="H288" s="242">
        <v>7.9199999999999999</v>
      </c>
      <c r="I288" s="243"/>
      <c r="J288" s="239"/>
      <c r="K288" s="239"/>
      <c r="L288" s="244"/>
      <c r="M288" s="245"/>
      <c r="N288" s="246"/>
      <c r="O288" s="246"/>
      <c r="P288" s="246"/>
      <c r="Q288" s="246"/>
      <c r="R288" s="246"/>
      <c r="S288" s="246"/>
      <c r="T288" s="24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8" t="s">
        <v>141</v>
      </c>
      <c r="AU288" s="248" t="s">
        <v>91</v>
      </c>
      <c r="AV288" s="13" t="s">
        <v>91</v>
      </c>
      <c r="AW288" s="13" t="s">
        <v>36</v>
      </c>
      <c r="AX288" s="13" t="s">
        <v>89</v>
      </c>
      <c r="AY288" s="248" t="s">
        <v>129</v>
      </c>
    </row>
    <row r="289" s="2" customFormat="1" ht="24.15" customHeight="1">
      <c r="A289" s="37"/>
      <c r="B289" s="38"/>
      <c r="C289" s="218" t="s">
        <v>329</v>
      </c>
      <c r="D289" s="218" t="s">
        <v>131</v>
      </c>
      <c r="E289" s="219" t="s">
        <v>503</v>
      </c>
      <c r="F289" s="220" t="s">
        <v>504</v>
      </c>
      <c r="G289" s="221" t="s">
        <v>159</v>
      </c>
      <c r="H289" s="222">
        <v>7.1399999999999997</v>
      </c>
      <c r="I289" s="223"/>
      <c r="J289" s="224">
        <f>ROUND(I289*H289,2)</f>
        <v>0</v>
      </c>
      <c r="K289" s="225"/>
      <c r="L289" s="43"/>
      <c r="M289" s="226" t="s">
        <v>1</v>
      </c>
      <c r="N289" s="227" t="s">
        <v>46</v>
      </c>
      <c r="O289" s="90"/>
      <c r="P289" s="228">
        <f>O289*H289</f>
        <v>0</v>
      </c>
      <c r="Q289" s="228">
        <v>2.9821800000000001</v>
      </c>
      <c r="R289" s="228">
        <f>Q289*H289</f>
        <v>21.292765199999998</v>
      </c>
      <c r="S289" s="228">
        <v>0</v>
      </c>
      <c r="T289" s="229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0" t="s">
        <v>135</v>
      </c>
      <c r="AT289" s="230" t="s">
        <v>131</v>
      </c>
      <c r="AU289" s="230" t="s">
        <v>91</v>
      </c>
      <c r="AY289" s="16" t="s">
        <v>129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6" t="s">
        <v>89</v>
      </c>
      <c r="BK289" s="231">
        <f>ROUND(I289*H289,2)</f>
        <v>0</v>
      </c>
      <c r="BL289" s="16" t="s">
        <v>135</v>
      </c>
      <c r="BM289" s="230" t="s">
        <v>601</v>
      </c>
    </row>
    <row r="290" s="2" customFormat="1">
      <c r="A290" s="37"/>
      <c r="B290" s="38"/>
      <c r="C290" s="39"/>
      <c r="D290" s="232" t="s">
        <v>137</v>
      </c>
      <c r="E290" s="39"/>
      <c r="F290" s="233" t="s">
        <v>506</v>
      </c>
      <c r="G290" s="39"/>
      <c r="H290" s="39"/>
      <c r="I290" s="234"/>
      <c r="J290" s="39"/>
      <c r="K290" s="39"/>
      <c r="L290" s="43"/>
      <c r="M290" s="235"/>
      <c r="N290" s="236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137</v>
      </c>
      <c r="AU290" s="16" t="s">
        <v>91</v>
      </c>
    </row>
    <row r="291" s="2" customFormat="1">
      <c r="A291" s="37"/>
      <c r="B291" s="38"/>
      <c r="C291" s="39"/>
      <c r="D291" s="232" t="s">
        <v>139</v>
      </c>
      <c r="E291" s="39"/>
      <c r="F291" s="237" t="s">
        <v>494</v>
      </c>
      <c r="G291" s="39"/>
      <c r="H291" s="39"/>
      <c r="I291" s="234"/>
      <c r="J291" s="39"/>
      <c r="K291" s="39"/>
      <c r="L291" s="43"/>
      <c r="M291" s="235"/>
      <c r="N291" s="236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139</v>
      </c>
      <c r="AU291" s="16" t="s">
        <v>91</v>
      </c>
    </row>
    <row r="292" s="13" customFormat="1">
      <c r="A292" s="13"/>
      <c r="B292" s="238"/>
      <c r="C292" s="239"/>
      <c r="D292" s="232" t="s">
        <v>141</v>
      </c>
      <c r="E292" s="240" t="s">
        <v>1</v>
      </c>
      <c r="F292" s="241" t="s">
        <v>602</v>
      </c>
      <c r="G292" s="239"/>
      <c r="H292" s="242">
        <v>7.1399999999999997</v>
      </c>
      <c r="I292" s="243"/>
      <c r="J292" s="239"/>
      <c r="K292" s="239"/>
      <c r="L292" s="244"/>
      <c r="M292" s="245"/>
      <c r="N292" s="246"/>
      <c r="O292" s="246"/>
      <c r="P292" s="246"/>
      <c r="Q292" s="246"/>
      <c r="R292" s="246"/>
      <c r="S292" s="246"/>
      <c r="T292" s="24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8" t="s">
        <v>141</v>
      </c>
      <c r="AU292" s="248" t="s">
        <v>91</v>
      </c>
      <c r="AV292" s="13" t="s">
        <v>91</v>
      </c>
      <c r="AW292" s="13" t="s">
        <v>36</v>
      </c>
      <c r="AX292" s="13" t="s">
        <v>89</v>
      </c>
      <c r="AY292" s="248" t="s">
        <v>129</v>
      </c>
    </row>
    <row r="293" s="2" customFormat="1" ht="24.15" customHeight="1">
      <c r="A293" s="37"/>
      <c r="B293" s="38"/>
      <c r="C293" s="218" t="s">
        <v>332</v>
      </c>
      <c r="D293" s="218" t="s">
        <v>131</v>
      </c>
      <c r="E293" s="219" t="s">
        <v>508</v>
      </c>
      <c r="F293" s="220" t="s">
        <v>509</v>
      </c>
      <c r="G293" s="221" t="s">
        <v>159</v>
      </c>
      <c r="H293" s="222">
        <v>0.13800000000000001</v>
      </c>
      <c r="I293" s="223"/>
      <c r="J293" s="224">
        <f>ROUND(I293*H293,2)</f>
        <v>0</v>
      </c>
      <c r="K293" s="225"/>
      <c r="L293" s="43"/>
      <c r="M293" s="226" t="s">
        <v>1</v>
      </c>
      <c r="N293" s="227" t="s">
        <v>46</v>
      </c>
      <c r="O293" s="90"/>
      <c r="P293" s="228">
        <f>O293*H293</f>
        <v>0</v>
      </c>
      <c r="Q293" s="228">
        <v>0</v>
      </c>
      <c r="R293" s="228">
        <f>Q293*H293</f>
        <v>0</v>
      </c>
      <c r="S293" s="228">
        <v>0</v>
      </c>
      <c r="T293" s="229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0" t="s">
        <v>135</v>
      </c>
      <c r="AT293" s="230" t="s">
        <v>131</v>
      </c>
      <c r="AU293" s="230" t="s">
        <v>91</v>
      </c>
      <c r="AY293" s="16" t="s">
        <v>129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6" t="s">
        <v>89</v>
      </c>
      <c r="BK293" s="231">
        <f>ROUND(I293*H293,2)</f>
        <v>0</v>
      </c>
      <c r="BL293" s="16" t="s">
        <v>135</v>
      </c>
      <c r="BM293" s="230" t="s">
        <v>603</v>
      </c>
    </row>
    <row r="294" s="2" customFormat="1">
      <c r="A294" s="37"/>
      <c r="B294" s="38"/>
      <c r="C294" s="39"/>
      <c r="D294" s="232" t="s">
        <v>137</v>
      </c>
      <c r="E294" s="39"/>
      <c r="F294" s="233" t="s">
        <v>511</v>
      </c>
      <c r="G294" s="39"/>
      <c r="H294" s="39"/>
      <c r="I294" s="234"/>
      <c r="J294" s="39"/>
      <c r="K294" s="39"/>
      <c r="L294" s="43"/>
      <c r="M294" s="235"/>
      <c r="N294" s="236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137</v>
      </c>
      <c r="AU294" s="16" t="s">
        <v>91</v>
      </c>
    </row>
    <row r="295" s="2" customFormat="1">
      <c r="A295" s="37"/>
      <c r="B295" s="38"/>
      <c r="C295" s="39"/>
      <c r="D295" s="232" t="s">
        <v>139</v>
      </c>
      <c r="E295" s="39"/>
      <c r="F295" s="237" t="s">
        <v>494</v>
      </c>
      <c r="G295" s="39"/>
      <c r="H295" s="39"/>
      <c r="I295" s="234"/>
      <c r="J295" s="39"/>
      <c r="K295" s="39"/>
      <c r="L295" s="43"/>
      <c r="M295" s="235"/>
      <c r="N295" s="236"/>
      <c r="O295" s="90"/>
      <c r="P295" s="90"/>
      <c r="Q295" s="90"/>
      <c r="R295" s="90"/>
      <c r="S295" s="90"/>
      <c r="T295" s="91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139</v>
      </c>
      <c r="AU295" s="16" t="s">
        <v>91</v>
      </c>
    </row>
    <row r="296" s="13" customFormat="1">
      <c r="A296" s="13"/>
      <c r="B296" s="238"/>
      <c r="C296" s="239"/>
      <c r="D296" s="232" t="s">
        <v>141</v>
      </c>
      <c r="E296" s="240" t="s">
        <v>1</v>
      </c>
      <c r="F296" s="241" t="s">
        <v>604</v>
      </c>
      <c r="G296" s="239"/>
      <c r="H296" s="242">
        <v>0.13800000000000001</v>
      </c>
      <c r="I296" s="243"/>
      <c r="J296" s="239"/>
      <c r="K296" s="239"/>
      <c r="L296" s="244"/>
      <c r="M296" s="245"/>
      <c r="N296" s="246"/>
      <c r="O296" s="246"/>
      <c r="P296" s="246"/>
      <c r="Q296" s="246"/>
      <c r="R296" s="246"/>
      <c r="S296" s="246"/>
      <c r="T296" s="247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8" t="s">
        <v>141</v>
      </c>
      <c r="AU296" s="248" t="s">
        <v>91</v>
      </c>
      <c r="AV296" s="13" t="s">
        <v>91</v>
      </c>
      <c r="AW296" s="13" t="s">
        <v>36</v>
      </c>
      <c r="AX296" s="13" t="s">
        <v>89</v>
      </c>
      <c r="AY296" s="248" t="s">
        <v>129</v>
      </c>
    </row>
    <row r="297" s="2" customFormat="1" ht="33" customHeight="1">
      <c r="A297" s="37"/>
      <c r="B297" s="38"/>
      <c r="C297" s="218" t="s">
        <v>336</v>
      </c>
      <c r="D297" s="218" t="s">
        <v>131</v>
      </c>
      <c r="E297" s="219" t="s">
        <v>297</v>
      </c>
      <c r="F297" s="220" t="s">
        <v>298</v>
      </c>
      <c r="G297" s="221" t="s">
        <v>159</v>
      </c>
      <c r="H297" s="222">
        <v>6.1600000000000001</v>
      </c>
      <c r="I297" s="223"/>
      <c r="J297" s="224">
        <f>ROUND(I297*H297,2)</f>
        <v>0</v>
      </c>
      <c r="K297" s="225"/>
      <c r="L297" s="43"/>
      <c r="M297" s="226" t="s">
        <v>1</v>
      </c>
      <c r="N297" s="227" t="s">
        <v>46</v>
      </c>
      <c r="O297" s="90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0" t="s">
        <v>135</v>
      </c>
      <c r="AT297" s="230" t="s">
        <v>131</v>
      </c>
      <c r="AU297" s="230" t="s">
        <v>91</v>
      </c>
      <c r="AY297" s="16" t="s">
        <v>129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6" t="s">
        <v>89</v>
      </c>
      <c r="BK297" s="231">
        <f>ROUND(I297*H297,2)</f>
        <v>0</v>
      </c>
      <c r="BL297" s="16" t="s">
        <v>135</v>
      </c>
      <c r="BM297" s="230" t="s">
        <v>605</v>
      </c>
    </row>
    <row r="298" s="2" customFormat="1">
      <c r="A298" s="37"/>
      <c r="B298" s="38"/>
      <c r="C298" s="39"/>
      <c r="D298" s="232" t="s">
        <v>137</v>
      </c>
      <c r="E298" s="39"/>
      <c r="F298" s="233" t="s">
        <v>300</v>
      </c>
      <c r="G298" s="39"/>
      <c r="H298" s="39"/>
      <c r="I298" s="234"/>
      <c r="J298" s="39"/>
      <c r="K298" s="39"/>
      <c r="L298" s="43"/>
      <c r="M298" s="235"/>
      <c r="N298" s="236"/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137</v>
      </c>
      <c r="AU298" s="16" t="s">
        <v>91</v>
      </c>
    </row>
    <row r="299" s="2" customFormat="1">
      <c r="A299" s="37"/>
      <c r="B299" s="38"/>
      <c r="C299" s="39"/>
      <c r="D299" s="232" t="s">
        <v>139</v>
      </c>
      <c r="E299" s="39"/>
      <c r="F299" s="237" t="s">
        <v>514</v>
      </c>
      <c r="G299" s="39"/>
      <c r="H299" s="39"/>
      <c r="I299" s="234"/>
      <c r="J299" s="39"/>
      <c r="K299" s="39"/>
      <c r="L299" s="43"/>
      <c r="M299" s="235"/>
      <c r="N299" s="236"/>
      <c r="O299" s="90"/>
      <c r="P299" s="90"/>
      <c r="Q299" s="90"/>
      <c r="R299" s="90"/>
      <c r="S299" s="90"/>
      <c r="T299" s="91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139</v>
      </c>
      <c r="AU299" s="16" t="s">
        <v>91</v>
      </c>
    </row>
    <row r="300" s="13" customFormat="1">
      <c r="A300" s="13"/>
      <c r="B300" s="238"/>
      <c r="C300" s="239"/>
      <c r="D300" s="232" t="s">
        <v>141</v>
      </c>
      <c r="E300" s="240" t="s">
        <v>1</v>
      </c>
      <c r="F300" s="241" t="s">
        <v>606</v>
      </c>
      <c r="G300" s="239"/>
      <c r="H300" s="242">
        <v>6.1600000000000001</v>
      </c>
      <c r="I300" s="243"/>
      <c r="J300" s="239"/>
      <c r="K300" s="239"/>
      <c r="L300" s="244"/>
      <c r="M300" s="245"/>
      <c r="N300" s="246"/>
      <c r="O300" s="246"/>
      <c r="P300" s="246"/>
      <c r="Q300" s="246"/>
      <c r="R300" s="246"/>
      <c r="S300" s="246"/>
      <c r="T300" s="24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8" t="s">
        <v>141</v>
      </c>
      <c r="AU300" s="248" t="s">
        <v>91</v>
      </c>
      <c r="AV300" s="13" t="s">
        <v>91</v>
      </c>
      <c r="AW300" s="13" t="s">
        <v>36</v>
      </c>
      <c r="AX300" s="13" t="s">
        <v>89</v>
      </c>
      <c r="AY300" s="248" t="s">
        <v>129</v>
      </c>
    </row>
    <row r="301" s="2" customFormat="1" ht="24.15" customHeight="1">
      <c r="A301" s="37"/>
      <c r="B301" s="38"/>
      <c r="C301" s="218" t="s">
        <v>316</v>
      </c>
      <c r="D301" s="218" t="s">
        <v>131</v>
      </c>
      <c r="E301" s="219" t="s">
        <v>223</v>
      </c>
      <c r="F301" s="220" t="s">
        <v>224</v>
      </c>
      <c r="G301" s="221" t="s">
        <v>159</v>
      </c>
      <c r="H301" s="222">
        <v>6.1600000000000001</v>
      </c>
      <c r="I301" s="223"/>
      <c r="J301" s="224">
        <f>ROUND(I301*H301,2)</f>
        <v>0</v>
      </c>
      <c r="K301" s="225"/>
      <c r="L301" s="43"/>
      <c r="M301" s="226" t="s">
        <v>1</v>
      </c>
      <c r="N301" s="227" t="s">
        <v>46</v>
      </c>
      <c r="O301" s="90"/>
      <c r="P301" s="228">
        <f>O301*H301</f>
        <v>0</v>
      </c>
      <c r="Q301" s="228">
        <v>1.8700000000000001</v>
      </c>
      <c r="R301" s="228">
        <f>Q301*H301</f>
        <v>11.519200000000001</v>
      </c>
      <c r="S301" s="228">
        <v>0</v>
      </c>
      <c r="T301" s="229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0" t="s">
        <v>135</v>
      </c>
      <c r="AT301" s="230" t="s">
        <v>131</v>
      </c>
      <c r="AU301" s="230" t="s">
        <v>91</v>
      </c>
      <c r="AY301" s="16" t="s">
        <v>129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6" t="s">
        <v>89</v>
      </c>
      <c r="BK301" s="231">
        <f>ROUND(I301*H301,2)</f>
        <v>0</v>
      </c>
      <c r="BL301" s="16" t="s">
        <v>135</v>
      </c>
      <c r="BM301" s="230" t="s">
        <v>607</v>
      </c>
    </row>
    <row r="302" s="2" customFormat="1">
      <c r="A302" s="37"/>
      <c r="B302" s="38"/>
      <c r="C302" s="39"/>
      <c r="D302" s="232" t="s">
        <v>137</v>
      </c>
      <c r="E302" s="39"/>
      <c r="F302" s="233" t="s">
        <v>226</v>
      </c>
      <c r="G302" s="39"/>
      <c r="H302" s="39"/>
      <c r="I302" s="234"/>
      <c r="J302" s="39"/>
      <c r="K302" s="39"/>
      <c r="L302" s="43"/>
      <c r="M302" s="235"/>
      <c r="N302" s="236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137</v>
      </c>
      <c r="AU302" s="16" t="s">
        <v>91</v>
      </c>
    </row>
    <row r="303" s="2" customFormat="1">
      <c r="A303" s="37"/>
      <c r="B303" s="38"/>
      <c r="C303" s="39"/>
      <c r="D303" s="232" t="s">
        <v>139</v>
      </c>
      <c r="E303" s="39"/>
      <c r="F303" s="237" t="s">
        <v>494</v>
      </c>
      <c r="G303" s="39"/>
      <c r="H303" s="39"/>
      <c r="I303" s="234"/>
      <c r="J303" s="39"/>
      <c r="K303" s="39"/>
      <c r="L303" s="43"/>
      <c r="M303" s="235"/>
      <c r="N303" s="236"/>
      <c r="O303" s="90"/>
      <c r="P303" s="90"/>
      <c r="Q303" s="90"/>
      <c r="R303" s="90"/>
      <c r="S303" s="90"/>
      <c r="T303" s="91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139</v>
      </c>
      <c r="AU303" s="16" t="s">
        <v>91</v>
      </c>
    </row>
    <row r="304" s="13" customFormat="1">
      <c r="A304" s="13"/>
      <c r="B304" s="238"/>
      <c r="C304" s="239"/>
      <c r="D304" s="232" t="s">
        <v>141</v>
      </c>
      <c r="E304" s="240" t="s">
        <v>1</v>
      </c>
      <c r="F304" s="241" t="s">
        <v>606</v>
      </c>
      <c r="G304" s="239"/>
      <c r="H304" s="242">
        <v>6.1600000000000001</v>
      </c>
      <c r="I304" s="243"/>
      <c r="J304" s="239"/>
      <c r="K304" s="239"/>
      <c r="L304" s="244"/>
      <c r="M304" s="245"/>
      <c r="N304" s="246"/>
      <c r="O304" s="246"/>
      <c r="P304" s="246"/>
      <c r="Q304" s="246"/>
      <c r="R304" s="246"/>
      <c r="S304" s="246"/>
      <c r="T304" s="24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8" t="s">
        <v>141</v>
      </c>
      <c r="AU304" s="248" t="s">
        <v>91</v>
      </c>
      <c r="AV304" s="13" t="s">
        <v>91</v>
      </c>
      <c r="AW304" s="13" t="s">
        <v>36</v>
      </c>
      <c r="AX304" s="13" t="s">
        <v>89</v>
      </c>
      <c r="AY304" s="248" t="s">
        <v>129</v>
      </c>
    </row>
    <row r="305" s="2" customFormat="1" ht="24.15" customHeight="1">
      <c r="A305" s="37"/>
      <c r="B305" s="38"/>
      <c r="C305" s="218" t="s">
        <v>341</v>
      </c>
      <c r="D305" s="218" t="s">
        <v>131</v>
      </c>
      <c r="E305" s="219" t="s">
        <v>228</v>
      </c>
      <c r="F305" s="220" t="s">
        <v>229</v>
      </c>
      <c r="G305" s="221" t="s">
        <v>134</v>
      </c>
      <c r="H305" s="222">
        <v>24</v>
      </c>
      <c r="I305" s="223"/>
      <c r="J305" s="224">
        <f>ROUND(I305*H305,2)</f>
        <v>0</v>
      </c>
      <c r="K305" s="225"/>
      <c r="L305" s="43"/>
      <c r="M305" s="226" t="s">
        <v>1</v>
      </c>
      <c r="N305" s="227" t="s">
        <v>46</v>
      </c>
      <c r="O305" s="90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0" t="s">
        <v>135</v>
      </c>
      <c r="AT305" s="230" t="s">
        <v>131</v>
      </c>
      <c r="AU305" s="230" t="s">
        <v>91</v>
      </c>
      <c r="AY305" s="16" t="s">
        <v>129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6" t="s">
        <v>89</v>
      </c>
      <c r="BK305" s="231">
        <f>ROUND(I305*H305,2)</f>
        <v>0</v>
      </c>
      <c r="BL305" s="16" t="s">
        <v>135</v>
      </c>
      <c r="BM305" s="230" t="s">
        <v>608</v>
      </c>
    </row>
    <row r="306" s="2" customFormat="1">
      <c r="A306" s="37"/>
      <c r="B306" s="38"/>
      <c r="C306" s="39"/>
      <c r="D306" s="232" t="s">
        <v>137</v>
      </c>
      <c r="E306" s="39"/>
      <c r="F306" s="233" t="s">
        <v>231</v>
      </c>
      <c r="G306" s="39"/>
      <c r="H306" s="39"/>
      <c r="I306" s="234"/>
      <c r="J306" s="39"/>
      <c r="K306" s="39"/>
      <c r="L306" s="43"/>
      <c r="M306" s="235"/>
      <c r="N306" s="236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137</v>
      </c>
      <c r="AU306" s="16" t="s">
        <v>91</v>
      </c>
    </row>
    <row r="307" s="13" customFormat="1">
      <c r="A307" s="13"/>
      <c r="B307" s="238"/>
      <c r="C307" s="239"/>
      <c r="D307" s="232" t="s">
        <v>141</v>
      </c>
      <c r="E307" s="240" t="s">
        <v>1</v>
      </c>
      <c r="F307" s="241" t="s">
        <v>609</v>
      </c>
      <c r="G307" s="239"/>
      <c r="H307" s="242">
        <v>24</v>
      </c>
      <c r="I307" s="243"/>
      <c r="J307" s="239"/>
      <c r="K307" s="239"/>
      <c r="L307" s="244"/>
      <c r="M307" s="245"/>
      <c r="N307" s="246"/>
      <c r="O307" s="246"/>
      <c r="P307" s="246"/>
      <c r="Q307" s="246"/>
      <c r="R307" s="246"/>
      <c r="S307" s="246"/>
      <c r="T307" s="247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8" t="s">
        <v>141</v>
      </c>
      <c r="AU307" s="248" t="s">
        <v>91</v>
      </c>
      <c r="AV307" s="13" t="s">
        <v>91</v>
      </c>
      <c r="AW307" s="13" t="s">
        <v>36</v>
      </c>
      <c r="AX307" s="13" t="s">
        <v>89</v>
      </c>
      <c r="AY307" s="248" t="s">
        <v>129</v>
      </c>
    </row>
    <row r="308" s="2" customFormat="1" ht="24.15" customHeight="1">
      <c r="A308" s="37"/>
      <c r="B308" s="38"/>
      <c r="C308" s="218" t="s">
        <v>343</v>
      </c>
      <c r="D308" s="218" t="s">
        <v>131</v>
      </c>
      <c r="E308" s="219" t="s">
        <v>362</v>
      </c>
      <c r="F308" s="220" t="s">
        <v>363</v>
      </c>
      <c r="G308" s="221" t="s">
        <v>159</v>
      </c>
      <c r="H308" s="222">
        <v>14.23</v>
      </c>
      <c r="I308" s="223"/>
      <c r="J308" s="224">
        <f>ROUND(I308*H308,2)</f>
        <v>0</v>
      </c>
      <c r="K308" s="225"/>
      <c r="L308" s="43"/>
      <c r="M308" s="226" t="s">
        <v>1</v>
      </c>
      <c r="N308" s="227" t="s">
        <v>46</v>
      </c>
      <c r="O308" s="90"/>
      <c r="P308" s="228">
        <f>O308*H308</f>
        <v>0</v>
      </c>
      <c r="Q308" s="228">
        <v>0</v>
      </c>
      <c r="R308" s="228">
        <f>Q308*H308</f>
        <v>0</v>
      </c>
      <c r="S308" s="228">
        <v>0</v>
      </c>
      <c r="T308" s="229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30" t="s">
        <v>135</v>
      </c>
      <c r="AT308" s="230" t="s">
        <v>131</v>
      </c>
      <c r="AU308" s="230" t="s">
        <v>91</v>
      </c>
      <c r="AY308" s="16" t="s">
        <v>129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6" t="s">
        <v>89</v>
      </c>
      <c r="BK308" s="231">
        <f>ROUND(I308*H308,2)</f>
        <v>0</v>
      </c>
      <c r="BL308" s="16" t="s">
        <v>135</v>
      </c>
      <c r="BM308" s="230" t="s">
        <v>610</v>
      </c>
    </row>
    <row r="309" s="2" customFormat="1">
      <c r="A309" s="37"/>
      <c r="B309" s="38"/>
      <c r="C309" s="39"/>
      <c r="D309" s="232" t="s">
        <v>137</v>
      </c>
      <c r="E309" s="39"/>
      <c r="F309" s="233" t="s">
        <v>365</v>
      </c>
      <c r="G309" s="39"/>
      <c r="H309" s="39"/>
      <c r="I309" s="234"/>
      <c r="J309" s="39"/>
      <c r="K309" s="39"/>
      <c r="L309" s="43"/>
      <c r="M309" s="235"/>
      <c r="N309" s="236"/>
      <c r="O309" s="90"/>
      <c r="P309" s="90"/>
      <c r="Q309" s="90"/>
      <c r="R309" s="90"/>
      <c r="S309" s="90"/>
      <c r="T309" s="91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137</v>
      </c>
      <c r="AU309" s="16" t="s">
        <v>91</v>
      </c>
    </row>
    <row r="310" s="2" customFormat="1">
      <c r="A310" s="37"/>
      <c r="B310" s="38"/>
      <c r="C310" s="39"/>
      <c r="D310" s="232" t="s">
        <v>139</v>
      </c>
      <c r="E310" s="39"/>
      <c r="F310" s="237" t="s">
        <v>366</v>
      </c>
      <c r="G310" s="39"/>
      <c r="H310" s="39"/>
      <c r="I310" s="234"/>
      <c r="J310" s="39"/>
      <c r="K310" s="39"/>
      <c r="L310" s="43"/>
      <c r="M310" s="235"/>
      <c r="N310" s="236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139</v>
      </c>
      <c r="AU310" s="16" t="s">
        <v>91</v>
      </c>
    </row>
    <row r="311" s="13" customFormat="1">
      <c r="A311" s="13"/>
      <c r="B311" s="238"/>
      <c r="C311" s="239"/>
      <c r="D311" s="232" t="s">
        <v>141</v>
      </c>
      <c r="E311" s="240" t="s">
        <v>1</v>
      </c>
      <c r="F311" s="241" t="s">
        <v>611</v>
      </c>
      <c r="G311" s="239"/>
      <c r="H311" s="242">
        <v>14.23</v>
      </c>
      <c r="I311" s="243"/>
      <c r="J311" s="239"/>
      <c r="K311" s="239"/>
      <c r="L311" s="244"/>
      <c r="M311" s="245"/>
      <c r="N311" s="246"/>
      <c r="O311" s="246"/>
      <c r="P311" s="246"/>
      <c r="Q311" s="246"/>
      <c r="R311" s="246"/>
      <c r="S311" s="246"/>
      <c r="T311" s="247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8" t="s">
        <v>141</v>
      </c>
      <c r="AU311" s="248" t="s">
        <v>91</v>
      </c>
      <c r="AV311" s="13" t="s">
        <v>91</v>
      </c>
      <c r="AW311" s="13" t="s">
        <v>36</v>
      </c>
      <c r="AX311" s="13" t="s">
        <v>89</v>
      </c>
      <c r="AY311" s="248" t="s">
        <v>129</v>
      </c>
    </row>
    <row r="312" s="2" customFormat="1" ht="33" customHeight="1">
      <c r="A312" s="37"/>
      <c r="B312" s="38"/>
      <c r="C312" s="218" t="s">
        <v>346</v>
      </c>
      <c r="D312" s="218" t="s">
        <v>131</v>
      </c>
      <c r="E312" s="219" t="s">
        <v>372</v>
      </c>
      <c r="F312" s="220" t="s">
        <v>373</v>
      </c>
      <c r="G312" s="221" t="s">
        <v>159</v>
      </c>
      <c r="H312" s="222">
        <v>14.092000000000001</v>
      </c>
      <c r="I312" s="223"/>
      <c r="J312" s="224">
        <f>ROUND(I312*H312,2)</f>
        <v>0</v>
      </c>
      <c r="K312" s="225"/>
      <c r="L312" s="43"/>
      <c r="M312" s="226" t="s">
        <v>1</v>
      </c>
      <c r="N312" s="227" t="s">
        <v>46</v>
      </c>
      <c r="O312" s="90"/>
      <c r="P312" s="228">
        <f>O312*H312</f>
        <v>0</v>
      </c>
      <c r="Q312" s="228">
        <v>0</v>
      </c>
      <c r="R312" s="228">
        <f>Q312*H312</f>
        <v>0</v>
      </c>
      <c r="S312" s="228">
        <v>0</v>
      </c>
      <c r="T312" s="229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30" t="s">
        <v>135</v>
      </c>
      <c r="AT312" s="230" t="s">
        <v>131</v>
      </c>
      <c r="AU312" s="230" t="s">
        <v>91</v>
      </c>
      <c r="AY312" s="16" t="s">
        <v>129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6" t="s">
        <v>89</v>
      </c>
      <c r="BK312" s="231">
        <f>ROUND(I312*H312,2)</f>
        <v>0</v>
      </c>
      <c r="BL312" s="16" t="s">
        <v>135</v>
      </c>
      <c r="BM312" s="230" t="s">
        <v>612</v>
      </c>
    </row>
    <row r="313" s="2" customFormat="1">
      <c r="A313" s="37"/>
      <c r="B313" s="38"/>
      <c r="C313" s="39"/>
      <c r="D313" s="232" t="s">
        <v>137</v>
      </c>
      <c r="E313" s="39"/>
      <c r="F313" s="233" t="s">
        <v>375</v>
      </c>
      <c r="G313" s="39"/>
      <c r="H313" s="39"/>
      <c r="I313" s="234"/>
      <c r="J313" s="39"/>
      <c r="K313" s="39"/>
      <c r="L313" s="43"/>
      <c r="M313" s="235"/>
      <c r="N313" s="236"/>
      <c r="O313" s="90"/>
      <c r="P313" s="90"/>
      <c r="Q313" s="90"/>
      <c r="R313" s="90"/>
      <c r="S313" s="90"/>
      <c r="T313" s="91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137</v>
      </c>
      <c r="AU313" s="16" t="s">
        <v>91</v>
      </c>
    </row>
    <row r="314" s="2" customFormat="1">
      <c r="A314" s="37"/>
      <c r="B314" s="38"/>
      <c r="C314" s="39"/>
      <c r="D314" s="232" t="s">
        <v>139</v>
      </c>
      <c r="E314" s="39"/>
      <c r="F314" s="237" t="s">
        <v>376</v>
      </c>
      <c r="G314" s="39"/>
      <c r="H314" s="39"/>
      <c r="I314" s="234"/>
      <c r="J314" s="39"/>
      <c r="K314" s="39"/>
      <c r="L314" s="43"/>
      <c r="M314" s="235"/>
      <c r="N314" s="236"/>
      <c r="O314" s="90"/>
      <c r="P314" s="90"/>
      <c r="Q314" s="90"/>
      <c r="R314" s="90"/>
      <c r="S314" s="90"/>
      <c r="T314" s="91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139</v>
      </c>
      <c r="AU314" s="16" t="s">
        <v>91</v>
      </c>
    </row>
    <row r="315" s="13" customFormat="1">
      <c r="A315" s="13"/>
      <c r="B315" s="238"/>
      <c r="C315" s="239"/>
      <c r="D315" s="232" t="s">
        <v>141</v>
      </c>
      <c r="E315" s="240" t="s">
        <v>1</v>
      </c>
      <c r="F315" s="241" t="s">
        <v>613</v>
      </c>
      <c r="G315" s="239"/>
      <c r="H315" s="242">
        <v>14.092000000000001</v>
      </c>
      <c r="I315" s="243"/>
      <c r="J315" s="239"/>
      <c r="K315" s="239"/>
      <c r="L315" s="244"/>
      <c r="M315" s="245"/>
      <c r="N315" s="246"/>
      <c r="O315" s="246"/>
      <c r="P315" s="246"/>
      <c r="Q315" s="246"/>
      <c r="R315" s="246"/>
      <c r="S315" s="246"/>
      <c r="T315" s="24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8" t="s">
        <v>141</v>
      </c>
      <c r="AU315" s="248" t="s">
        <v>91</v>
      </c>
      <c r="AV315" s="13" t="s">
        <v>91</v>
      </c>
      <c r="AW315" s="13" t="s">
        <v>36</v>
      </c>
      <c r="AX315" s="13" t="s">
        <v>89</v>
      </c>
      <c r="AY315" s="248" t="s">
        <v>129</v>
      </c>
    </row>
    <row r="316" s="2" customFormat="1" ht="33" customHeight="1">
      <c r="A316" s="37"/>
      <c r="B316" s="38"/>
      <c r="C316" s="218" t="s">
        <v>348</v>
      </c>
      <c r="D316" s="218" t="s">
        <v>131</v>
      </c>
      <c r="E316" s="219" t="s">
        <v>382</v>
      </c>
      <c r="F316" s="220" t="s">
        <v>383</v>
      </c>
      <c r="G316" s="221" t="s">
        <v>211</v>
      </c>
      <c r="H316" s="222">
        <v>3.3250000000000002</v>
      </c>
      <c r="I316" s="223"/>
      <c r="J316" s="224">
        <f>ROUND(I316*H316,2)</f>
        <v>0</v>
      </c>
      <c r="K316" s="225"/>
      <c r="L316" s="43"/>
      <c r="M316" s="226" t="s">
        <v>1</v>
      </c>
      <c r="N316" s="227" t="s">
        <v>46</v>
      </c>
      <c r="O316" s="90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0" t="s">
        <v>135</v>
      </c>
      <c r="AT316" s="230" t="s">
        <v>131</v>
      </c>
      <c r="AU316" s="230" t="s">
        <v>91</v>
      </c>
      <c r="AY316" s="16" t="s">
        <v>129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6" t="s">
        <v>89</v>
      </c>
      <c r="BK316" s="231">
        <f>ROUND(I316*H316,2)</f>
        <v>0</v>
      </c>
      <c r="BL316" s="16" t="s">
        <v>135</v>
      </c>
      <c r="BM316" s="230" t="s">
        <v>614</v>
      </c>
    </row>
    <row r="317" s="2" customFormat="1">
      <c r="A317" s="37"/>
      <c r="B317" s="38"/>
      <c r="C317" s="39"/>
      <c r="D317" s="232" t="s">
        <v>137</v>
      </c>
      <c r="E317" s="39"/>
      <c r="F317" s="233" t="s">
        <v>385</v>
      </c>
      <c r="G317" s="39"/>
      <c r="H317" s="39"/>
      <c r="I317" s="234"/>
      <c r="J317" s="39"/>
      <c r="K317" s="39"/>
      <c r="L317" s="43"/>
      <c r="M317" s="235"/>
      <c r="N317" s="236"/>
      <c r="O317" s="90"/>
      <c r="P317" s="90"/>
      <c r="Q317" s="90"/>
      <c r="R317" s="90"/>
      <c r="S317" s="90"/>
      <c r="T317" s="91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137</v>
      </c>
      <c r="AU317" s="16" t="s">
        <v>91</v>
      </c>
    </row>
    <row r="318" s="13" customFormat="1">
      <c r="A318" s="13"/>
      <c r="B318" s="238"/>
      <c r="C318" s="239"/>
      <c r="D318" s="232" t="s">
        <v>141</v>
      </c>
      <c r="E318" s="240" t="s">
        <v>1</v>
      </c>
      <c r="F318" s="241" t="s">
        <v>583</v>
      </c>
      <c r="G318" s="239"/>
      <c r="H318" s="242">
        <v>3.3250000000000002</v>
      </c>
      <c r="I318" s="243"/>
      <c r="J318" s="239"/>
      <c r="K318" s="239"/>
      <c r="L318" s="244"/>
      <c r="M318" s="245"/>
      <c r="N318" s="246"/>
      <c r="O318" s="246"/>
      <c r="P318" s="246"/>
      <c r="Q318" s="246"/>
      <c r="R318" s="246"/>
      <c r="S318" s="246"/>
      <c r="T318" s="24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8" t="s">
        <v>141</v>
      </c>
      <c r="AU318" s="248" t="s">
        <v>91</v>
      </c>
      <c r="AV318" s="13" t="s">
        <v>91</v>
      </c>
      <c r="AW318" s="13" t="s">
        <v>36</v>
      </c>
      <c r="AX318" s="13" t="s">
        <v>89</v>
      </c>
      <c r="AY318" s="248" t="s">
        <v>129</v>
      </c>
    </row>
    <row r="319" s="2" customFormat="1" ht="21.75" customHeight="1">
      <c r="A319" s="37"/>
      <c r="B319" s="38"/>
      <c r="C319" s="218" t="s">
        <v>351</v>
      </c>
      <c r="D319" s="218" t="s">
        <v>131</v>
      </c>
      <c r="E319" s="219" t="s">
        <v>388</v>
      </c>
      <c r="F319" s="220" t="s">
        <v>389</v>
      </c>
      <c r="G319" s="221" t="s">
        <v>211</v>
      </c>
      <c r="H319" s="222">
        <v>3.3250000000000002</v>
      </c>
      <c r="I319" s="223"/>
      <c r="J319" s="224">
        <f>ROUND(I319*H319,2)</f>
        <v>0</v>
      </c>
      <c r="K319" s="225"/>
      <c r="L319" s="43"/>
      <c r="M319" s="226" t="s">
        <v>1</v>
      </c>
      <c r="N319" s="227" t="s">
        <v>46</v>
      </c>
      <c r="O319" s="90"/>
      <c r="P319" s="228">
        <f>O319*H319</f>
        <v>0</v>
      </c>
      <c r="Q319" s="228">
        <v>0</v>
      </c>
      <c r="R319" s="228">
        <f>Q319*H319</f>
        <v>0</v>
      </c>
      <c r="S319" s="228">
        <v>0</v>
      </c>
      <c r="T319" s="229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30" t="s">
        <v>135</v>
      </c>
      <c r="AT319" s="230" t="s">
        <v>131</v>
      </c>
      <c r="AU319" s="230" t="s">
        <v>91</v>
      </c>
      <c r="AY319" s="16" t="s">
        <v>129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6" t="s">
        <v>89</v>
      </c>
      <c r="BK319" s="231">
        <f>ROUND(I319*H319,2)</f>
        <v>0</v>
      </c>
      <c r="BL319" s="16" t="s">
        <v>135</v>
      </c>
      <c r="BM319" s="230" t="s">
        <v>615</v>
      </c>
    </row>
    <row r="320" s="2" customFormat="1">
      <c r="A320" s="37"/>
      <c r="B320" s="38"/>
      <c r="C320" s="39"/>
      <c r="D320" s="232" t="s">
        <v>137</v>
      </c>
      <c r="E320" s="39"/>
      <c r="F320" s="233" t="s">
        <v>391</v>
      </c>
      <c r="G320" s="39"/>
      <c r="H320" s="39"/>
      <c r="I320" s="234"/>
      <c r="J320" s="39"/>
      <c r="K320" s="39"/>
      <c r="L320" s="43"/>
      <c r="M320" s="235"/>
      <c r="N320" s="236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137</v>
      </c>
      <c r="AU320" s="16" t="s">
        <v>91</v>
      </c>
    </row>
    <row r="321" s="13" customFormat="1">
      <c r="A321" s="13"/>
      <c r="B321" s="238"/>
      <c r="C321" s="239"/>
      <c r="D321" s="232" t="s">
        <v>141</v>
      </c>
      <c r="E321" s="240" t="s">
        <v>1</v>
      </c>
      <c r="F321" s="241" t="s">
        <v>583</v>
      </c>
      <c r="G321" s="239"/>
      <c r="H321" s="242">
        <v>3.3250000000000002</v>
      </c>
      <c r="I321" s="243"/>
      <c r="J321" s="239"/>
      <c r="K321" s="239"/>
      <c r="L321" s="244"/>
      <c r="M321" s="245"/>
      <c r="N321" s="246"/>
      <c r="O321" s="246"/>
      <c r="P321" s="246"/>
      <c r="Q321" s="246"/>
      <c r="R321" s="246"/>
      <c r="S321" s="246"/>
      <c r="T321" s="247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8" t="s">
        <v>141</v>
      </c>
      <c r="AU321" s="248" t="s">
        <v>91</v>
      </c>
      <c r="AV321" s="13" t="s">
        <v>91</v>
      </c>
      <c r="AW321" s="13" t="s">
        <v>36</v>
      </c>
      <c r="AX321" s="13" t="s">
        <v>89</v>
      </c>
      <c r="AY321" s="248" t="s">
        <v>129</v>
      </c>
    </row>
    <row r="322" s="2" customFormat="1" ht="33" customHeight="1">
      <c r="A322" s="37"/>
      <c r="B322" s="38"/>
      <c r="C322" s="218" t="s">
        <v>354</v>
      </c>
      <c r="D322" s="218" t="s">
        <v>131</v>
      </c>
      <c r="E322" s="219" t="s">
        <v>526</v>
      </c>
      <c r="F322" s="220" t="s">
        <v>527</v>
      </c>
      <c r="G322" s="221" t="s">
        <v>134</v>
      </c>
      <c r="H322" s="222">
        <v>1.2</v>
      </c>
      <c r="I322" s="223"/>
      <c r="J322" s="224">
        <f>ROUND(I322*H322,2)</f>
        <v>0</v>
      </c>
      <c r="K322" s="225"/>
      <c r="L322" s="43"/>
      <c r="M322" s="226" t="s">
        <v>1</v>
      </c>
      <c r="N322" s="227" t="s">
        <v>46</v>
      </c>
      <c r="O322" s="90"/>
      <c r="P322" s="228">
        <f>O322*H322</f>
        <v>0</v>
      </c>
      <c r="Q322" s="228">
        <v>0</v>
      </c>
      <c r="R322" s="228">
        <f>Q322*H322</f>
        <v>0</v>
      </c>
      <c r="S322" s="228">
        <v>0</v>
      </c>
      <c r="T322" s="229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30" t="s">
        <v>135</v>
      </c>
      <c r="AT322" s="230" t="s">
        <v>131</v>
      </c>
      <c r="AU322" s="230" t="s">
        <v>91</v>
      </c>
      <c r="AY322" s="16" t="s">
        <v>129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6" t="s">
        <v>89</v>
      </c>
      <c r="BK322" s="231">
        <f>ROUND(I322*H322,2)</f>
        <v>0</v>
      </c>
      <c r="BL322" s="16" t="s">
        <v>135</v>
      </c>
      <c r="BM322" s="230" t="s">
        <v>616</v>
      </c>
    </row>
    <row r="323" s="2" customFormat="1">
      <c r="A323" s="37"/>
      <c r="B323" s="38"/>
      <c r="C323" s="39"/>
      <c r="D323" s="232" t="s">
        <v>137</v>
      </c>
      <c r="E323" s="39"/>
      <c r="F323" s="233" t="s">
        <v>529</v>
      </c>
      <c r="G323" s="39"/>
      <c r="H323" s="39"/>
      <c r="I323" s="234"/>
      <c r="J323" s="39"/>
      <c r="K323" s="39"/>
      <c r="L323" s="43"/>
      <c r="M323" s="235"/>
      <c r="N323" s="236"/>
      <c r="O323" s="90"/>
      <c r="P323" s="90"/>
      <c r="Q323" s="90"/>
      <c r="R323" s="90"/>
      <c r="S323" s="90"/>
      <c r="T323" s="91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137</v>
      </c>
      <c r="AU323" s="16" t="s">
        <v>91</v>
      </c>
    </row>
    <row r="324" s="13" customFormat="1">
      <c r="A324" s="13"/>
      <c r="B324" s="238"/>
      <c r="C324" s="239"/>
      <c r="D324" s="232" t="s">
        <v>141</v>
      </c>
      <c r="E324" s="240" t="s">
        <v>1</v>
      </c>
      <c r="F324" s="241" t="s">
        <v>530</v>
      </c>
      <c r="G324" s="239"/>
      <c r="H324" s="242">
        <v>1.2</v>
      </c>
      <c r="I324" s="243"/>
      <c r="J324" s="239"/>
      <c r="K324" s="239"/>
      <c r="L324" s="244"/>
      <c r="M324" s="245"/>
      <c r="N324" s="246"/>
      <c r="O324" s="246"/>
      <c r="P324" s="246"/>
      <c r="Q324" s="246"/>
      <c r="R324" s="246"/>
      <c r="S324" s="246"/>
      <c r="T324" s="247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8" t="s">
        <v>141</v>
      </c>
      <c r="AU324" s="248" t="s">
        <v>91</v>
      </c>
      <c r="AV324" s="13" t="s">
        <v>91</v>
      </c>
      <c r="AW324" s="13" t="s">
        <v>36</v>
      </c>
      <c r="AX324" s="13" t="s">
        <v>89</v>
      </c>
      <c r="AY324" s="248" t="s">
        <v>129</v>
      </c>
    </row>
    <row r="325" s="2" customFormat="1" ht="24.15" customHeight="1">
      <c r="A325" s="37"/>
      <c r="B325" s="38"/>
      <c r="C325" s="218" t="s">
        <v>357</v>
      </c>
      <c r="D325" s="218" t="s">
        <v>131</v>
      </c>
      <c r="E325" s="219" t="s">
        <v>531</v>
      </c>
      <c r="F325" s="220" t="s">
        <v>532</v>
      </c>
      <c r="G325" s="221" t="s">
        <v>134</v>
      </c>
      <c r="H325" s="222">
        <v>1.2</v>
      </c>
      <c r="I325" s="223"/>
      <c r="J325" s="224">
        <f>ROUND(I325*H325,2)</f>
        <v>0</v>
      </c>
      <c r="K325" s="225"/>
      <c r="L325" s="43"/>
      <c r="M325" s="226" t="s">
        <v>1</v>
      </c>
      <c r="N325" s="227" t="s">
        <v>46</v>
      </c>
      <c r="O325" s="90"/>
      <c r="P325" s="228">
        <f>O325*H325</f>
        <v>0</v>
      </c>
      <c r="Q325" s="228">
        <v>0</v>
      </c>
      <c r="R325" s="228">
        <f>Q325*H325</f>
        <v>0</v>
      </c>
      <c r="S325" s="228">
        <v>0</v>
      </c>
      <c r="T325" s="229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30" t="s">
        <v>135</v>
      </c>
      <c r="AT325" s="230" t="s">
        <v>131</v>
      </c>
      <c r="AU325" s="230" t="s">
        <v>91</v>
      </c>
      <c r="AY325" s="16" t="s">
        <v>129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6" t="s">
        <v>89</v>
      </c>
      <c r="BK325" s="231">
        <f>ROUND(I325*H325,2)</f>
        <v>0</v>
      </c>
      <c r="BL325" s="16" t="s">
        <v>135</v>
      </c>
      <c r="BM325" s="230" t="s">
        <v>617</v>
      </c>
    </row>
    <row r="326" s="2" customFormat="1">
      <c r="A326" s="37"/>
      <c r="B326" s="38"/>
      <c r="C326" s="39"/>
      <c r="D326" s="232" t="s">
        <v>137</v>
      </c>
      <c r="E326" s="39"/>
      <c r="F326" s="233" t="s">
        <v>534</v>
      </c>
      <c r="G326" s="39"/>
      <c r="H326" s="39"/>
      <c r="I326" s="234"/>
      <c r="J326" s="39"/>
      <c r="K326" s="39"/>
      <c r="L326" s="43"/>
      <c r="M326" s="235"/>
      <c r="N326" s="236"/>
      <c r="O326" s="90"/>
      <c r="P326" s="90"/>
      <c r="Q326" s="90"/>
      <c r="R326" s="90"/>
      <c r="S326" s="90"/>
      <c r="T326" s="91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137</v>
      </c>
      <c r="AU326" s="16" t="s">
        <v>91</v>
      </c>
    </row>
    <row r="327" s="13" customFormat="1">
      <c r="A327" s="13"/>
      <c r="B327" s="238"/>
      <c r="C327" s="239"/>
      <c r="D327" s="232" t="s">
        <v>141</v>
      </c>
      <c r="E327" s="240" t="s">
        <v>1</v>
      </c>
      <c r="F327" s="241" t="s">
        <v>530</v>
      </c>
      <c r="G327" s="239"/>
      <c r="H327" s="242">
        <v>1.2</v>
      </c>
      <c r="I327" s="243"/>
      <c r="J327" s="239"/>
      <c r="K327" s="239"/>
      <c r="L327" s="244"/>
      <c r="M327" s="245"/>
      <c r="N327" s="246"/>
      <c r="O327" s="246"/>
      <c r="P327" s="246"/>
      <c r="Q327" s="246"/>
      <c r="R327" s="246"/>
      <c r="S327" s="246"/>
      <c r="T327" s="247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8" t="s">
        <v>141</v>
      </c>
      <c r="AU327" s="248" t="s">
        <v>91</v>
      </c>
      <c r="AV327" s="13" t="s">
        <v>91</v>
      </c>
      <c r="AW327" s="13" t="s">
        <v>36</v>
      </c>
      <c r="AX327" s="13" t="s">
        <v>89</v>
      </c>
      <c r="AY327" s="248" t="s">
        <v>129</v>
      </c>
    </row>
    <row r="328" s="2" customFormat="1" ht="16.5" customHeight="1">
      <c r="A328" s="37"/>
      <c r="B328" s="38"/>
      <c r="C328" s="260" t="s">
        <v>361</v>
      </c>
      <c r="D328" s="260" t="s">
        <v>441</v>
      </c>
      <c r="E328" s="261" t="s">
        <v>536</v>
      </c>
      <c r="F328" s="262" t="s">
        <v>537</v>
      </c>
      <c r="G328" s="263" t="s">
        <v>538</v>
      </c>
      <c r="H328" s="264">
        <v>0.024</v>
      </c>
      <c r="I328" s="265"/>
      <c r="J328" s="266">
        <f>ROUND(I328*H328,2)</f>
        <v>0</v>
      </c>
      <c r="K328" s="267"/>
      <c r="L328" s="268"/>
      <c r="M328" s="269" t="s">
        <v>1</v>
      </c>
      <c r="N328" s="270" t="s">
        <v>46</v>
      </c>
      <c r="O328" s="90"/>
      <c r="P328" s="228">
        <f>O328*H328</f>
        <v>0</v>
      </c>
      <c r="Q328" s="228">
        <v>0.001</v>
      </c>
      <c r="R328" s="228">
        <f>Q328*H328</f>
        <v>2.4000000000000001E-05</v>
      </c>
      <c r="S328" s="228">
        <v>0</v>
      </c>
      <c r="T328" s="229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30" t="s">
        <v>183</v>
      </c>
      <c r="AT328" s="230" t="s">
        <v>441</v>
      </c>
      <c r="AU328" s="230" t="s">
        <v>91</v>
      </c>
      <c r="AY328" s="16" t="s">
        <v>129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6" t="s">
        <v>89</v>
      </c>
      <c r="BK328" s="231">
        <f>ROUND(I328*H328,2)</f>
        <v>0</v>
      </c>
      <c r="BL328" s="16" t="s">
        <v>135</v>
      </c>
      <c r="BM328" s="230" t="s">
        <v>618</v>
      </c>
    </row>
    <row r="329" s="2" customFormat="1">
      <c r="A329" s="37"/>
      <c r="B329" s="38"/>
      <c r="C329" s="39"/>
      <c r="D329" s="232" t="s">
        <v>137</v>
      </c>
      <c r="E329" s="39"/>
      <c r="F329" s="233" t="s">
        <v>537</v>
      </c>
      <c r="G329" s="39"/>
      <c r="H329" s="39"/>
      <c r="I329" s="234"/>
      <c r="J329" s="39"/>
      <c r="K329" s="39"/>
      <c r="L329" s="43"/>
      <c r="M329" s="235"/>
      <c r="N329" s="236"/>
      <c r="O329" s="90"/>
      <c r="P329" s="90"/>
      <c r="Q329" s="90"/>
      <c r="R329" s="90"/>
      <c r="S329" s="90"/>
      <c r="T329" s="91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137</v>
      </c>
      <c r="AU329" s="16" t="s">
        <v>91</v>
      </c>
    </row>
    <row r="330" s="13" customFormat="1">
      <c r="A330" s="13"/>
      <c r="B330" s="238"/>
      <c r="C330" s="239"/>
      <c r="D330" s="232" t="s">
        <v>141</v>
      </c>
      <c r="E330" s="240" t="s">
        <v>1</v>
      </c>
      <c r="F330" s="241" t="s">
        <v>540</v>
      </c>
      <c r="G330" s="239"/>
      <c r="H330" s="242">
        <v>0.024</v>
      </c>
      <c r="I330" s="243"/>
      <c r="J330" s="239"/>
      <c r="K330" s="239"/>
      <c r="L330" s="244"/>
      <c r="M330" s="245"/>
      <c r="N330" s="246"/>
      <c r="O330" s="246"/>
      <c r="P330" s="246"/>
      <c r="Q330" s="246"/>
      <c r="R330" s="246"/>
      <c r="S330" s="246"/>
      <c r="T330" s="247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8" t="s">
        <v>141</v>
      </c>
      <c r="AU330" s="248" t="s">
        <v>91</v>
      </c>
      <c r="AV330" s="13" t="s">
        <v>91</v>
      </c>
      <c r="AW330" s="13" t="s">
        <v>36</v>
      </c>
      <c r="AX330" s="13" t="s">
        <v>89</v>
      </c>
      <c r="AY330" s="248" t="s">
        <v>129</v>
      </c>
    </row>
    <row r="331" s="2" customFormat="1" ht="33" customHeight="1">
      <c r="A331" s="37"/>
      <c r="B331" s="38"/>
      <c r="C331" s="218" t="s">
        <v>371</v>
      </c>
      <c r="D331" s="218" t="s">
        <v>131</v>
      </c>
      <c r="E331" s="219" t="s">
        <v>541</v>
      </c>
      <c r="F331" s="220" t="s">
        <v>542</v>
      </c>
      <c r="G331" s="221" t="s">
        <v>134</v>
      </c>
      <c r="H331" s="222">
        <v>1.2</v>
      </c>
      <c r="I331" s="223"/>
      <c r="J331" s="224">
        <f>ROUND(I331*H331,2)</f>
        <v>0</v>
      </c>
      <c r="K331" s="225"/>
      <c r="L331" s="43"/>
      <c r="M331" s="226" t="s">
        <v>1</v>
      </c>
      <c r="N331" s="227" t="s">
        <v>46</v>
      </c>
      <c r="O331" s="90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30" t="s">
        <v>135</v>
      </c>
      <c r="AT331" s="230" t="s">
        <v>131</v>
      </c>
      <c r="AU331" s="230" t="s">
        <v>91</v>
      </c>
      <c r="AY331" s="16" t="s">
        <v>129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6" t="s">
        <v>89</v>
      </c>
      <c r="BK331" s="231">
        <f>ROUND(I331*H331,2)</f>
        <v>0</v>
      </c>
      <c r="BL331" s="16" t="s">
        <v>135</v>
      </c>
      <c r="BM331" s="230" t="s">
        <v>619</v>
      </c>
    </row>
    <row r="332" s="2" customFormat="1">
      <c r="A332" s="37"/>
      <c r="B332" s="38"/>
      <c r="C332" s="39"/>
      <c r="D332" s="232" t="s">
        <v>137</v>
      </c>
      <c r="E332" s="39"/>
      <c r="F332" s="233" t="s">
        <v>544</v>
      </c>
      <c r="G332" s="39"/>
      <c r="H332" s="39"/>
      <c r="I332" s="234"/>
      <c r="J332" s="39"/>
      <c r="K332" s="39"/>
      <c r="L332" s="43"/>
      <c r="M332" s="235"/>
      <c r="N332" s="236"/>
      <c r="O332" s="90"/>
      <c r="P332" s="90"/>
      <c r="Q332" s="90"/>
      <c r="R332" s="90"/>
      <c r="S332" s="90"/>
      <c r="T332" s="91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137</v>
      </c>
      <c r="AU332" s="16" t="s">
        <v>91</v>
      </c>
    </row>
    <row r="333" s="13" customFormat="1">
      <c r="A333" s="13"/>
      <c r="B333" s="238"/>
      <c r="C333" s="239"/>
      <c r="D333" s="232" t="s">
        <v>141</v>
      </c>
      <c r="E333" s="240" t="s">
        <v>1</v>
      </c>
      <c r="F333" s="241" t="s">
        <v>530</v>
      </c>
      <c r="G333" s="239"/>
      <c r="H333" s="242">
        <v>1.2</v>
      </c>
      <c r="I333" s="243"/>
      <c r="J333" s="239"/>
      <c r="K333" s="239"/>
      <c r="L333" s="244"/>
      <c r="M333" s="245"/>
      <c r="N333" s="246"/>
      <c r="O333" s="246"/>
      <c r="P333" s="246"/>
      <c r="Q333" s="246"/>
      <c r="R333" s="246"/>
      <c r="S333" s="246"/>
      <c r="T333" s="247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8" t="s">
        <v>141</v>
      </c>
      <c r="AU333" s="248" t="s">
        <v>91</v>
      </c>
      <c r="AV333" s="13" t="s">
        <v>91</v>
      </c>
      <c r="AW333" s="13" t="s">
        <v>36</v>
      </c>
      <c r="AX333" s="13" t="s">
        <v>89</v>
      </c>
      <c r="AY333" s="248" t="s">
        <v>129</v>
      </c>
    </row>
    <row r="334" s="2" customFormat="1" ht="16.5" customHeight="1">
      <c r="A334" s="37"/>
      <c r="B334" s="38"/>
      <c r="C334" s="260" t="s">
        <v>381</v>
      </c>
      <c r="D334" s="260" t="s">
        <v>441</v>
      </c>
      <c r="E334" s="261" t="s">
        <v>546</v>
      </c>
      <c r="F334" s="262" t="s">
        <v>547</v>
      </c>
      <c r="G334" s="263" t="s">
        <v>159</v>
      </c>
      <c r="H334" s="264">
        <v>0.070000000000000007</v>
      </c>
      <c r="I334" s="265"/>
      <c r="J334" s="266">
        <f>ROUND(I334*H334,2)</f>
        <v>0</v>
      </c>
      <c r="K334" s="267"/>
      <c r="L334" s="268"/>
      <c r="M334" s="269" t="s">
        <v>1</v>
      </c>
      <c r="N334" s="270" t="s">
        <v>46</v>
      </c>
      <c r="O334" s="90"/>
      <c r="P334" s="228">
        <f>O334*H334</f>
        <v>0</v>
      </c>
      <c r="Q334" s="228">
        <v>0.20999999999999999</v>
      </c>
      <c r="R334" s="228">
        <f>Q334*H334</f>
        <v>0.014700000000000001</v>
      </c>
      <c r="S334" s="228">
        <v>0</v>
      </c>
      <c r="T334" s="229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30" t="s">
        <v>183</v>
      </c>
      <c r="AT334" s="230" t="s">
        <v>441</v>
      </c>
      <c r="AU334" s="230" t="s">
        <v>91</v>
      </c>
      <c r="AY334" s="16" t="s">
        <v>129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6" t="s">
        <v>89</v>
      </c>
      <c r="BK334" s="231">
        <f>ROUND(I334*H334,2)</f>
        <v>0</v>
      </c>
      <c r="BL334" s="16" t="s">
        <v>135</v>
      </c>
      <c r="BM334" s="230" t="s">
        <v>620</v>
      </c>
    </row>
    <row r="335" s="2" customFormat="1">
      <c r="A335" s="37"/>
      <c r="B335" s="38"/>
      <c r="C335" s="39"/>
      <c r="D335" s="232" t="s">
        <v>137</v>
      </c>
      <c r="E335" s="39"/>
      <c r="F335" s="233" t="s">
        <v>547</v>
      </c>
      <c r="G335" s="39"/>
      <c r="H335" s="39"/>
      <c r="I335" s="234"/>
      <c r="J335" s="39"/>
      <c r="K335" s="39"/>
      <c r="L335" s="43"/>
      <c r="M335" s="235"/>
      <c r="N335" s="236"/>
      <c r="O335" s="90"/>
      <c r="P335" s="90"/>
      <c r="Q335" s="90"/>
      <c r="R335" s="90"/>
      <c r="S335" s="90"/>
      <c r="T335" s="91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137</v>
      </c>
      <c r="AU335" s="16" t="s">
        <v>91</v>
      </c>
    </row>
    <row r="336" s="13" customFormat="1">
      <c r="A336" s="13"/>
      <c r="B336" s="238"/>
      <c r="C336" s="239"/>
      <c r="D336" s="232" t="s">
        <v>141</v>
      </c>
      <c r="E336" s="240" t="s">
        <v>1</v>
      </c>
      <c r="F336" s="241" t="s">
        <v>549</v>
      </c>
      <c r="G336" s="239"/>
      <c r="H336" s="242">
        <v>0.070000000000000007</v>
      </c>
      <c r="I336" s="243"/>
      <c r="J336" s="239"/>
      <c r="K336" s="239"/>
      <c r="L336" s="244"/>
      <c r="M336" s="245"/>
      <c r="N336" s="246"/>
      <c r="O336" s="246"/>
      <c r="P336" s="246"/>
      <c r="Q336" s="246"/>
      <c r="R336" s="246"/>
      <c r="S336" s="246"/>
      <c r="T336" s="247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8" t="s">
        <v>141</v>
      </c>
      <c r="AU336" s="248" t="s">
        <v>91</v>
      </c>
      <c r="AV336" s="13" t="s">
        <v>91</v>
      </c>
      <c r="AW336" s="13" t="s">
        <v>36</v>
      </c>
      <c r="AX336" s="13" t="s">
        <v>89</v>
      </c>
      <c r="AY336" s="248" t="s">
        <v>129</v>
      </c>
    </row>
    <row r="337" s="2" customFormat="1" ht="16.5" customHeight="1">
      <c r="A337" s="37"/>
      <c r="B337" s="38"/>
      <c r="C337" s="218" t="s">
        <v>387</v>
      </c>
      <c r="D337" s="218" t="s">
        <v>131</v>
      </c>
      <c r="E337" s="219" t="s">
        <v>550</v>
      </c>
      <c r="F337" s="220" t="s">
        <v>551</v>
      </c>
      <c r="G337" s="221" t="s">
        <v>211</v>
      </c>
      <c r="H337" s="222">
        <v>33.613</v>
      </c>
      <c r="I337" s="223"/>
      <c r="J337" s="224">
        <f>ROUND(I337*H337,2)</f>
        <v>0</v>
      </c>
      <c r="K337" s="225"/>
      <c r="L337" s="43"/>
      <c r="M337" s="226" t="s">
        <v>1</v>
      </c>
      <c r="N337" s="227" t="s">
        <v>46</v>
      </c>
      <c r="O337" s="90"/>
      <c r="P337" s="228">
        <f>O337*H337</f>
        <v>0</v>
      </c>
      <c r="Q337" s="228">
        <v>0</v>
      </c>
      <c r="R337" s="228">
        <f>Q337*H337</f>
        <v>0</v>
      </c>
      <c r="S337" s="228">
        <v>0</v>
      </c>
      <c r="T337" s="229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30" t="s">
        <v>135</v>
      </c>
      <c r="AT337" s="230" t="s">
        <v>131</v>
      </c>
      <c r="AU337" s="230" t="s">
        <v>91</v>
      </c>
      <c r="AY337" s="16" t="s">
        <v>129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6" t="s">
        <v>89</v>
      </c>
      <c r="BK337" s="231">
        <f>ROUND(I337*H337,2)</f>
        <v>0</v>
      </c>
      <c r="BL337" s="16" t="s">
        <v>135</v>
      </c>
      <c r="BM337" s="230" t="s">
        <v>621</v>
      </c>
    </row>
    <row r="338" s="2" customFormat="1">
      <c r="A338" s="37"/>
      <c r="B338" s="38"/>
      <c r="C338" s="39"/>
      <c r="D338" s="232" t="s">
        <v>137</v>
      </c>
      <c r="E338" s="39"/>
      <c r="F338" s="233" t="s">
        <v>553</v>
      </c>
      <c r="G338" s="39"/>
      <c r="H338" s="39"/>
      <c r="I338" s="234"/>
      <c r="J338" s="39"/>
      <c r="K338" s="39"/>
      <c r="L338" s="43"/>
      <c r="M338" s="235"/>
      <c r="N338" s="236"/>
      <c r="O338" s="90"/>
      <c r="P338" s="90"/>
      <c r="Q338" s="90"/>
      <c r="R338" s="90"/>
      <c r="S338" s="90"/>
      <c r="T338" s="91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137</v>
      </c>
      <c r="AU338" s="16" t="s">
        <v>91</v>
      </c>
    </row>
    <row r="339" s="13" customFormat="1">
      <c r="A339" s="13"/>
      <c r="B339" s="238"/>
      <c r="C339" s="239"/>
      <c r="D339" s="232" t="s">
        <v>141</v>
      </c>
      <c r="E339" s="240" t="s">
        <v>1</v>
      </c>
      <c r="F339" s="241" t="s">
        <v>622</v>
      </c>
      <c r="G339" s="239"/>
      <c r="H339" s="242">
        <v>12.32</v>
      </c>
      <c r="I339" s="243"/>
      <c r="J339" s="239"/>
      <c r="K339" s="239"/>
      <c r="L339" s="244"/>
      <c r="M339" s="245"/>
      <c r="N339" s="246"/>
      <c r="O339" s="246"/>
      <c r="P339" s="246"/>
      <c r="Q339" s="246"/>
      <c r="R339" s="246"/>
      <c r="S339" s="246"/>
      <c r="T339" s="24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8" t="s">
        <v>141</v>
      </c>
      <c r="AU339" s="248" t="s">
        <v>91</v>
      </c>
      <c r="AV339" s="13" t="s">
        <v>91</v>
      </c>
      <c r="AW339" s="13" t="s">
        <v>36</v>
      </c>
      <c r="AX339" s="13" t="s">
        <v>81</v>
      </c>
      <c r="AY339" s="248" t="s">
        <v>129</v>
      </c>
    </row>
    <row r="340" s="13" customFormat="1">
      <c r="A340" s="13"/>
      <c r="B340" s="238"/>
      <c r="C340" s="239"/>
      <c r="D340" s="232" t="s">
        <v>141</v>
      </c>
      <c r="E340" s="240" t="s">
        <v>1</v>
      </c>
      <c r="F340" s="241" t="s">
        <v>623</v>
      </c>
      <c r="G340" s="239"/>
      <c r="H340" s="242">
        <v>21.292999999999999</v>
      </c>
      <c r="I340" s="243"/>
      <c r="J340" s="239"/>
      <c r="K340" s="239"/>
      <c r="L340" s="244"/>
      <c r="M340" s="245"/>
      <c r="N340" s="246"/>
      <c r="O340" s="246"/>
      <c r="P340" s="246"/>
      <c r="Q340" s="246"/>
      <c r="R340" s="246"/>
      <c r="S340" s="246"/>
      <c r="T340" s="247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8" t="s">
        <v>141</v>
      </c>
      <c r="AU340" s="248" t="s">
        <v>91</v>
      </c>
      <c r="AV340" s="13" t="s">
        <v>91</v>
      </c>
      <c r="AW340" s="13" t="s">
        <v>36</v>
      </c>
      <c r="AX340" s="13" t="s">
        <v>81</v>
      </c>
      <c r="AY340" s="248" t="s">
        <v>129</v>
      </c>
    </row>
    <row r="341" s="14" customFormat="1">
      <c r="A341" s="14"/>
      <c r="B341" s="249"/>
      <c r="C341" s="250"/>
      <c r="D341" s="232" t="s">
        <v>141</v>
      </c>
      <c r="E341" s="251" t="s">
        <v>1</v>
      </c>
      <c r="F341" s="252" t="s">
        <v>143</v>
      </c>
      <c r="G341" s="250"/>
      <c r="H341" s="253">
        <v>33.613</v>
      </c>
      <c r="I341" s="254"/>
      <c r="J341" s="250"/>
      <c r="K341" s="250"/>
      <c r="L341" s="255"/>
      <c r="M341" s="256"/>
      <c r="N341" s="257"/>
      <c r="O341" s="257"/>
      <c r="P341" s="257"/>
      <c r="Q341" s="257"/>
      <c r="R341" s="257"/>
      <c r="S341" s="257"/>
      <c r="T341" s="258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9" t="s">
        <v>141</v>
      </c>
      <c r="AU341" s="259" t="s">
        <v>91</v>
      </c>
      <c r="AV341" s="14" t="s">
        <v>135</v>
      </c>
      <c r="AW341" s="14" t="s">
        <v>36</v>
      </c>
      <c r="AX341" s="14" t="s">
        <v>89</v>
      </c>
      <c r="AY341" s="259" t="s">
        <v>129</v>
      </c>
    </row>
    <row r="342" s="2" customFormat="1" ht="24.15" customHeight="1">
      <c r="A342" s="37"/>
      <c r="B342" s="38"/>
      <c r="C342" s="218" t="s">
        <v>395</v>
      </c>
      <c r="D342" s="218" t="s">
        <v>131</v>
      </c>
      <c r="E342" s="219" t="s">
        <v>556</v>
      </c>
      <c r="F342" s="220" t="s">
        <v>557</v>
      </c>
      <c r="G342" s="221" t="s">
        <v>211</v>
      </c>
      <c r="H342" s="222">
        <v>0.014999999999999999</v>
      </c>
      <c r="I342" s="223"/>
      <c r="J342" s="224">
        <f>ROUND(I342*H342,2)</f>
        <v>0</v>
      </c>
      <c r="K342" s="225"/>
      <c r="L342" s="43"/>
      <c r="M342" s="226" t="s">
        <v>1</v>
      </c>
      <c r="N342" s="227" t="s">
        <v>46</v>
      </c>
      <c r="O342" s="90"/>
      <c r="P342" s="228">
        <f>O342*H342</f>
        <v>0</v>
      </c>
      <c r="Q342" s="228">
        <v>0</v>
      </c>
      <c r="R342" s="228">
        <f>Q342*H342</f>
        <v>0</v>
      </c>
      <c r="S342" s="228">
        <v>0</v>
      </c>
      <c r="T342" s="229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30" t="s">
        <v>135</v>
      </c>
      <c r="AT342" s="230" t="s">
        <v>131</v>
      </c>
      <c r="AU342" s="230" t="s">
        <v>91</v>
      </c>
      <c r="AY342" s="16" t="s">
        <v>129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6" t="s">
        <v>89</v>
      </c>
      <c r="BK342" s="231">
        <f>ROUND(I342*H342,2)</f>
        <v>0</v>
      </c>
      <c r="BL342" s="16" t="s">
        <v>135</v>
      </c>
      <c r="BM342" s="230" t="s">
        <v>624</v>
      </c>
    </row>
    <row r="343" s="2" customFormat="1">
      <c r="A343" s="37"/>
      <c r="B343" s="38"/>
      <c r="C343" s="39"/>
      <c r="D343" s="232" t="s">
        <v>137</v>
      </c>
      <c r="E343" s="39"/>
      <c r="F343" s="233" t="s">
        <v>559</v>
      </c>
      <c r="G343" s="39"/>
      <c r="H343" s="39"/>
      <c r="I343" s="234"/>
      <c r="J343" s="39"/>
      <c r="K343" s="39"/>
      <c r="L343" s="43"/>
      <c r="M343" s="235"/>
      <c r="N343" s="236"/>
      <c r="O343" s="90"/>
      <c r="P343" s="90"/>
      <c r="Q343" s="90"/>
      <c r="R343" s="90"/>
      <c r="S343" s="90"/>
      <c r="T343" s="91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6" t="s">
        <v>137</v>
      </c>
      <c r="AU343" s="16" t="s">
        <v>91</v>
      </c>
    </row>
    <row r="344" s="13" customFormat="1">
      <c r="A344" s="13"/>
      <c r="B344" s="238"/>
      <c r="C344" s="239"/>
      <c r="D344" s="232" t="s">
        <v>141</v>
      </c>
      <c r="E344" s="240" t="s">
        <v>1</v>
      </c>
      <c r="F344" s="241" t="s">
        <v>560</v>
      </c>
      <c r="G344" s="239"/>
      <c r="H344" s="242">
        <v>0.014999999999999999</v>
      </c>
      <c r="I344" s="243"/>
      <c r="J344" s="239"/>
      <c r="K344" s="239"/>
      <c r="L344" s="244"/>
      <c r="M344" s="245"/>
      <c r="N344" s="246"/>
      <c r="O344" s="246"/>
      <c r="P344" s="246"/>
      <c r="Q344" s="246"/>
      <c r="R344" s="246"/>
      <c r="S344" s="246"/>
      <c r="T344" s="247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8" t="s">
        <v>141</v>
      </c>
      <c r="AU344" s="248" t="s">
        <v>91</v>
      </c>
      <c r="AV344" s="13" t="s">
        <v>91</v>
      </c>
      <c r="AW344" s="13" t="s">
        <v>36</v>
      </c>
      <c r="AX344" s="13" t="s">
        <v>89</v>
      </c>
      <c r="AY344" s="248" t="s">
        <v>129</v>
      </c>
    </row>
    <row r="345" s="12" customFormat="1" ht="22.8" customHeight="1">
      <c r="A345" s="12"/>
      <c r="B345" s="202"/>
      <c r="C345" s="203"/>
      <c r="D345" s="204" t="s">
        <v>80</v>
      </c>
      <c r="E345" s="216" t="s">
        <v>135</v>
      </c>
      <c r="F345" s="216" t="s">
        <v>625</v>
      </c>
      <c r="G345" s="203"/>
      <c r="H345" s="203"/>
      <c r="I345" s="206"/>
      <c r="J345" s="217">
        <f>BK345</f>
        <v>0</v>
      </c>
      <c r="K345" s="203"/>
      <c r="L345" s="208"/>
      <c r="M345" s="209"/>
      <c r="N345" s="210"/>
      <c r="O345" s="210"/>
      <c r="P345" s="211">
        <f>SUM(P346:P417)</f>
        <v>0</v>
      </c>
      <c r="Q345" s="210"/>
      <c r="R345" s="211">
        <f>SUM(R346:R417)</f>
        <v>33.297176000000007</v>
      </c>
      <c r="S345" s="210"/>
      <c r="T345" s="212">
        <f>SUM(T346:T417)</f>
        <v>2.9260000000000002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13" t="s">
        <v>89</v>
      </c>
      <c r="AT345" s="214" t="s">
        <v>80</v>
      </c>
      <c r="AU345" s="214" t="s">
        <v>89</v>
      </c>
      <c r="AY345" s="213" t="s">
        <v>129</v>
      </c>
      <c r="BK345" s="215">
        <f>SUM(BK346:BK417)</f>
        <v>0</v>
      </c>
    </row>
    <row r="346" s="2" customFormat="1" ht="24.15" customHeight="1">
      <c r="A346" s="37"/>
      <c r="B346" s="38"/>
      <c r="C346" s="218" t="s">
        <v>413</v>
      </c>
      <c r="D346" s="218" t="s">
        <v>131</v>
      </c>
      <c r="E346" s="219" t="s">
        <v>484</v>
      </c>
      <c r="F346" s="220" t="s">
        <v>485</v>
      </c>
      <c r="G346" s="221" t="s">
        <v>159</v>
      </c>
      <c r="H346" s="222">
        <v>8.3279999999999994</v>
      </c>
      <c r="I346" s="223"/>
      <c r="J346" s="224">
        <f>ROUND(I346*H346,2)</f>
        <v>0</v>
      </c>
      <c r="K346" s="225"/>
      <c r="L346" s="43"/>
      <c r="M346" s="226" t="s">
        <v>1</v>
      </c>
      <c r="N346" s="227" t="s">
        <v>46</v>
      </c>
      <c r="O346" s="90"/>
      <c r="P346" s="228">
        <f>O346*H346</f>
        <v>0</v>
      </c>
      <c r="Q346" s="228">
        <v>0</v>
      </c>
      <c r="R346" s="228">
        <f>Q346*H346</f>
        <v>0</v>
      </c>
      <c r="S346" s="228">
        <v>0</v>
      </c>
      <c r="T346" s="229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30" t="s">
        <v>135</v>
      </c>
      <c r="AT346" s="230" t="s">
        <v>131</v>
      </c>
      <c r="AU346" s="230" t="s">
        <v>91</v>
      </c>
      <c r="AY346" s="16" t="s">
        <v>129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6" t="s">
        <v>89</v>
      </c>
      <c r="BK346" s="231">
        <f>ROUND(I346*H346,2)</f>
        <v>0</v>
      </c>
      <c r="BL346" s="16" t="s">
        <v>135</v>
      </c>
      <c r="BM346" s="230" t="s">
        <v>626</v>
      </c>
    </row>
    <row r="347" s="2" customFormat="1">
      <c r="A347" s="37"/>
      <c r="B347" s="38"/>
      <c r="C347" s="39"/>
      <c r="D347" s="232" t="s">
        <v>137</v>
      </c>
      <c r="E347" s="39"/>
      <c r="F347" s="233" t="s">
        <v>487</v>
      </c>
      <c r="G347" s="39"/>
      <c r="H347" s="39"/>
      <c r="I347" s="234"/>
      <c r="J347" s="39"/>
      <c r="K347" s="39"/>
      <c r="L347" s="43"/>
      <c r="M347" s="235"/>
      <c r="N347" s="236"/>
      <c r="O347" s="90"/>
      <c r="P347" s="90"/>
      <c r="Q347" s="90"/>
      <c r="R347" s="90"/>
      <c r="S347" s="90"/>
      <c r="T347" s="91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6" t="s">
        <v>137</v>
      </c>
      <c r="AU347" s="16" t="s">
        <v>91</v>
      </c>
    </row>
    <row r="348" s="2" customFormat="1">
      <c r="A348" s="37"/>
      <c r="B348" s="38"/>
      <c r="C348" s="39"/>
      <c r="D348" s="232" t="s">
        <v>139</v>
      </c>
      <c r="E348" s="39"/>
      <c r="F348" s="237" t="s">
        <v>488</v>
      </c>
      <c r="G348" s="39"/>
      <c r="H348" s="39"/>
      <c r="I348" s="234"/>
      <c r="J348" s="39"/>
      <c r="K348" s="39"/>
      <c r="L348" s="43"/>
      <c r="M348" s="235"/>
      <c r="N348" s="236"/>
      <c r="O348" s="90"/>
      <c r="P348" s="90"/>
      <c r="Q348" s="90"/>
      <c r="R348" s="90"/>
      <c r="S348" s="90"/>
      <c r="T348" s="91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6" t="s">
        <v>139</v>
      </c>
      <c r="AU348" s="16" t="s">
        <v>91</v>
      </c>
    </row>
    <row r="349" s="13" customFormat="1">
      <c r="A349" s="13"/>
      <c r="B349" s="238"/>
      <c r="C349" s="239"/>
      <c r="D349" s="232" t="s">
        <v>141</v>
      </c>
      <c r="E349" s="240" t="s">
        <v>1</v>
      </c>
      <c r="F349" s="241" t="s">
        <v>627</v>
      </c>
      <c r="G349" s="239"/>
      <c r="H349" s="242">
        <v>8.3279999999999994</v>
      </c>
      <c r="I349" s="243"/>
      <c r="J349" s="239"/>
      <c r="K349" s="239"/>
      <c r="L349" s="244"/>
      <c r="M349" s="245"/>
      <c r="N349" s="246"/>
      <c r="O349" s="246"/>
      <c r="P349" s="246"/>
      <c r="Q349" s="246"/>
      <c r="R349" s="246"/>
      <c r="S349" s="246"/>
      <c r="T349" s="247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8" t="s">
        <v>141</v>
      </c>
      <c r="AU349" s="248" t="s">
        <v>91</v>
      </c>
      <c r="AV349" s="13" t="s">
        <v>91</v>
      </c>
      <c r="AW349" s="13" t="s">
        <v>36</v>
      </c>
      <c r="AX349" s="13" t="s">
        <v>89</v>
      </c>
      <c r="AY349" s="248" t="s">
        <v>129</v>
      </c>
    </row>
    <row r="350" s="2" customFormat="1" ht="24.15" customHeight="1">
      <c r="A350" s="37"/>
      <c r="B350" s="38"/>
      <c r="C350" s="218" t="s">
        <v>422</v>
      </c>
      <c r="D350" s="218" t="s">
        <v>131</v>
      </c>
      <c r="E350" s="219" t="s">
        <v>490</v>
      </c>
      <c r="F350" s="220" t="s">
        <v>491</v>
      </c>
      <c r="G350" s="221" t="s">
        <v>159</v>
      </c>
      <c r="H350" s="222">
        <v>0.66500000000000004</v>
      </c>
      <c r="I350" s="223"/>
      <c r="J350" s="224">
        <f>ROUND(I350*H350,2)</f>
        <v>0</v>
      </c>
      <c r="K350" s="225"/>
      <c r="L350" s="43"/>
      <c r="M350" s="226" t="s">
        <v>1</v>
      </c>
      <c r="N350" s="227" t="s">
        <v>46</v>
      </c>
      <c r="O350" s="90"/>
      <c r="P350" s="228">
        <f>O350*H350</f>
        <v>0</v>
      </c>
      <c r="Q350" s="228">
        <v>0</v>
      </c>
      <c r="R350" s="228">
        <f>Q350*H350</f>
        <v>0</v>
      </c>
      <c r="S350" s="228">
        <v>1.8999999999999999</v>
      </c>
      <c r="T350" s="229">
        <f>S350*H350</f>
        <v>1.2635000000000001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30" t="s">
        <v>135</v>
      </c>
      <c r="AT350" s="230" t="s">
        <v>131</v>
      </c>
      <c r="AU350" s="230" t="s">
        <v>91</v>
      </c>
      <c r="AY350" s="16" t="s">
        <v>129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6" t="s">
        <v>89</v>
      </c>
      <c r="BK350" s="231">
        <f>ROUND(I350*H350,2)</f>
        <v>0</v>
      </c>
      <c r="BL350" s="16" t="s">
        <v>135</v>
      </c>
      <c r="BM350" s="230" t="s">
        <v>628</v>
      </c>
    </row>
    <row r="351" s="2" customFormat="1">
      <c r="A351" s="37"/>
      <c r="B351" s="38"/>
      <c r="C351" s="39"/>
      <c r="D351" s="232" t="s">
        <v>137</v>
      </c>
      <c r="E351" s="39"/>
      <c r="F351" s="233" t="s">
        <v>493</v>
      </c>
      <c r="G351" s="39"/>
      <c r="H351" s="39"/>
      <c r="I351" s="234"/>
      <c r="J351" s="39"/>
      <c r="K351" s="39"/>
      <c r="L351" s="43"/>
      <c r="M351" s="235"/>
      <c r="N351" s="236"/>
      <c r="O351" s="90"/>
      <c r="P351" s="90"/>
      <c r="Q351" s="90"/>
      <c r="R351" s="90"/>
      <c r="S351" s="90"/>
      <c r="T351" s="91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6" t="s">
        <v>137</v>
      </c>
      <c r="AU351" s="16" t="s">
        <v>91</v>
      </c>
    </row>
    <row r="352" s="2" customFormat="1">
      <c r="A352" s="37"/>
      <c r="B352" s="38"/>
      <c r="C352" s="39"/>
      <c r="D352" s="232" t="s">
        <v>139</v>
      </c>
      <c r="E352" s="39"/>
      <c r="F352" s="237" t="s">
        <v>494</v>
      </c>
      <c r="G352" s="39"/>
      <c r="H352" s="39"/>
      <c r="I352" s="234"/>
      <c r="J352" s="39"/>
      <c r="K352" s="39"/>
      <c r="L352" s="43"/>
      <c r="M352" s="235"/>
      <c r="N352" s="236"/>
      <c r="O352" s="90"/>
      <c r="P352" s="90"/>
      <c r="Q352" s="90"/>
      <c r="R352" s="90"/>
      <c r="S352" s="90"/>
      <c r="T352" s="91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6" t="s">
        <v>139</v>
      </c>
      <c r="AU352" s="16" t="s">
        <v>91</v>
      </c>
    </row>
    <row r="353" s="13" customFormat="1">
      <c r="A353" s="13"/>
      <c r="B353" s="238"/>
      <c r="C353" s="239"/>
      <c r="D353" s="232" t="s">
        <v>141</v>
      </c>
      <c r="E353" s="240" t="s">
        <v>1</v>
      </c>
      <c r="F353" s="241" t="s">
        <v>565</v>
      </c>
      <c r="G353" s="239"/>
      <c r="H353" s="242">
        <v>0.66500000000000004</v>
      </c>
      <c r="I353" s="243"/>
      <c r="J353" s="239"/>
      <c r="K353" s="239"/>
      <c r="L353" s="244"/>
      <c r="M353" s="245"/>
      <c r="N353" s="246"/>
      <c r="O353" s="246"/>
      <c r="P353" s="246"/>
      <c r="Q353" s="246"/>
      <c r="R353" s="246"/>
      <c r="S353" s="246"/>
      <c r="T353" s="247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8" t="s">
        <v>141</v>
      </c>
      <c r="AU353" s="248" t="s">
        <v>91</v>
      </c>
      <c r="AV353" s="13" t="s">
        <v>91</v>
      </c>
      <c r="AW353" s="13" t="s">
        <v>36</v>
      </c>
      <c r="AX353" s="13" t="s">
        <v>89</v>
      </c>
      <c r="AY353" s="248" t="s">
        <v>129</v>
      </c>
    </row>
    <row r="354" s="2" customFormat="1" ht="16.5" customHeight="1">
      <c r="A354" s="37"/>
      <c r="B354" s="38"/>
      <c r="C354" s="218" t="s">
        <v>428</v>
      </c>
      <c r="D354" s="218" t="s">
        <v>131</v>
      </c>
      <c r="E354" s="219" t="s">
        <v>177</v>
      </c>
      <c r="F354" s="220" t="s">
        <v>178</v>
      </c>
      <c r="G354" s="221" t="s">
        <v>159</v>
      </c>
      <c r="H354" s="222">
        <v>0.66500000000000004</v>
      </c>
      <c r="I354" s="223"/>
      <c r="J354" s="224">
        <f>ROUND(I354*H354,2)</f>
        <v>0</v>
      </c>
      <c r="K354" s="225"/>
      <c r="L354" s="43"/>
      <c r="M354" s="226" t="s">
        <v>1</v>
      </c>
      <c r="N354" s="227" t="s">
        <v>46</v>
      </c>
      <c r="O354" s="90"/>
      <c r="P354" s="228">
        <f>O354*H354</f>
        <v>0</v>
      </c>
      <c r="Q354" s="228">
        <v>0</v>
      </c>
      <c r="R354" s="228">
        <f>Q354*H354</f>
        <v>0</v>
      </c>
      <c r="S354" s="228">
        <v>2.5</v>
      </c>
      <c r="T354" s="229">
        <f>S354*H354</f>
        <v>1.6625000000000001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30" t="s">
        <v>135</v>
      </c>
      <c r="AT354" s="230" t="s">
        <v>131</v>
      </c>
      <c r="AU354" s="230" t="s">
        <v>91</v>
      </c>
      <c r="AY354" s="16" t="s">
        <v>129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6" t="s">
        <v>89</v>
      </c>
      <c r="BK354" s="231">
        <f>ROUND(I354*H354,2)</f>
        <v>0</v>
      </c>
      <c r="BL354" s="16" t="s">
        <v>135</v>
      </c>
      <c r="BM354" s="230" t="s">
        <v>629</v>
      </c>
    </row>
    <row r="355" s="2" customFormat="1">
      <c r="A355" s="37"/>
      <c r="B355" s="38"/>
      <c r="C355" s="39"/>
      <c r="D355" s="232" t="s">
        <v>137</v>
      </c>
      <c r="E355" s="39"/>
      <c r="F355" s="233" t="s">
        <v>180</v>
      </c>
      <c r="G355" s="39"/>
      <c r="H355" s="39"/>
      <c r="I355" s="234"/>
      <c r="J355" s="39"/>
      <c r="K355" s="39"/>
      <c r="L355" s="43"/>
      <c r="M355" s="235"/>
      <c r="N355" s="236"/>
      <c r="O355" s="90"/>
      <c r="P355" s="90"/>
      <c r="Q355" s="90"/>
      <c r="R355" s="90"/>
      <c r="S355" s="90"/>
      <c r="T355" s="91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137</v>
      </c>
      <c r="AU355" s="16" t="s">
        <v>91</v>
      </c>
    </row>
    <row r="356" s="2" customFormat="1">
      <c r="A356" s="37"/>
      <c r="B356" s="38"/>
      <c r="C356" s="39"/>
      <c r="D356" s="232" t="s">
        <v>139</v>
      </c>
      <c r="E356" s="39"/>
      <c r="F356" s="237" t="s">
        <v>497</v>
      </c>
      <c r="G356" s="39"/>
      <c r="H356" s="39"/>
      <c r="I356" s="234"/>
      <c r="J356" s="39"/>
      <c r="K356" s="39"/>
      <c r="L356" s="43"/>
      <c r="M356" s="235"/>
      <c r="N356" s="236"/>
      <c r="O356" s="90"/>
      <c r="P356" s="90"/>
      <c r="Q356" s="90"/>
      <c r="R356" s="90"/>
      <c r="S356" s="90"/>
      <c r="T356" s="91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6" t="s">
        <v>139</v>
      </c>
      <c r="AU356" s="16" t="s">
        <v>91</v>
      </c>
    </row>
    <row r="357" s="13" customFormat="1">
      <c r="A357" s="13"/>
      <c r="B357" s="238"/>
      <c r="C357" s="239"/>
      <c r="D357" s="232" t="s">
        <v>141</v>
      </c>
      <c r="E357" s="240" t="s">
        <v>1</v>
      </c>
      <c r="F357" s="241" t="s">
        <v>565</v>
      </c>
      <c r="G357" s="239"/>
      <c r="H357" s="242">
        <v>0.66500000000000004</v>
      </c>
      <c r="I357" s="243"/>
      <c r="J357" s="239"/>
      <c r="K357" s="239"/>
      <c r="L357" s="244"/>
      <c r="M357" s="245"/>
      <c r="N357" s="246"/>
      <c r="O357" s="246"/>
      <c r="P357" s="246"/>
      <c r="Q357" s="246"/>
      <c r="R357" s="246"/>
      <c r="S357" s="246"/>
      <c r="T357" s="247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8" t="s">
        <v>141</v>
      </c>
      <c r="AU357" s="248" t="s">
        <v>91</v>
      </c>
      <c r="AV357" s="13" t="s">
        <v>91</v>
      </c>
      <c r="AW357" s="13" t="s">
        <v>36</v>
      </c>
      <c r="AX357" s="13" t="s">
        <v>89</v>
      </c>
      <c r="AY357" s="248" t="s">
        <v>129</v>
      </c>
    </row>
    <row r="358" s="2" customFormat="1" ht="24.15" customHeight="1">
      <c r="A358" s="37"/>
      <c r="B358" s="38"/>
      <c r="C358" s="218" t="s">
        <v>434</v>
      </c>
      <c r="D358" s="218" t="s">
        <v>131</v>
      </c>
      <c r="E358" s="219" t="s">
        <v>498</v>
      </c>
      <c r="F358" s="220" t="s">
        <v>499</v>
      </c>
      <c r="G358" s="221" t="s">
        <v>134</v>
      </c>
      <c r="H358" s="222">
        <v>8.0399999999999991</v>
      </c>
      <c r="I358" s="223"/>
      <c r="J358" s="224">
        <f>ROUND(I358*H358,2)</f>
        <v>0</v>
      </c>
      <c r="K358" s="225"/>
      <c r="L358" s="43"/>
      <c r="M358" s="226" t="s">
        <v>1</v>
      </c>
      <c r="N358" s="227" t="s">
        <v>46</v>
      </c>
      <c r="O358" s="90"/>
      <c r="P358" s="228">
        <f>O358*H358</f>
        <v>0</v>
      </c>
      <c r="Q358" s="228">
        <v>0</v>
      </c>
      <c r="R358" s="228">
        <f>Q358*H358</f>
        <v>0</v>
      </c>
      <c r="S358" s="228">
        <v>0</v>
      </c>
      <c r="T358" s="229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30" t="s">
        <v>135</v>
      </c>
      <c r="AT358" s="230" t="s">
        <v>131</v>
      </c>
      <c r="AU358" s="230" t="s">
        <v>91</v>
      </c>
      <c r="AY358" s="16" t="s">
        <v>129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6" t="s">
        <v>89</v>
      </c>
      <c r="BK358" s="231">
        <f>ROUND(I358*H358,2)</f>
        <v>0</v>
      </c>
      <c r="BL358" s="16" t="s">
        <v>135</v>
      </c>
      <c r="BM358" s="230" t="s">
        <v>630</v>
      </c>
    </row>
    <row r="359" s="2" customFormat="1">
      <c r="A359" s="37"/>
      <c r="B359" s="38"/>
      <c r="C359" s="39"/>
      <c r="D359" s="232" t="s">
        <v>137</v>
      </c>
      <c r="E359" s="39"/>
      <c r="F359" s="233" t="s">
        <v>501</v>
      </c>
      <c r="G359" s="39"/>
      <c r="H359" s="39"/>
      <c r="I359" s="234"/>
      <c r="J359" s="39"/>
      <c r="K359" s="39"/>
      <c r="L359" s="43"/>
      <c r="M359" s="235"/>
      <c r="N359" s="236"/>
      <c r="O359" s="90"/>
      <c r="P359" s="90"/>
      <c r="Q359" s="90"/>
      <c r="R359" s="90"/>
      <c r="S359" s="90"/>
      <c r="T359" s="91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16" t="s">
        <v>137</v>
      </c>
      <c r="AU359" s="16" t="s">
        <v>91</v>
      </c>
    </row>
    <row r="360" s="2" customFormat="1">
      <c r="A360" s="37"/>
      <c r="B360" s="38"/>
      <c r="C360" s="39"/>
      <c r="D360" s="232" t="s">
        <v>139</v>
      </c>
      <c r="E360" s="39"/>
      <c r="F360" s="237" t="s">
        <v>494</v>
      </c>
      <c r="G360" s="39"/>
      <c r="H360" s="39"/>
      <c r="I360" s="234"/>
      <c r="J360" s="39"/>
      <c r="K360" s="39"/>
      <c r="L360" s="43"/>
      <c r="M360" s="235"/>
      <c r="N360" s="236"/>
      <c r="O360" s="90"/>
      <c r="P360" s="90"/>
      <c r="Q360" s="90"/>
      <c r="R360" s="90"/>
      <c r="S360" s="90"/>
      <c r="T360" s="91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6" t="s">
        <v>139</v>
      </c>
      <c r="AU360" s="16" t="s">
        <v>91</v>
      </c>
    </row>
    <row r="361" s="13" customFormat="1">
      <c r="A361" s="13"/>
      <c r="B361" s="238"/>
      <c r="C361" s="239"/>
      <c r="D361" s="232" t="s">
        <v>141</v>
      </c>
      <c r="E361" s="240" t="s">
        <v>1</v>
      </c>
      <c r="F361" s="241" t="s">
        <v>631</v>
      </c>
      <c r="G361" s="239"/>
      <c r="H361" s="242">
        <v>8.0399999999999991</v>
      </c>
      <c r="I361" s="243"/>
      <c r="J361" s="239"/>
      <c r="K361" s="239"/>
      <c r="L361" s="244"/>
      <c r="M361" s="245"/>
      <c r="N361" s="246"/>
      <c r="O361" s="246"/>
      <c r="P361" s="246"/>
      <c r="Q361" s="246"/>
      <c r="R361" s="246"/>
      <c r="S361" s="246"/>
      <c r="T361" s="247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8" t="s">
        <v>141</v>
      </c>
      <c r="AU361" s="248" t="s">
        <v>91</v>
      </c>
      <c r="AV361" s="13" t="s">
        <v>91</v>
      </c>
      <c r="AW361" s="13" t="s">
        <v>36</v>
      </c>
      <c r="AX361" s="13" t="s">
        <v>89</v>
      </c>
      <c r="AY361" s="248" t="s">
        <v>129</v>
      </c>
    </row>
    <row r="362" s="2" customFormat="1" ht="24.15" customHeight="1">
      <c r="A362" s="37"/>
      <c r="B362" s="38"/>
      <c r="C362" s="218" t="s">
        <v>440</v>
      </c>
      <c r="D362" s="218" t="s">
        <v>131</v>
      </c>
      <c r="E362" s="219" t="s">
        <v>503</v>
      </c>
      <c r="F362" s="220" t="s">
        <v>504</v>
      </c>
      <c r="G362" s="221" t="s">
        <v>159</v>
      </c>
      <c r="H362" s="222">
        <v>7.2000000000000002</v>
      </c>
      <c r="I362" s="223"/>
      <c r="J362" s="224">
        <f>ROUND(I362*H362,2)</f>
        <v>0</v>
      </c>
      <c r="K362" s="225"/>
      <c r="L362" s="43"/>
      <c r="M362" s="226" t="s">
        <v>1</v>
      </c>
      <c r="N362" s="227" t="s">
        <v>46</v>
      </c>
      <c r="O362" s="90"/>
      <c r="P362" s="228">
        <f>O362*H362</f>
        <v>0</v>
      </c>
      <c r="Q362" s="228">
        <v>2.9821800000000001</v>
      </c>
      <c r="R362" s="228">
        <f>Q362*H362</f>
        <v>21.471696000000001</v>
      </c>
      <c r="S362" s="228">
        <v>0</v>
      </c>
      <c r="T362" s="229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30" t="s">
        <v>135</v>
      </c>
      <c r="AT362" s="230" t="s">
        <v>131</v>
      </c>
      <c r="AU362" s="230" t="s">
        <v>91</v>
      </c>
      <c r="AY362" s="16" t="s">
        <v>129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6" t="s">
        <v>89</v>
      </c>
      <c r="BK362" s="231">
        <f>ROUND(I362*H362,2)</f>
        <v>0</v>
      </c>
      <c r="BL362" s="16" t="s">
        <v>135</v>
      </c>
      <c r="BM362" s="230" t="s">
        <v>632</v>
      </c>
    </row>
    <row r="363" s="2" customFormat="1">
      <c r="A363" s="37"/>
      <c r="B363" s="38"/>
      <c r="C363" s="39"/>
      <c r="D363" s="232" t="s">
        <v>137</v>
      </c>
      <c r="E363" s="39"/>
      <c r="F363" s="233" t="s">
        <v>506</v>
      </c>
      <c r="G363" s="39"/>
      <c r="H363" s="39"/>
      <c r="I363" s="234"/>
      <c r="J363" s="39"/>
      <c r="K363" s="39"/>
      <c r="L363" s="43"/>
      <c r="M363" s="235"/>
      <c r="N363" s="236"/>
      <c r="O363" s="90"/>
      <c r="P363" s="90"/>
      <c r="Q363" s="90"/>
      <c r="R363" s="90"/>
      <c r="S363" s="90"/>
      <c r="T363" s="91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6" t="s">
        <v>137</v>
      </c>
      <c r="AU363" s="16" t="s">
        <v>91</v>
      </c>
    </row>
    <row r="364" s="2" customFormat="1">
      <c r="A364" s="37"/>
      <c r="B364" s="38"/>
      <c r="C364" s="39"/>
      <c r="D364" s="232" t="s">
        <v>139</v>
      </c>
      <c r="E364" s="39"/>
      <c r="F364" s="237" t="s">
        <v>494</v>
      </c>
      <c r="G364" s="39"/>
      <c r="H364" s="39"/>
      <c r="I364" s="234"/>
      <c r="J364" s="39"/>
      <c r="K364" s="39"/>
      <c r="L364" s="43"/>
      <c r="M364" s="235"/>
      <c r="N364" s="236"/>
      <c r="O364" s="90"/>
      <c r="P364" s="90"/>
      <c r="Q364" s="90"/>
      <c r="R364" s="90"/>
      <c r="S364" s="90"/>
      <c r="T364" s="91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6" t="s">
        <v>139</v>
      </c>
      <c r="AU364" s="16" t="s">
        <v>91</v>
      </c>
    </row>
    <row r="365" s="13" customFormat="1">
      <c r="A365" s="13"/>
      <c r="B365" s="238"/>
      <c r="C365" s="239"/>
      <c r="D365" s="232" t="s">
        <v>141</v>
      </c>
      <c r="E365" s="240" t="s">
        <v>1</v>
      </c>
      <c r="F365" s="241" t="s">
        <v>633</v>
      </c>
      <c r="G365" s="239"/>
      <c r="H365" s="242">
        <v>7.2000000000000002</v>
      </c>
      <c r="I365" s="243"/>
      <c r="J365" s="239"/>
      <c r="K365" s="239"/>
      <c r="L365" s="244"/>
      <c r="M365" s="245"/>
      <c r="N365" s="246"/>
      <c r="O365" s="246"/>
      <c r="P365" s="246"/>
      <c r="Q365" s="246"/>
      <c r="R365" s="246"/>
      <c r="S365" s="246"/>
      <c r="T365" s="247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8" t="s">
        <v>141</v>
      </c>
      <c r="AU365" s="248" t="s">
        <v>91</v>
      </c>
      <c r="AV365" s="13" t="s">
        <v>91</v>
      </c>
      <c r="AW365" s="13" t="s">
        <v>36</v>
      </c>
      <c r="AX365" s="13" t="s">
        <v>89</v>
      </c>
      <c r="AY365" s="248" t="s">
        <v>129</v>
      </c>
    </row>
    <row r="366" s="2" customFormat="1" ht="24.15" customHeight="1">
      <c r="A366" s="37"/>
      <c r="B366" s="38"/>
      <c r="C366" s="218" t="s">
        <v>446</v>
      </c>
      <c r="D366" s="218" t="s">
        <v>131</v>
      </c>
      <c r="E366" s="219" t="s">
        <v>508</v>
      </c>
      <c r="F366" s="220" t="s">
        <v>509</v>
      </c>
      <c r="G366" s="221" t="s">
        <v>159</v>
      </c>
      <c r="H366" s="222">
        <v>0.32400000000000001</v>
      </c>
      <c r="I366" s="223"/>
      <c r="J366" s="224">
        <f>ROUND(I366*H366,2)</f>
        <v>0</v>
      </c>
      <c r="K366" s="225"/>
      <c r="L366" s="43"/>
      <c r="M366" s="226" t="s">
        <v>1</v>
      </c>
      <c r="N366" s="227" t="s">
        <v>46</v>
      </c>
      <c r="O366" s="90"/>
      <c r="P366" s="228">
        <f>O366*H366</f>
        <v>0</v>
      </c>
      <c r="Q366" s="228">
        <v>0</v>
      </c>
      <c r="R366" s="228">
        <f>Q366*H366</f>
        <v>0</v>
      </c>
      <c r="S366" s="228">
        <v>0</v>
      </c>
      <c r="T366" s="229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30" t="s">
        <v>135</v>
      </c>
      <c r="AT366" s="230" t="s">
        <v>131</v>
      </c>
      <c r="AU366" s="230" t="s">
        <v>91</v>
      </c>
      <c r="AY366" s="16" t="s">
        <v>129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6" t="s">
        <v>89</v>
      </c>
      <c r="BK366" s="231">
        <f>ROUND(I366*H366,2)</f>
        <v>0</v>
      </c>
      <c r="BL366" s="16" t="s">
        <v>135</v>
      </c>
      <c r="BM366" s="230" t="s">
        <v>634</v>
      </c>
    </row>
    <row r="367" s="2" customFormat="1">
      <c r="A367" s="37"/>
      <c r="B367" s="38"/>
      <c r="C367" s="39"/>
      <c r="D367" s="232" t="s">
        <v>137</v>
      </c>
      <c r="E367" s="39"/>
      <c r="F367" s="233" t="s">
        <v>511</v>
      </c>
      <c r="G367" s="39"/>
      <c r="H367" s="39"/>
      <c r="I367" s="234"/>
      <c r="J367" s="39"/>
      <c r="K367" s="39"/>
      <c r="L367" s="43"/>
      <c r="M367" s="235"/>
      <c r="N367" s="236"/>
      <c r="O367" s="90"/>
      <c r="P367" s="90"/>
      <c r="Q367" s="90"/>
      <c r="R367" s="90"/>
      <c r="S367" s="90"/>
      <c r="T367" s="91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6" t="s">
        <v>137</v>
      </c>
      <c r="AU367" s="16" t="s">
        <v>91</v>
      </c>
    </row>
    <row r="368" s="2" customFormat="1">
      <c r="A368" s="37"/>
      <c r="B368" s="38"/>
      <c r="C368" s="39"/>
      <c r="D368" s="232" t="s">
        <v>139</v>
      </c>
      <c r="E368" s="39"/>
      <c r="F368" s="237" t="s">
        <v>494</v>
      </c>
      <c r="G368" s="39"/>
      <c r="H368" s="39"/>
      <c r="I368" s="234"/>
      <c r="J368" s="39"/>
      <c r="K368" s="39"/>
      <c r="L368" s="43"/>
      <c r="M368" s="235"/>
      <c r="N368" s="236"/>
      <c r="O368" s="90"/>
      <c r="P368" s="90"/>
      <c r="Q368" s="90"/>
      <c r="R368" s="90"/>
      <c r="S368" s="90"/>
      <c r="T368" s="91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T368" s="16" t="s">
        <v>139</v>
      </c>
      <c r="AU368" s="16" t="s">
        <v>91</v>
      </c>
    </row>
    <row r="369" s="13" customFormat="1">
      <c r="A369" s="13"/>
      <c r="B369" s="238"/>
      <c r="C369" s="239"/>
      <c r="D369" s="232" t="s">
        <v>141</v>
      </c>
      <c r="E369" s="240" t="s">
        <v>1</v>
      </c>
      <c r="F369" s="241" t="s">
        <v>635</v>
      </c>
      <c r="G369" s="239"/>
      <c r="H369" s="242">
        <v>0.32400000000000001</v>
      </c>
      <c r="I369" s="243"/>
      <c r="J369" s="239"/>
      <c r="K369" s="239"/>
      <c r="L369" s="244"/>
      <c r="M369" s="245"/>
      <c r="N369" s="246"/>
      <c r="O369" s="246"/>
      <c r="P369" s="246"/>
      <c r="Q369" s="246"/>
      <c r="R369" s="246"/>
      <c r="S369" s="246"/>
      <c r="T369" s="247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8" t="s">
        <v>141</v>
      </c>
      <c r="AU369" s="248" t="s">
        <v>91</v>
      </c>
      <c r="AV369" s="13" t="s">
        <v>91</v>
      </c>
      <c r="AW369" s="13" t="s">
        <v>36</v>
      </c>
      <c r="AX369" s="13" t="s">
        <v>89</v>
      </c>
      <c r="AY369" s="248" t="s">
        <v>129</v>
      </c>
    </row>
    <row r="370" s="2" customFormat="1" ht="33" customHeight="1">
      <c r="A370" s="37"/>
      <c r="B370" s="38"/>
      <c r="C370" s="218" t="s">
        <v>452</v>
      </c>
      <c r="D370" s="218" t="s">
        <v>131</v>
      </c>
      <c r="E370" s="219" t="s">
        <v>297</v>
      </c>
      <c r="F370" s="220" t="s">
        <v>298</v>
      </c>
      <c r="G370" s="221" t="s">
        <v>159</v>
      </c>
      <c r="H370" s="222">
        <v>6.3140000000000001</v>
      </c>
      <c r="I370" s="223"/>
      <c r="J370" s="224">
        <f>ROUND(I370*H370,2)</f>
        <v>0</v>
      </c>
      <c r="K370" s="225"/>
      <c r="L370" s="43"/>
      <c r="M370" s="226" t="s">
        <v>1</v>
      </c>
      <c r="N370" s="227" t="s">
        <v>46</v>
      </c>
      <c r="O370" s="90"/>
      <c r="P370" s="228">
        <f>O370*H370</f>
        <v>0</v>
      </c>
      <c r="Q370" s="228">
        <v>0</v>
      </c>
      <c r="R370" s="228">
        <f>Q370*H370</f>
        <v>0</v>
      </c>
      <c r="S370" s="228">
        <v>0</v>
      </c>
      <c r="T370" s="229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30" t="s">
        <v>135</v>
      </c>
      <c r="AT370" s="230" t="s">
        <v>131</v>
      </c>
      <c r="AU370" s="230" t="s">
        <v>91</v>
      </c>
      <c r="AY370" s="16" t="s">
        <v>129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6" t="s">
        <v>89</v>
      </c>
      <c r="BK370" s="231">
        <f>ROUND(I370*H370,2)</f>
        <v>0</v>
      </c>
      <c r="BL370" s="16" t="s">
        <v>135</v>
      </c>
      <c r="BM370" s="230" t="s">
        <v>636</v>
      </c>
    </row>
    <row r="371" s="2" customFormat="1">
      <c r="A371" s="37"/>
      <c r="B371" s="38"/>
      <c r="C371" s="39"/>
      <c r="D371" s="232" t="s">
        <v>137</v>
      </c>
      <c r="E371" s="39"/>
      <c r="F371" s="233" t="s">
        <v>300</v>
      </c>
      <c r="G371" s="39"/>
      <c r="H371" s="39"/>
      <c r="I371" s="234"/>
      <c r="J371" s="39"/>
      <c r="K371" s="39"/>
      <c r="L371" s="43"/>
      <c r="M371" s="235"/>
      <c r="N371" s="236"/>
      <c r="O371" s="90"/>
      <c r="P371" s="90"/>
      <c r="Q371" s="90"/>
      <c r="R371" s="90"/>
      <c r="S371" s="90"/>
      <c r="T371" s="91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6" t="s">
        <v>137</v>
      </c>
      <c r="AU371" s="16" t="s">
        <v>91</v>
      </c>
    </row>
    <row r="372" s="2" customFormat="1">
      <c r="A372" s="37"/>
      <c r="B372" s="38"/>
      <c r="C372" s="39"/>
      <c r="D372" s="232" t="s">
        <v>139</v>
      </c>
      <c r="E372" s="39"/>
      <c r="F372" s="237" t="s">
        <v>514</v>
      </c>
      <c r="G372" s="39"/>
      <c r="H372" s="39"/>
      <c r="I372" s="234"/>
      <c r="J372" s="39"/>
      <c r="K372" s="39"/>
      <c r="L372" s="43"/>
      <c r="M372" s="235"/>
      <c r="N372" s="236"/>
      <c r="O372" s="90"/>
      <c r="P372" s="90"/>
      <c r="Q372" s="90"/>
      <c r="R372" s="90"/>
      <c r="S372" s="90"/>
      <c r="T372" s="91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T372" s="16" t="s">
        <v>139</v>
      </c>
      <c r="AU372" s="16" t="s">
        <v>91</v>
      </c>
    </row>
    <row r="373" s="13" customFormat="1">
      <c r="A373" s="13"/>
      <c r="B373" s="238"/>
      <c r="C373" s="239"/>
      <c r="D373" s="232" t="s">
        <v>141</v>
      </c>
      <c r="E373" s="240" t="s">
        <v>1</v>
      </c>
      <c r="F373" s="241" t="s">
        <v>637</v>
      </c>
      <c r="G373" s="239"/>
      <c r="H373" s="242">
        <v>6.3140000000000001</v>
      </c>
      <c r="I373" s="243"/>
      <c r="J373" s="239"/>
      <c r="K373" s="239"/>
      <c r="L373" s="244"/>
      <c r="M373" s="245"/>
      <c r="N373" s="246"/>
      <c r="O373" s="246"/>
      <c r="P373" s="246"/>
      <c r="Q373" s="246"/>
      <c r="R373" s="246"/>
      <c r="S373" s="246"/>
      <c r="T373" s="247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8" t="s">
        <v>141</v>
      </c>
      <c r="AU373" s="248" t="s">
        <v>91</v>
      </c>
      <c r="AV373" s="13" t="s">
        <v>91</v>
      </c>
      <c r="AW373" s="13" t="s">
        <v>36</v>
      </c>
      <c r="AX373" s="13" t="s">
        <v>89</v>
      </c>
      <c r="AY373" s="248" t="s">
        <v>129</v>
      </c>
    </row>
    <row r="374" s="2" customFormat="1" ht="24.15" customHeight="1">
      <c r="A374" s="37"/>
      <c r="B374" s="38"/>
      <c r="C374" s="218" t="s">
        <v>459</v>
      </c>
      <c r="D374" s="218" t="s">
        <v>131</v>
      </c>
      <c r="E374" s="219" t="s">
        <v>223</v>
      </c>
      <c r="F374" s="220" t="s">
        <v>224</v>
      </c>
      <c r="G374" s="221" t="s">
        <v>159</v>
      </c>
      <c r="H374" s="222">
        <v>6.3140000000000001</v>
      </c>
      <c r="I374" s="223"/>
      <c r="J374" s="224">
        <f>ROUND(I374*H374,2)</f>
        <v>0</v>
      </c>
      <c r="K374" s="225"/>
      <c r="L374" s="43"/>
      <c r="M374" s="226" t="s">
        <v>1</v>
      </c>
      <c r="N374" s="227" t="s">
        <v>46</v>
      </c>
      <c r="O374" s="90"/>
      <c r="P374" s="228">
        <f>O374*H374</f>
        <v>0</v>
      </c>
      <c r="Q374" s="228">
        <v>1.8700000000000001</v>
      </c>
      <c r="R374" s="228">
        <f>Q374*H374</f>
        <v>11.807180000000001</v>
      </c>
      <c r="S374" s="228">
        <v>0</v>
      </c>
      <c r="T374" s="229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30" t="s">
        <v>135</v>
      </c>
      <c r="AT374" s="230" t="s">
        <v>131</v>
      </c>
      <c r="AU374" s="230" t="s">
        <v>91</v>
      </c>
      <c r="AY374" s="16" t="s">
        <v>129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6" t="s">
        <v>89</v>
      </c>
      <c r="BK374" s="231">
        <f>ROUND(I374*H374,2)</f>
        <v>0</v>
      </c>
      <c r="BL374" s="16" t="s">
        <v>135</v>
      </c>
      <c r="BM374" s="230" t="s">
        <v>638</v>
      </c>
    </row>
    <row r="375" s="2" customFormat="1">
      <c r="A375" s="37"/>
      <c r="B375" s="38"/>
      <c r="C375" s="39"/>
      <c r="D375" s="232" t="s">
        <v>137</v>
      </c>
      <c r="E375" s="39"/>
      <c r="F375" s="233" t="s">
        <v>226</v>
      </c>
      <c r="G375" s="39"/>
      <c r="H375" s="39"/>
      <c r="I375" s="234"/>
      <c r="J375" s="39"/>
      <c r="K375" s="39"/>
      <c r="L375" s="43"/>
      <c r="M375" s="235"/>
      <c r="N375" s="236"/>
      <c r="O375" s="90"/>
      <c r="P375" s="90"/>
      <c r="Q375" s="90"/>
      <c r="R375" s="90"/>
      <c r="S375" s="90"/>
      <c r="T375" s="91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16" t="s">
        <v>137</v>
      </c>
      <c r="AU375" s="16" t="s">
        <v>91</v>
      </c>
    </row>
    <row r="376" s="2" customFormat="1">
      <c r="A376" s="37"/>
      <c r="B376" s="38"/>
      <c r="C376" s="39"/>
      <c r="D376" s="232" t="s">
        <v>139</v>
      </c>
      <c r="E376" s="39"/>
      <c r="F376" s="237" t="s">
        <v>494</v>
      </c>
      <c r="G376" s="39"/>
      <c r="H376" s="39"/>
      <c r="I376" s="234"/>
      <c r="J376" s="39"/>
      <c r="K376" s="39"/>
      <c r="L376" s="43"/>
      <c r="M376" s="235"/>
      <c r="N376" s="236"/>
      <c r="O376" s="90"/>
      <c r="P376" s="90"/>
      <c r="Q376" s="90"/>
      <c r="R376" s="90"/>
      <c r="S376" s="90"/>
      <c r="T376" s="91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6" t="s">
        <v>139</v>
      </c>
      <c r="AU376" s="16" t="s">
        <v>91</v>
      </c>
    </row>
    <row r="377" s="13" customFormat="1">
      <c r="A377" s="13"/>
      <c r="B377" s="238"/>
      <c r="C377" s="239"/>
      <c r="D377" s="232" t="s">
        <v>141</v>
      </c>
      <c r="E377" s="240" t="s">
        <v>1</v>
      </c>
      <c r="F377" s="241" t="s">
        <v>637</v>
      </c>
      <c r="G377" s="239"/>
      <c r="H377" s="242">
        <v>6.3140000000000001</v>
      </c>
      <c r="I377" s="243"/>
      <c r="J377" s="239"/>
      <c r="K377" s="239"/>
      <c r="L377" s="244"/>
      <c r="M377" s="245"/>
      <c r="N377" s="246"/>
      <c r="O377" s="246"/>
      <c r="P377" s="246"/>
      <c r="Q377" s="246"/>
      <c r="R377" s="246"/>
      <c r="S377" s="246"/>
      <c r="T377" s="247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8" t="s">
        <v>141</v>
      </c>
      <c r="AU377" s="248" t="s">
        <v>91</v>
      </c>
      <c r="AV377" s="13" t="s">
        <v>91</v>
      </c>
      <c r="AW377" s="13" t="s">
        <v>36</v>
      </c>
      <c r="AX377" s="13" t="s">
        <v>89</v>
      </c>
      <c r="AY377" s="248" t="s">
        <v>129</v>
      </c>
    </row>
    <row r="378" s="2" customFormat="1" ht="24.15" customHeight="1">
      <c r="A378" s="37"/>
      <c r="B378" s="38"/>
      <c r="C378" s="218" t="s">
        <v>464</v>
      </c>
      <c r="D378" s="218" t="s">
        <v>131</v>
      </c>
      <c r="E378" s="219" t="s">
        <v>228</v>
      </c>
      <c r="F378" s="220" t="s">
        <v>229</v>
      </c>
      <c r="G378" s="221" t="s">
        <v>134</v>
      </c>
      <c r="H378" s="222">
        <v>24.600000000000001</v>
      </c>
      <c r="I378" s="223"/>
      <c r="J378" s="224">
        <f>ROUND(I378*H378,2)</f>
        <v>0</v>
      </c>
      <c r="K378" s="225"/>
      <c r="L378" s="43"/>
      <c r="M378" s="226" t="s">
        <v>1</v>
      </c>
      <c r="N378" s="227" t="s">
        <v>46</v>
      </c>
      <c r="O378" s="90"/>
      <c r="P378" s="228">
        <f>O378*H378</f>
        <v>0</v>
      </c>
      <c r="Q378" s="228">
        <v>0</v>
      </c>
      <c r="R378" s="228">
        <f>Q378*H378</f>
        <v>0</v>
      </c>
      <c r="S378" s="228">
        <v>0</v>
      </c>
      <c r="T378" s="229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30" t="s">
        <v>135</v>
      </c>
      <c r="AT378" s="230" t="s">
        <v>131</v>
      </c>
      <c r="AU378" s="230" t="s">
        <v>91</v>
      </c>
      <c r="AY378" s="16" t="s">
        <v>129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16" t="s">
        <v>89</v>
      </c>
      <c r="BK378" s="231">
        <f>ROUND(I378*H378,2)</f>
        <v>0</v>
      </c>
      <c r="BL378" s="16" t="s">
        <v>135</v>
      </c>
      <c r="BM378" s="230" t="s">
        <v>639</v>
      </c>
    </row>
    <row r="379" s="2" customFormat="1">
      <c r="A379" s="37"/>
      <c r="B379" s="38"/>
      <c r="C379" s="39"/>
      <c r="D379" s="232" t="s">
        <v>137</v>
      </c>
      <c r="E379" s="39"/>
      <c r="F379" s="233" t="s">
        <v>231</v>
      </c>
      <c r="G379" s="39"/>
      <c r="H379" s="39"/>
      <c r="I379" s="234"/>
      <c r="J379" s="39"/>
      <c r="K379" s="39"/>
      <c r="L379" s="43"/>
      <c r="M379" s="235"/>
      <c r="N379" s="236"/>
      <c r="O379" s="90"/>
      <c r="P379" s="90"/>
      <c r="Q379" s="90"/>
      <c r="R379" s="90"/>
      <c r="S379" s="90"/>
      <c r="T379" s="91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T379" s="16" t="s">
        <v>137</v>
      </c>
      <c r="AU379" s="16" t="s">
        <v>91</v>
      </c>
    </row>
    <row r="380" s="13" customFormat="1">
      <c r="A380" s="13"/>
      <c r="B380" s="238"/>
      <c r="C380" s="239"/>
      <c r="D380" s="232" t="s">
        <v>141</v>
      </c>
      <c r="E380" s="240" t="s">
        <v>1</v>
      </c>
      <c r="F380" s="241" t="s">
        <v>640</v>
      </c>
      <c r="G380" s="239"/>
      <c r="H380" s="242">
        <v>24.600000000000001</v>
      </c>
      <c r="I380" s="243"/>
      <c r="J380" s="239"/>
      <c r="K380" s="239"/>
      <c r="L380" s="244"/>
      <c r="M380" s="245"/>
      <c r="N380" s="246"/>
      <c r="O380" s="246"/>
      <c r="P380" s="246"/>
      <c r="Q380" s="246"/>
      <c r="R380" s="246"/>
      <c r="S380" s="246"/>
      <c r="T380" s="247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8" t="s">
        <v>141</v>
      </c>
      <c r="AU380" s="248" t="s">
        <v>91</v>
      </c>
      <c r="AV380" s="13" t="s">
        <v>91</v>
      </c>
      <c r="AW380" s="13" t="s">
        <v>36</v>
      </c>
      <c r="AX380" s="13" t="s">
        <v>89</v>
      </c>
      <c r="AY380" s="248" t="s">
        <v>129</v>
      </c>
    </row>
    <row r="381" s="2" customFormat="1" ht="24.15" customHeight="1">
      <c r="A381" s="37"/>
      <c r="B381" s="38"/>
      <c r="C381" s="218" t="s">
        <v>156</v>
      </c>
      <c r="D381" s="218" t="s">
        <v>131</v>
      </c>
      <c r="E381" s="219" t="s">
        <v>362</v>
      </c>
      <c r="F381" s="220" t="s">
        <v>363</v>
      </c>
      <c r="G381" s="221" t="s">
        <v>159</v>
      </c>
      <c r="H381" s="222">
        <v>14.642</v>
      </c>
      <c r="I381" s="223"/>
      <c r="J381" s="224">
        <f>ROUND(I381*H381,2)</f>
        <v>0</v>
      </c>
      <c r="K381" s="225"/>
      <c r="L381" s="43"/>
      <c r="M381" s="226" t="s">
        <v>1</v>
      </c>
      <c r="N381" s="227" t="s">
        <v>46</v>
      </c>
      <c r="O381" s="90"/>
      <c r="P381" s="228">
        <f>O381*H381</f>
        <v>0</v>
      </c>
      <c r="Q381" s="228">
        <v>0</v>
      </c>
      <c r="R381" s="228">
        <f>Q381*H381</f>
        <v>0</v>
      </c>
      <c r="S381" s="228">
        <v>0</v>
      </c>
      <c r="T381" s="229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30" t="s">
        <v>135</v>
      </c>
      <c r="AT381" s="230" t="s">
        <v>131</v>
      </c>
      <c r="AU381" s="230" t="s">
        <v>91</v>
      </c>
      <c r="AY381" s="16" t="s">
        <v>129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6" t="s">
        <v>89</v>
      </c>
      <c r="BK381" s="231">
        <f>ROUND(I381*H381,2)</f>
        <v>0</v>
      </c>
      <c r="BL381" s="16" t="s">
        <v>135</v>
      </c>
      <c r="BM381" s="230" t="s">
        <v>641</v>
      </c>
    </row>
    <row r="382" s="2" customFormat="1">
      <c r="A382" s="37"/>
      <c r="B382" s="38"/>
      <c r="C382" s="39"/>
      <c r="D382" s="232" t="s">
        <v>137</v>
      </c>
      <c r="E382" s="39"/>
      <c r="F382" s="233" t="s">
        <v>365</v>
      </c>
      <c r="G382" s="39"/>
      <c r="H382" s="39"/>
      <c r="I382" s="234"/>
      <c r="J382" s="39"/>
      <c r="K382" s="39"/>
      <c r="L382" s="43"/>
      <c r="M382" s="235"/>
      <c r="N382" s="236"/>
      <c r="O382" s="90"/>
      <c r="P382" s="90"/>
      <c r="Q382" s="90"/>
      <c r="R382" s="90"/>
      <c r="S382" s="90"/>
      <c r="T382" s="91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T382" s="16" t="s">
        <v>137</v>
      </c>
      <c r="AU382" s="16" t="s">
        <v>91</v>
      </c>
    </row>
    <row r="383" s="2" customFormat="1">
      <c r="A383" s="37"/>
      <c r="B383" s="38"/>
      <c r="C383" s="39"/>
      <c r="D383" s="232" t="s">
        <v>139</v>
      </c>
      <c r="E383" s="39"/>
      <c r="F383" s="237" t="s">
        <v>366</v>
      </c>
      <c r="G383" s="39"/>
      <c r="H383" s="39"/>
      <c r="I383" s="234"/>
      <c r="J383" s="39"/>
      <c r="K383" s="39"/>
      <c r="L383" s="43"/>
      <c r="M383" s="235"/>
      <c r="N383" s="236"/>
      <c r="O383" s="90"/>
      <c r="P383" s="90"/>
      <c r="Q383" s="90"/>
      <c r="R383" s="90"/>
      <c r="S383" s="90"/>
      <c r="T383" s="91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16" t="s">
        <v>139</v>
      </c>
      <c r="AU383" s="16" t="s">
        <v>91</v>
      </c>
    </row>
    <row r="384" s="13" customFormat="1">
      <c r="A384" s="13"/>
      <c r="B384" s="238"/>
      <c r="C384" s="239"/>
      <c r="D384" s="232" t="s">
        <v>141</v>
      </c>
      <c r="E384" s="240" t="s">
        <v>1</v>
      </c>
      <c r="F384" s="241" t="s">
        <v>642</v>
      </c>
      <c r="G384" s="239"/>
      <c r="H384" s="242">
        <v>14.642</v>
      </c>
      <c r="I384" s="243"/>
      <c r="J384" s="239"/>
      <c r="K384" s="239"/>
      <c r="L384" s="244"/>
      <c r="M384" s="245"/>
      <c r="N384" s="246"/>
      <c r="O384" s="246"/>
      <c r="P384" s="246"/>
      <c r="Q384" s="246"/>
      <c r="R384" s="246"/>
      <c r="S384" s="246"/>
      <c r="T384" s="247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8" t="s">
        <v>141</v>
      </c>
      <c r="AU384" s="248" t="s">
        <v>91</v>
      </c>
      <c r="AV384" s="13" t="s">
        <v>91</v>
      </c>
      <c r="AW384" s="13" t="s">
        <v>36</v>
      </c>
      <c r="AX384" s="13" t="s">
        <v>89</v>
      </c>
      <c r="AY384" s="248" t="s">
        <v>129</v>
      </c>
    </row>
    <row r="385" s="2" customFormat="1" ht="33" customHeight="1">
      <c r="A385" s="37"/>
      <c r="B385" s="38"/>
      <c r="C385" s="218" t="s">
        <v>643</v>
      </c>
      <c r="D385" s="218" t="s">
        <v>131</v>
      </c>
      <c r="E385" s="219" t="s">
        <v>372</v>
      </c>
      <c r="F385" s="220" t="s">
        <v>373</v>
      </c>
      <c r="G385" s="221" t="s">
        <v>159</v>
      </c>
      <c r="H385" s="222">
        <v>14.318</v>
      </c>
      <c r="I385" s="223"/>
      <c r="J385" s="224">
        <f>ROUND(I385*H385,2)</f>
        <v>0</v>
      </c>
      <c r="K385" s="225"/>
      <c r="L385" s="43"/>
      <c r="M385" s="226" t="s">
        <v>1</v>
      </c>
      <c r="N385" s="227" t="s">
        <v>46</v>
      </c>
      <c r="O385" s="90"/>
      <c r="P385" s="228">
        <f>O385*H385</f>
        <v>0</v>
      </c>
      <c r="Q385" s="228">
        <v>0</v>
      </c>
      <c r="R385" s="228">
        <f>Q385*H385</f>
        <v>0</v>
      </c>
      <c r="S385" s="228">
        <v>0</v>
      </c>
      <c r="T385" s="229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30" t="s">
        <v>135</v>
      </c>
      <c r="AT385" s="230" t="s">
        <v>131</v>
      </c>
      <c r="AU385" s="230" t="s">
        <v>91</v>
      </c>
      <c r="AY385" s="16" t="s">
        <v>129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6" t="s">
        <v>89</v>
      </c>
      <c r="BK385" s="231">
        <f>ROUND(I385*H385,2)</f>
        <v>0</v>
      </c>
      <c r="BL385" s="16" t="s">
        <v>135</v>
      </c>
      <c r="BM385" s="230" t="s">
        <v>644</v>
      </c>
    </row>
    <row r="386" s="2" customFormat="1">
      <c r="A386" s="37"/>
      <c r="B386" s="38"/>
      <c r="C386" s="39"/>
      <c r="D386" s="232" t="s">
        <v>137</v>
      </c>
      <c r="E386" s="39"/>
      <c r="F386" s="233" t="s">
        <v>375</v>
      </c>
      <c r="G386" s="39"/>
      <c r="H386" s="39"/>
      <c r="I386" s="234"/>
      <c r="J386" s="39"/>
      <c r="K386" s="39"/>
      <c r="L386" s="43"/>
      <c r="M386" s="235"/>
      <c r="N386" s="236"/>
      <c r="O386" s="90"/>
      <c r="P386" s="90"/>
      <c r="Q386" s="90"/>
      <c r="R386" s="90"/>
      <c r="S386" s="90"/>
      <c r="T386" s="91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T386" s="16" t="s">
        <v>137</v>
      </c>
      <c r="AU386" s="16" t="s">
        <v>91</v>
      </c>
    </row>
    <row r="387" s="2" customFormat="1">
      <c r="A387" s="37"/>
      <c r="B387" s="38"/>
      <c r="C387" s="39"/>
      <c r="D387" s="232" t="s">
        <v>139</v>
      </c>
      <c r="E387" s="39"/>
      <c r="F387" s="237" t="s">
        <v>376</v>
      </c>
      <c r="G387" s="39"/>
      <c r="H387" s="39"/>
      <c r="I387" s="234"/>
      <c r="J387" s="39"/>
      <c r="K387" s="39"/>
      <c r="L387" s="43"/>
      <c r="M387" s="235"/>
      <c r="N387" s="236"/>
      <c r="O387" s="90"/>
      <c r="P387" s="90"/>
      <c r="Q387" s="90"/>
      <c r="R387" s="90"/>
      <c r="S387" s="90"/>
      <c r="T387" s="91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T387" s="16" t="s">
        <v>139</v>
      </c>
      <c r="AU387" s="16" t="s">
        <v>91</v>
      </c>
    </row>
    <row r="388" s="13" customFormat="1">
      <c r="A388" s="13"/>
      <c r="B388" s="238"/>
      <c r="C388" s="239"/>
      <c r="D388" s="232" t="s">
        <v>141</v>
      </c>
      <c r="E388" s="240" t="s">
        <v>1</v>
      </c>
      <c r="F388" s="241" t="s">
        <v>645</v>
      </c>
      <c r="G388" s="239"/>
      <c r="H388" s="242">
        <v>14.318</v>
      </c>
      <c r="I388" s="243"/>
      <c r="J388" s="239"/>
      <c r="K388" s="239"/>
      <c r="L388" s="244"/>
      <c r="M388" s="245"/>
      <c r="N388" s="246"/>
      <c r="O388" s="246"/>
      <c r="P388" s="246"/>
      <c r="Q388" s="246"/>
      <c r="R388" s="246"/>
      <c r="S388" s="246"/>
      <c r="T388" s="247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8" t="s">
        <v>141</v>
      </c>
      <c r="AU388" s="248" t="s">
        <v>91</v>
      </c>
      <c r="AV388" s="13" t="s">
        <v>91</v>
      </c>
      <c r="AW388" s="13" t="s">
        <v>36</v>
      </c>
      <c r="AX388" s="13" t="s">
        <v>89</v>
      </c>
      <c r="AY388" s="248" t="s">
        <v>129</v>
      </c>
    </row>
    <row r="389" s="2" customFormat="1" ht="33" customHeight="1">
      <c r="A389" s="37"/>
      <c r="B389" s="38"/>
      <c r="C389" s="218" t="s">
        <v>646</v>
      </c>
      <c r="D389" s="218" t="s">
        <v>131</v>
      </c>
      <c r="E389" s="219" t="s">
        <v>382</v>
      </c>
      <c r="F389" s="220" t="s">
        <v>383</v>
      </c>
      <c r="G389" s="221" t="s">
        <v>211</v>
      </c>
      <c r="H389" s="222">
        <v>3.3250000000000002</v>
      </c>
      <c r="I389" s="223"/>
      <c r="J389" s="224">
        <f>ROUND(I389*H389,2)</f>
        <v>0</v>
      </c>
      <c r="K389" s="225"/>
      <c r="L389" s="43"/>
      <c r="M389" s="226" t="s">
        <v>1</v>
      </c>
      <c r="N389" s="227" t="s">
        <v>46</v>
      </c>
      <c r="O389" s="90"/>
      <c r="P389" s="228">
        <f>O389*H389</f>
        <v>0</v>
      </c>
      <c r="Q389" s="228">
        <v>0</v>
      </c>
      <c r="R389" s="228">
        <f>Q389*H389</f>
        <v>0</v>
      </c>
      <c r="S389" s="228">
        <v>0</v>
      </c>
      <c r="T389" s="229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30" t="s">
        <v>135</v>
      </c>
      <c r="AT389" s="230" t="s">
        <v>131</v>
      </c>
      <c r="AU389" s="230" t="s">
        <v>91</v>
      </c>
      <c r="AY389" s="16" t="s">
        <v>129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6" t="s">
        <v>89</v>
      </c>
      <c r="BK389" s="231">
        <f>ROUND(I389*H389,2)</f>
        <v>0</v>
      </c>
      <c r="BL389" s="16" t="s">
        <v>135</v>
      </c>
      <c r="BM389" s="230" t="s">
        <v>647</v>
      </c>
    </row>
    <row r="390" s="2" customFormat="1">
      <c r="A390" s="37"/>
      <c r="B390" s="38"/>
      <c r="C390" s="39"/>
      <c r="D390" s="232" t="s">
        <v>137</v>
      </c>
      <c r="E390" s="39"/>
      <c r="F390" s="233" t="s">
        <v>385</v>
      </c>
      <c r="G390" s="39"/>
      <c r="H390" s="39"/>
      <c r="I390" s="234"/>
      <c r="J390" s="39"/>
      <c r="K390" s="39"/>
      <c r="L390" s="43"/>
      <c r="M390" s="235"/>
      <c r="N390" s="236"/>
      <c r="O390" s="90"/>
      <c r="P390" s="90"/>
      <c r="Q390" s="90"/>
      <c r="R390" s="90"/>
      <c r="S390" s="90"/>
      <c r="T390" s="91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T390" s="16" t="s">
        <v>137</v>
      </c>
      <c r="AU390" s="16" t="s">
        <v>91</v>
      </c>
    </row>
    <row r="391" s="13" customFormat="1">
      <c r="A391" s="13"/>
      <c r="B391" s="238"/>
      <c r="C391" s="239"/>
      <c r="D391" s="232" t="s">
        <v>141</v>
      </c>
      <c r="E391" s="240" t="s">
        <v>1</v>
      </c>
      <c r="F391" s="241" t="s">
        <v>583</v>
      </c>
      <c r="G391" s="239"/>
      <c r="H391" s="242">
        <v>3.3250000000000002</v>
      </c>
      <c r="I391" s="243"/>
      <c r="J391" s="239"/>
      <c r="K391" s="239"/>
      <c r="L391" s="244"/>
      <c r="M391" s="245"/>
      <c r="N391" s="246"/>
      <c r="O391" s="246"/>
      <c r="P391" s="246"/>
      <c r="Q391" s="246"/>
      <c r="R391" s="246"/>
      <c r="S391" s="246"/>
      <c r="T391" s="247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8" t="s">
        <v>141</v>
      </c>
      <c r="AU391" s="248" t="s">
        <v>91</v>
      </c>
      <c r="AV391" s="13" t="s">
        <v>91</v>
      </c>
      <c r="AW391" s="13" t="s">
        <v>36</v>
      </c>
      <c r="AX391" s="13" t="s">
        <v>89</v>
      </c>
      <c r="AY391" s="248" t="s">
        <v>129</v>
      </c>
    </row>
    <row r="392" s="2" customFormat="1" ht="21.75" customHeight="1">
      <c r="A392" s="37"/>
      <c r="B392" s="38"/>
      <c r="C392" s="218" t="s">
        <v>648</v>
      </c>
      <c r="D392" s="218" t="s">
        <v>131</v>
      </c>
      <c r="E392" s="219" t="s">
        <v>388</v>
      </c>
      <c r="F392" s="220" t="s">
        <v>389</v>
      </c>
      <c r="G392" s="221" t="s">
        <v>211</v>
      </c>
      <c r="H392" s="222">
        <v>3.3250000000000002</v>
      </c>
      <c r="I392" s="223"/>
      <c r="J392" s="224">
        <f>ROUND(I392*H392,2)</f>
        <v>0</v>
      </c>
      <c r="K392" s="225"/>
      <c r="L392" s="43"/>
      <c r="M392" s="226" t="s">
        <v>1</v>
      </c>
      <c r="N392" s="227" t="s">
        <v>46</v>
      </c>
      <c r="O392" s="90"/>
      <c r="P392" s="228">
        <f>O392*H392</f>
        <v>0</v>
      </c>
      <c r="Q392" s="228">
        <v>0</v>
      </c>
      <c r="R392" s="228">
        <f>Q392*H392</f>
        <v>0</v>
      </c>
      <c r="S392" s="228">
        <v>0</v>
      </c>
      <c r="T392" s="229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30" t="s">
        <v>135</v>
      </c>
      <c r="AT392" s="230" t="s">
        <v>131</v>
      </c>
      <c r="AU392" s="230" t="s">
        <v>91</v>
      </c>
      <c r="AY392" s="16" t="s">
        <v>129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6" t="s">
        <v>89</v>
      </c>
      <c r="BK392" s="231">
        <f>ROUND(I392*H392,2)</f>
        <v>0</v>
      </c>
      <c r="BL392" s="16" t="s">
        <v>135</v>
      </c>
      <c r="BM392" s="230" t="s">
        <v>649</v>
      </c>
    </row>
    <row r="393" s="2" customFormat="1">
      <c r="A393" s="37"/>
      <c r="B393" s="38"/>
      <c r="C393" s="39"/>
      <c r="D393" s="232" t="s">
        <v>137</v>
      </c>
      <c r="E393" s="39"/>
      <c r="F393" s="233" t="s">
        <v>391</v>
      </c>
      <c r="G393" s="39"/>
      <c r="H393" s="39"/>
      <c r="I393" s="234"/>
      <c r="J393" s="39"/>
      <c r="K393" s="39"/>
      <c r="L393" s="43"/>
      <c r="M393" s="235"/>
      <c r="N393" s="236"/>
      <c r="O393" s="90"/>
      <c r="P393" s="90"/>
      <c r="Q393" s="90"/>
      <c r="R393" s="90"/>
      <c r="S393" s="90"/>
      <c r="T393" s="91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T393" s="16" t="s">
        <v>137</v>
      </c>
      <c r="AU393" s="16" t="s">
        <v>91</v>
      </c>
    </row>
    <row r="394" s="13" customFormat="1">
      <c r="A394" s="13"/>
      <c r="B394" s="238"/>
      <c r="C394" s="239"/>
      <c r="D394" s="232" t="s">
        <v>141</v>
      </c>
      <c r="E394" s="240" t="s">
        <v>1</v>
      </c>
      <c r="F394" s="241" t="s">
        <v>583</v>
      </c>
      <c r="G394" s="239"/>
      <c r="H394" s="242">
        <v>3.3250000000000002</v>
      </c>
      <c r="I394" s="243"/>
      <c r="J394" s="239"/>
      <c r="K394" s="239"/>
      <c r="L394" s="244"/>
      <c r="M394" s="245"/>
      <c r="N394" s="246"/>
      <c r="O394" s="246"/>
      <c r="P394" s="246"/>
      <c r="Q394" s="246"/>
      <c r="R394" s="246"/>
      <c r="S394" s="246"/>
      <c r="T394" s="247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8" t="s">
        <v>141</v>
      </c>
      <c r="AU394" s="248" t="s">
        <v>91</v>
      </c>
      <c r="AV394" s="13" t="s">
        <v>91</v>
      </c>
      <c r="AW394" s="13" t="s">
        <v>36</v>
      </c>
      <c r="AX394" s="13" t="s">
        <v>89</v>
      </c>
      <c r="AY394" s="248" t="s">
        <v>129</v>
      </c>
    </row>
    <row r="395" s="2" customFormat="1" ht="33" customHeight="1">
      <c r="A395" s="37"/>
      <c r="B395" s="38"/>
      <c r="C395" s="218" t="s">
        <v>650</v>
      </c>
      <c r="D395" s="218" t="s">
        <v>131</v>
      </c>
      <c r="E395" s="219" t="s">
        <v>651</v>
      </c>
      <c r="F395" s="220" t="s">
        <v>652</v>
      </c>
      <c r="G395" s="221" t="s">
        <v>134</v>
      </c>
      <c r="H395" s="222">
        <v>1.5</v>
      </c>
      <c r="I395" s="223"/>
      <c r="J395" s="224">
        <f>ROUND(I395*H395,2)</f>
        <v>0</v>
      </c>
      <c r="K395" s="225"/>
      <c r="L395" s="43"/>
      <c r="M395" s="226" t="s">
        <v>1</v>
      </c>
      <c r="N395" s="227" t="s">
        <v>46</v>
      </c>
      <c r="O395" s="90"/>
      <c r="P395" s="228">
        <f>O395*H395</f>
        <v>0</v>
      </c>
      <c r="Q395" s="228">
        <v>0</v>
      </c>
      <c r="R395" s="228">
        <f>Q395*H395</f>
        <v>0</v>
      </c>
      <c r="S395" s="228">
        <v>0</v>
      </c>
      <c r="T395" s="229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30" t="s">
        <v>135</v>
      </c>
      <c r="AT395" s="230" t="s">
        <v>131</v>
      </c>
      <c r="AU395" s="230" t="s">
        <v>91</v>
      </c>
      <c r="AY395" s="16" t="s">
        <v>129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6" t="s">
        <v>89</v>
      </c>
      <c r="BK395" s="231">
        <f>ROUND(I395*H395,2)</f>
        <v>0</v>
      </c>
      <c r="BL395" s="16" t="s">
        <v>135</v>
      </c>
      <c r="BM395" s="230" t="s">
        <v>653</v>
      </c>
    </row>
    <row r="396" s="2" customFormat="1">
      <c r="A396" s="37"/>
      <c r="B396" s="38"/>
      <c r="C396" s="39"/>
      <c r="D396" s="232" t="s">
        <v>137</v>
      </c>
      <c r="E396" s="39"/>
      <c r="F396" s="233" t="s">
        <v>654</v>
      </c>
      <c r="G396" s="39"/>
      <c r="H396" s="39"/>
      <c r="I396" s="234"/>
      <c r="J396" s="39"/>
      <c r="K396" s="39"/>
      <c r="L396" s="43"/>
      <c r="M396" s="235"/>
      <c r="N396" s="236"/>
      <c r="O396" s="90"/>
      <c r="P396" s="90"/>
      <c r="Q396" s="90"/>
      <c r="R396" s="90"/>
      <c r="S396" s="90"/>
      <c r="T396" s="91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T396" s="16" t="s">
        <v>137</v>
      </c>
      <c r="AU396" s="16" t="s">
        <v>91</v>
      </c>
    </row>
    <row r="397" s="13" customFormat="1">
      <c r="A397" s="13"/>
      <c r="B397" s="238"/>
      <c r="C397" s="239"/>
      <c r="D397" s="232" t="s">
        <v>141</v>
      </c>
      <c r="E397" s="240" t="s">
        <v>1</v>
      </c>
      <c r="F397" s="241" t="s">
        <v>655</v>
      </c>
      <c r="G397" s="239"/>
      <c r="H397" s="242">
        <v>1.5</v>
      </c>
      <c r="I397" s="243"/>
      <c r="J397" s="239"/>
      <c r="K397" s="239"/>
      <c r="L397" s="244"/>
      <c r="M397" s="245"/>
      <c r="N397" s="246"/>
      <c r="O397" s="246"/>
      <c r="P397" s="246"/>
      <c r="Q397" s="246"/>
      <c r="R397" s="246"/>
      <c r="S397" s="246"/>
      <c r="T397" s="247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8" t="s">
        <v>141</v>
      </c>
      <c r="AU397" s="248" t="s">
        <v>91</v>
      </c>
      <c r="AV397" s="13" t="s">
        <v>91</v>
      </c>
      <c r="AW397" s="13" t="s">
        <v>36</v>
      </c>
      <c r="AX397" s="13" t="s">
        <v>89</v>
      </c>
      <c r="AY397" s="248" t="s">
        <v>129</v>
      </c>
    </row>
    <row r="398" s="2" customFormat="1" ht="24.15" customHeight="1">
      <c r="A398" s="37"/>
      <c r="B398" s="38"/>
      <c r="C398" s="218" t="s">
        <v>656</v>
      </c>
      <c r="D398" s="218" t="s">
        <v>131</v>
      </c>
      <c r="E398" s="219" t="s">
        <v>657</v>
      </c>
      <c r="F398" s="220" t="s">
        <v>658</v>
      </c>
      <c r="G398" s="221" t="s">
        <v>134</v>
      </c>
      <c r="H398" s="222">
        <v>1.5</v>
      </c>
      <c r="I398" s="223"/>
      <c r="J398" s="224">
        <f>ROUND(I398*H398,2)</f>
        <v>0</v>
      </c>
      <c r="K398" s="225"/>
      <c r="L398" s="43"/>
      <c r="M398" s="226" t="s">
        <v>1</v>
      </c>
      <c r="N398" s="227" t="s">
        <v>46</v>
      </c>
      <c r="O398" s="90"/>
      <c r="P398" s="228">
        <f>O398*H398</f>
        <v>0</v>
      </c>
      <c r="Q398" s="228">
        <v>0</v>
      </c>
      <c r="R398" s="228">
        <f>Q398*H398</f>
        <v>0</v>
      </c>
      <c r="S398" s="228">
        <v>0</v>
      </c>
      <c r="T398" s="229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30" t="s">
        <v>135</v>
      </c>
      <c r="AT398" s="230" t="s">
        <v>131</v>
      </c>
      <c r="AU398" s="230" t="s">
        <v>91</v>
      </c>
      <c r="AY398" s="16" t="s">
        <v>129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6" t="s">
        <v>89</v>
      </c>
      <c r="BK398" s="231">
        <f>ROUND(I398*H398,2)</f>
        <v>0</v>
      </c>
      <c r="BL398" s="16" t="s">
        <v>135</v>
      </c>
      <c r="BM398" s="230" t="s">
        <v>659</v>
      </c>
    </row>
    <row r="399" s="2" customFormat="1">
      <c r="A399" s="37"/>
      <c r="B399" s="38"/>
      <c r="C399" s="39"/>
      <c r="D399" s="232" t="s">
        <v>137</v>
      </c>
      <c r="E399" s="39"/>
      <c r="F399" s="233" t="s">
        <v>660</v>
      </c>
      <c r="G399" s="39"/>
      <c r="H399" s="39"/>
      <c r="I399" s="234"/>
      <c r="J399" s="39"/>
      <c r="K399" s="39"/>
      <c r="L399" s="43"/>
      <c r="M399" s="235"/>
      <c r="N399" s="236"/>
      <c r="O399" s="90"/>
      <c r="P399" s="90"/>
      <c r="Q399" s="90"/>
      <c r="R399" s="90"/>
      <c r="S399" s="90"/>
      <c r="T399" s="91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T399" s="16" t="s">
        <v>137</v>
      </c>
      <c r="AU399" s="16" t="s">
        <v>91</v>
      </c>
    </row>
    <row r="400" s="13" customFormat="1">
      <c r="A400" s="13"/>
      <c r="B400" s="238"/>
      <c r="C400" s="239"/>
      <c r="D400" s="232" t="s">
        <v>141</v>
      </c>
      <c r="E400" s="240" t="s">
        <v>1</v>
      </c>
      <c r="F400" s="241" t="s">
        <v>655</v>
      </c>
      <c r="G400" s="239"/>
      <c r="H400" s="242">
        <v>1.5</v>
      </c>
      <c r="I400" s="243"/>
      <c r="J400" s="239"/>
      <c r="K400" s="239"/>
      <c r="L400" s="244"/>
      <c r="M400" s="245"/>
      <c r="N400" s="246"/>
      <c r="O400" s="246"/>
      <c r="P400" s="246"/>
      <c r="Q400" s="246"/>
      <c r="R400" s="246"/>
      <c r="S400" s="246"/>
      <c r="T400" s="247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8" t="s">
        <v>141</v>
      </c>
      <c r="AU400" s="248" t="s">
        <v>91</v>
      </c>
      <c r="AV400" s="13" t="s">
        <v>91</v>
      </c>
      <c r="AW400" s="13" t="s">
        <v>36</v>
      </c>
      <c r="AX400" s="13" t="s">
        <v>89</v>
      </c>
      <c r="AY400" s="248" t="s">
        <v>129</v>
      </c>
    </row>
    <row r="401" s="2" customFormat="1" ht="16.5" customHeight="1">
      <c r="A401" s="37"/>
      <c r="B401" s="38"/>
      <c r="C401" s="260" t="s">
        <v>661</v>
      </c>
      <c r="D401" s="260" t="s">
        <v>441</v>
      </c>
      <c r="E401" s="261" t="s">
        <v>536</v>
      </c>
      <c r="F401" s="262" t="s">
        <v>537</v>
      </c>
      <c r="G401" s="263" t="s">
        <v>538</v>
      </c>
      <c r="H401" s="264">
        <v>0.029999999999999999</v>
      </c>
      <c r="I401" s="265"/>
      <c r="J401" s="266">
        <f>ROUND(I401*H401,2)</f>
        <v>0</v>
      </c>
      <c r="K401" s="267"/>
      <c r="L401" s="268"/>
      <c r="M401" s="269" t="s">
        <v>1</v>
      </c>
      <c r="N401" s="270" t="s">
        <v>46</v>
      </c>
      <c r="O401" s="90"/>
      <c r="P401" s="228">
        <f>O401*H401</f>
        <v>0</v>
      </c>
      <c r="Q401" s="228">
        <v>0.001</v>
      </c>
      <c r="R401" s="228">
        <f>Q401*H401</f>
        <v>3.0000000000000001E-05</v>
      </c>
      <c r="S401" s="228">
        <v>0</v>
      </c>
      <c r="T401" s="229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30" t="s">
        <v>183</v>
      </c>
      <c r="AT401" s="230" t="s">
        <v>441</v>
      </c>
      <c r="AU401" s="230" t="s">
        <v>91</v>
      </c>
      <c r="AY401" s="16" t="s">
        <v>129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6" t="s">
        <v>89</v>
      </c>
      <c r="BK401" s="231">
        <f>ROUND(I401*H401,2)</f>
        <v>0</v>
      </c>
      <c r="BL401" s="16" t="s">
        <v>135</v>
      </c>
      <c r="BM401" s="230" t="s">
        <v>662</v>
      </c>
    </row>
    <row r="402" s="2" customFormat="1">
      <c r="A402" s="37"/>
      <c r="B402" s="38"/>
      <c r="C402" s="39"/>
      <c r="D402" s="232" t="s">
        <v>137</v>
      </c>
      <c r="E402" s="39"/>
      <c r="F402" s="233" t="s">
        <v>537</v>
      </c>
      <c r="G402" s="39"/>
      <c r="H402" s="39"/>
      <c r="I402" s="234"/>
      <c r="J402" s="39"/>
      <c r="K402" s="39"/>
      <c r="L402" s="43"/>
      <c r="M402" s="235"/>
      <c r="N402" s="236"/>
      <c r="O402" s="90"/>
      <c r="P402" s="90"/>
      <c r="Q402" s="90"/>
      <c r="R402" s="90"/>
      <c r="S402" s="90"/>
      <c r="T402" s="91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T402" s="16" t="s">
        <v>137</v>
      </c>
      <c r="AU402" s="16" t="s">
        <v>91</v>
      </c>
    </row>
    <row r="403" s="13" customFormat="1">
      <c r="A403" s="13"/>
      <c r="B403" s="238"/>
      <c r="C403" s="239"/>
      <c r="D403" s="232" t="s">
        <v>141</v>
      </c>
      <c r="E403" s="240" t="s">
        <v>1</v>
      </c>
      <c r="F403" s="241" t="s">
        <v>663</v>
      </c>
      <c r="G403" s="239"/>
      <c r="H403" s="242">
        <v>0.029999999999999999</v>
      </c>
      <c r="I403" s="243"/>
      <c r="J403" s="239"/>
      <c r="K403" s="239"/>
      <c r="L403" s="244"/>
      <c r="M403" s="245"/>
      <c r="N403" s="246"/>
      <c r="O403" s="246"/>
      <c r="P403" s="246"/>
      <c r="Q403" s="246"/>
      <c r="R403" s="246"/>
      <c r="S403" s="246"/>
      <c r="T403" s="247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8" t="s">
        <v>141</v>
      </c>
      <c r="AU403" s="248" t="s">
        <v>91</v>
      </c>
      <c r="AV403" s="13" t="s">
        <v>91</v>
      </c>
      <c r="AW403" s="13" t="s">
        <v>36</v>
      </c>
      <c r="AX403" s="13" t="s">
        <v>89</v>
      </c>
      <c r="AY403" s="248" t="s">
        <v>129</v>
      </c>
    </row>
    <row r="404" s="2" customFormat="1" ht="24.15" customHeight="1">
      <c r="A404" s="37"/>
      <c r="B404" s="38"/>
      <c r="C404" s="218" t="s">
        <v>664</v>
      </c>
      <c r="D404" s="218" t="s">
        <v>131</v>
      </c>
      <c r="E404" s="219" t="s">
        <v>665</v>
      </c>
      <c r="F404" s="220" t="s">
        <v>666</v>
      </c>
      <c r="G404" s="221" t="s">
        <v>134</v>
      </c>
      <c r="H404" s="222">
        <v>1.5</v>
      </c>
      <c r="I404" s="223"/>
      <c r="J404" s="224">
        <f>ROUND(I404*H404,2)</f>
        <v>0</v>
      </c>
      <c r="K404" s="225"/>
      <c r="L404" s="43"/>
      <c r="M404" s="226" t="s">
        <v>1</v>
      </c>
      <c r="N404" s="227" t="s">
        <v>46</v>
      </c>
      <c r="O404" s="90"/>
      <c r="P404" s="228">
        <f>O404*H404</f>
        <v>0</v>
      </c>
      <c r="Q404" s="228">
        <v>0</v>
      </c>
      <c r="R404" s="228">
        <f>Q404*H404</f>
        <v>0</v>
      </c>
      <c r="S404" s="228">
        <v>0</v>
      </c>
      <c r="T404" s="229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30" t="s">
        <v>135</v>
      </c>
      <c r="AT404" s="230" t="s">
        <v>131</v>
      </c>
      <c r="AU404" s="230" t="s">
        <v>91</v>
      </c>
      <c r="AY404" s="16" t="s">
        <v>129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6" t="s">
        <v>89</v>
      </c>
      <c r="BK404" s="231">
        <f>ROUND(I404*H404,2)</f>
        <v>0</v>
      </c>
      <c r="BL404" s="16" t="s">
        <v>135</v>
      </c>
      <c r="BM404" s="230" t="s">
        <v>667</v>
      </c>
    </row>
    <row r="405" s="2" customFormat="1">
      <c r="A405" s="37"/>
      <c r="B405" s="38"/>
      <c r="C405" s="39"/>
      <c r="D405" s="232" t="s">
        <v>137</v>
      </c>
      <c r="E405" s="39"/>
      <c r="F405" s="233" t="s">
        <v>668</v>
      </c>
      <c r="G405" s="39"/>
      <c r="H405" s="39"/>
      <c r="I405" s="234"/>
      <c r="J405" s="39"/>
      <c r="K405" s="39"/>
      <c r="L405" s="43"/>
      <c r="M405" s="235"/>
      <c r="N405" s="236"/>
      <c r="O405" s="90"/>
      <c r="P405" s="90"/>
      <c r="Q405" s="90"/>
      <c r="R405" s="90"/>
      <c r="S405" s="90"/>
      <c r="T405" s="91"/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T405" s="16" t="s">
        <v>137</v>
      </c>
      <c r="AU405" s="16" t="s">
        <v>91</v>
      </c>
    </row>
    <row r="406" s="13" customFormat="1">
      <c r="A406" s="13"/>
      <c r="B406" s="238"/>
      <c r="C406" s="239"/>
      <c r="D406" s="232" t="s">
        <v>141</v>
      </c>
      <c r="E406" s="240" t="s">
        <v>1</v>
      </c>
      <c r="F406" s="241" t="s">
        <v>655</v>
      </c>
      <c r="G406" s="239"/>
      <c r="H406" s="242">
        <v>1.5</v>
      </c>
      <c r="I406" s="243"/>
      <c r="J406" s="239"/>
      <c r="K406" s="239"/>
      <c r="L406" s="244"/>
      <c r="M406" s="245"/>
      <c r="N406" s="246"/>
      <c r="O406" s="246"/>
      <c r="P406" s="246"/>
      <c r="Q406" s="246"/>
      <c r="R406" s="246"/>
      <c r="S406" s="246"/>
      <c r="T406" s="247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8" t="s">
        <v>141</v>
      </c>
      <c r="AU406" s="248" t="s">
        <v>91</v>
      </c>
      <c r="AV406" s="13" t="s">
        <v>91</v>
      </c>
      <c r="AW406" s="13" t="s">
        <v>36</v>
      </c>
      <c r="AX406" s="13" t="s">
        <v>89</v>
      </c>
      <c r="AY406" s="248" t="s">
        <v>129</v>
      </c>
    </row>
    <row r="407" s="2" customFormat="1" ht="16.5" customHeight="1">
      <c r="A407" s="37"/>
      <c r="B407" s="38"/>
      <c r="C407" s="260" t="s">
        <v>669</v>
      </c>
      <c r="D407" s="260" t="s">
        <v>441</v>
      </c>
      <c r="E407" s="261" t="s">
        <v>546</v>
      </c>
      <c r="F407" s="262" t="s">
        <v>547</v>
      </c>
      <c r="G407" s="263" t="s">
        <v>159</v>
      </c>
      <c r="H407" s="264">
        <v>0.086999999999999994</v>
      </c>
      <c r="I407" s="265"/>
      <c r="J407" s="266">
        <f>ROUND(I407*H407,2)</f>
        <v>0</v>
      </c>
      <c r="K407" s="267"/>
      <c r="L407" s="268"/>
      <c r="M407" s="269" t="s">
        <v>1</v>
      </c>
      <c r="N407" s="270" t="s">
        <v>46</v>
      </c>
      <c r="O407" s="90"/>
      <c r="P407" s="228">
        <f>O407*H407</f>
        <v>0</v>
      </c>
      <c r="Q407" s="228">
        <v>0.20999999999999999</v>
      </c>
      <c r="R407" s="228">
        <f>Q407*H407</f>
        <v>0.018269999999999998</v>
      </c>
      <c r="S407" s="228">
        <v>0</v>
      </c>
      <c r="T407" s="229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30" t="s">
        <v>183</v>
      </c>
      <c r="AT407" s="230" t="s">
        <v>441</v>
      </c>
      <c r="AU407" s="230" t="s">
        <v>91</v>
      </c>
      <c r="AY407" s="16" t="s">
        <v>129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6" t="s">
        <v>89</v>
      </c>
      <c r="BK407" s="231">
        <f>ROUND(I407*H407,2)</f>
        <v>0</v>
      </c>
      <c r="BL407" s="16" t="s">
        <v>135</v>
      </c>
      <c r="BM407" s="230" t="s">
        <v>670</v>
      </c>
    </row>
    <row r="408" s="2" customFormat="1">
      <c r="A408" s="37"/>
      <c r="B408" s="38"/>
      <c r="C408" s="39"/>
      <c r="D408" s="232" t="s">
        <v>137</v>
      </c>
      <c r="E408" s="39"/>
      <c r="F408" s="233" t="s">
        <v>547</v>
      </c>
      <c r="G408" s="39"/>
      <c r="H408" s="39"/>
      <c r="I408" s="234"/>
      <c r="J408" s="39"/>
      <c r="K408" s="39"/>
      <c r="L408" s="43"/>
      <c r="M408" s="235"/>
      <c r="N408" s="236"/>
      <c r="O408" s="90"/>
      <c r="P408" s="90"/>
      <c r="Q408" s="90"/>
      <c r="R408" s="90"/>
      <c r="S408" s="90"/>
      <c r="T408" s="91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T408" s="16" t="s">
        <v>137</v>
      </c>
      <c r="AU408" s="16" t="s">
        <v>91</v>
      </c>
    </row>
    <row r="409" s="13" customFormat="1">
      <c r="A409" s="13"/>
      <c r="B409" s="238"/>
      <c r="C409" s="239"/>
      <c r="D409" s="232" t="s">
        <v>141</v>
      </c>
      <c r="E409" s="240" t="s">
        <v>1</v>
      </c>
      <c r="F409" s="241" t="s">
        <v>671</v>
      </c>
      <c r="G409" s="239"/>
      <c r="H409" s="242">
        <v>0.086999999999999994</v>
      </c>
      <c r="I409" s="243"/>
      <c r="J409" s="239"/>
      <c r="K409" s="239"/>
      <c r="L409" s="244"/>
      <c r="M409" s="245"/>
      <c r="N409" s="246"/>
      <c r="O409" s="246"/>
      <c r="P409" s="246"/>
      <c r="Q409" s="246"/>
      <c r="R409" s="246"/>
      <c r="S409" s="246"/>
      <c r="T409" s="247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8" t="s">
        <v>141</v>
      </c>
      <c r="AU409" s="248" t="s">
        <v>91</v>
      </c>
      <c r="AV409" s="13" t="s">
        <v>91</v>
      </c>
      <c r="AW409" s="13" t="s">
        <v>36</v>
      </c>
      <c r="AX409" s="13" t="s">
        <v>89</v>
      </c>
      <c r="AY409" s="248" t="s">
        <v>129</v>
      </c>
    </row>
    <row r="410" s="2" customFormat="1" ht="16.5" customHeight="1">
      <c r="A410" s="37"/>
      <c r="B410" s="38"/>
      <c r="C410" s="218" t="s">
        <v>672</v>
      </c>
      <c r="D410" s="218" t="s">
        <v>131</v>
      </c>
      <c r="E410" s="219" t="s">
        <v>550</v>
      </c>
      <c r="F410" s="220" t="s">
        <v>551</v>
      </c>
      <c r="G410" s="221" t="s">
        <v>211</v>
      </c>
      <c r="H410" s="222">
        <v>34.100000000000001</v>
      </c>
      <c r="I410" s="223"/>
      <c r="J410" s="224">
        <f>ROUND(I410*H410,2)</f>
        <v>0</v>
      </c>
      <c r="K410" s="225"/>
      <c r="L410" s="43"/>
      <c r="M410" s="226" t="s">
        <v>1</v>
      </c>
      <c r="N410" s="227" t="s">
        <v>46</v>
      </c>
      <c r="O410" s="90"/>
      <c r="P410" s="228">
        <f>O410*H410</f>
        <v>0</v>
      </c>
      <c r="Q410" s="228">
        <v>0</v>
      </c>
      <c r="R410" s="228">
        <f>Q410*H410</f>
        <v>0</v>
      </c>
      <c r="S410" s="228">
        <v>0</v>
      </c>
      <c r="T410" s="229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30" t="s">
        <v>135</v>
      </c>
      <c r="AT410" s="230" t="s">
        <v>131</v>
      </c>
      <c r="AU410" s="230" t="s">
        <v>91</v>
      </c>
      <c r="AY410" s="16" t="s">
        <v>129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16" t="s">
        <v>89</v>
      </c>
      <c r="BK410" s="231">
        <f>ROUND(I410*H410,2)</f>
        <v>0</v>
      </c>
      <c r="BL410" s="16" t="s">
        <v>135</v>
      </c>
      <c r="BM410" s="230" t="s">
        <v>673</v>
      </c>
    </row>
    <row r="411" s="2" customFormat="1">
      <c r="A411" s="37"/>
      <c r="B411" s="38"/>
      <c r="C411" s="39"/>
      <c r="D411" s="232" t="s">
        <v>137</v>
      </c>
      <c r="E411" s="39"/>
      <c r="F411" s="233" t="s">
        <v>553</v>
      </c>
      <c r="G411" s="39"/>
      <c r="H411" s="39"/>
      <c r="I411" s="234"/>
      <c r="J411" s="39"/>
      <c r="K411" s="39"/>
      <c r="L411" s="43"/>
      <c r="M411" s="235"/>
      <c r="N411" s="236"/>
      <c r="O411" s="90"/>
      <c r="P411" s="90"/>
      <c r="Q411" s="90"/>
      <c r="R411" s="90"/>
      <c r="S411" s="90"/>
      <c r="T411" s="91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T411" s="16" t="s">
        <v>137</v>
      </c>
      <c r="AU411" s="16" t="s">
        <v>91</v>
      </c>
    </row>
    <row r="412" s="13" customFormat="1">
      <c r="A412" s="13"/>
      <c r="B412" s="238"/>
      <c r="C412" s="239"/>
      <c r="D412" s="232" t="s">
        <v>141</v>
      </c>
      <c r="E412" s="240" t="s">
        <v>1</v>
      </c>
      <c r="F412" s="241" t="s">
        <v>674</v>
      </c>
      <c r="G412" s="239"/>
      <c r="H412" s="242">
        <v>21.472000000000001</v>
      </c>
      <c r="I412" s="243"/>
      <c r="J412" s="239"/>
      <c r="K412" s="239"/>
      <c r="L412" s="244"/>
      <c r="M412" s="245"/>
      <c r="N412" s="246"/>
      <c r="O412" s="246"/>
      <c r="P412" s="246"/>
      <c r="Q412" s="246"/>
      <c r="R412" s="246"/>
      <c r="S412" s="246"/>
      <c r="T412" s="247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8" t="s">
        <v>141</v>
      </c>
      <c r="AU412" s="248" t="s">
        <v>91</v>
      </c>
      <c r="AV412" s="13" t="s">
        <v>91</v>
      </c>
      <c r="AW412" s="13" t="s">
        <v>36</v>
      </c>
      <c r="AX412" s="13" t="s">
        <v>81</v>
      </c>
      <c r="AY412" s="248" t="s">
        <v>129</v>
      </c>
    </row>
    <row r="413" s="13" customFormat="1">
      <c r="A413" s="13"/>
      <c r="B413" s="238"/>
      <c r="C413" s="239"/>
      <c r="D413" s="232" t="s">
        <v>141</v>
      </c>
      <c r="E413" s="240" t="s">
        <v>1</v>
      </c>
      <c r="F413" s="241" t="s">
        <v>675</v>
      </c>
      <c r="G413" s="239"/>
      <c r="H413" s="242">
        <v>12.628</v>
      </c>
      <c r="I413" s="243"/>
      <c r="J413" s="239"/>
      <c r="K413" s="239"/>
      <c r="L413" s="244"/>
      <c r="M413" s="245"/>
      <c r="N413" s="246"/>
      <c r="O413" s="246"/>
      <c r="P413" s="246"/>
      <c r="Q413" s="246"/>
      <c r="R413" s="246"/>
      <c r="S413" s="246"/>
      <c r="T413" s="247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8" t="s">
        <v>141</v>
      </c>
      <c r="AU413" s="248" t="s">
        <v>91</v>
      </c>
      <c r="AV413" s="13" t="s">
        <v>91</v>
      </c>
      <c r="AW413" s="13" t="s">
        <v>36</v>
      </c>
      <c r="AX413" s="13" t="s">
        <v>81</v>
      </c>
      <c r="AY413" s="248" t="s">
        <v>129</v>
      </c>
    </row>
    <row r="414" s="14" customFormat="1">
      <c r="A414" s="14"/>
      <c r="B414" s="249"/>
      <c r="C414" s="250"/>
      <c r="D414" s="232" t="s">
        <v>141</v>
      </c>
      <c r="E414" s="251" t="s">
        <v>1</v>
      </c>
      <c r="F414" s="252" t="s">
        <v>143</v>
      </c>
      <c r="G414" s="250"/>
      <c r="H414" s="253">
        <v>34.100000000000001</v>
      </c>
      <c r="I414" s="254"/>
      <c r="J414" s="250"/>
      <c r="K414" s="250"/>
      <c r="L414" s="255"/>
      <c r="M414" s="256"/>
      <c r="N414" s="257"/>
      <c r="O414" s="257"/>
      <c r="P414" s="257"/>
      <c r="Q414" s="257"/>
      <c r="R414" s="257"/>
      <c r="S414" s="257"/>
      <c r="T414" s="258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9" t="s">
        <v>141</v>
      </c>
      <c r="AU414" s="259" t="s">
        <v>91</v>
      </c>
      <c r="AV414" s="14" t="s">
        <v>135</v>
      </c>
      <c r="AW414" s="14" t="s">
        <v>36</v>
      </c>
      <c r="AX414" s="14" t="s">
        <v>89</v>
      </c>
      <c r="AY414" s="259" t="s">
        <v>129</v>
      </c>
    </row>
    <row r="415" s="2" customFormat="1" ht="24.15" customHeight="1">
      <c r="A415" s="37"/>
      <c r="B415" s="38"/>
      <c r="C415" s="218" t="s">
        <v>254</v>
      </c>
      <c r="D415" s="218" t="s">
        <v>131</v>
      </c>
      <c r="E415" s="219" t="s">
        <v>556</v>
      </c>
      <c r="F415" s="220" t="s">
        <v>557</v>
      </c>
      <c r="G415" s="221" t="s">
        <v>211</v>
      </c>
      <c r="H415" s="222">
        <v>0.02</v>
      </c>
      <c r="I415" s="223"/>
      <c r="J415" s="224">
        <f>ROUND(I415*H415,2)</f>
        <v>0</v>
      </c>
      <c r="K415" s="225"/>
      <c r="L415" s="43"/>
      <c r="M415" s="226" t="s">
        <v>1</v>
      </c>
      <c r="N415" s="227" t="s">
        <v>46</v>
      </c>
      <c r="O415" s="90"/>
      <c r="P415" s="228">
        <f>O415*H415</f>
        <v>0</v>
      </c>
      <c r="Q415" s="228">
        <v>0</v>
      </c>
      <c r="R415" s="228">
        <f>Q415*H415</f>
        <v>0</v>
      </c>
      <c r="S415" s="228">
        <v>0</v>
      </c>
      <c r="T415" s="229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30" t="s">
        <v>135</v>
      </c>
      <c r="AT415" s="230" t="s">
        <v>131</v>
      </c>
      <c r="AU415" s="230" t="s">
        <v>91</v>
      </c>
      <c r="AY415" s="16" t="s">
        <v>129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6" t="s">
        <v>89</v>
      </c>
      <c r="BK415" s="231">
        <f>ROUND(I415*H415,2)</f>
        <v>0</v>
      </c>
      <c r="BL415" s="16" t="s">
        <v>135</v>
      </c>
      <c r="BM415" s="230" t="s">
        <v>676</v>
      </c>
    </row>
    <row r="416" s="2" customFormat="1">
      <c r="A416" s="37"/>
      <c r="B416" s="38"/>
      <c r="C416" s="39"/>
      <c r="D416" s="232" t="s">
        <v>137</v>
      </c>
      <c r="E416" s="39"/>
      <c r="F416" s="233" t="s">
        <v>559</v>
      </c>
      <c r="G416" s="39"/>
      <c r="H416" s="39"/>
      <c r="I416" s="234"/>
      <c r="J416" s="39"/>
      <c r="K416" s="39"/>
      <c r="L416" s="43"/>
      <c r="M416" s="235"/>
      <c r="N416" s="236"/>
      <c r="O416" s="90"/>
      <c r="P416" s="90"/>
      <c r="Q416" s="90"/>
      <c r="R416" s="90"/>
      <c r="S416" s="90"/>
      <c r="T416" s="91"/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T416" s="16" t="s">
        <v>137</v>
      </c>
      <c r="AU416" s="16" t="s">
        <v>91</v>
      </c>
    </row>
    <row r="417" s="13" customFormat="1">
      <c r="A417" s="13"/>
      <c r="B417" s="238"/>
      <c r="C417" s="239"/>
      <c r="D417" s="232" t="s">
        <v>141</v>
      </c>
      <c r="E417" s="240" t="s">
        <v>1</v>
      </c>
      <c r="F417" s="241" t="s">
        <v>677</v>
      </c>
      <c r="G417" s="239"/>
      <c r="H417" s="242">
        <v>0.02</v>
      </c>
      <c r="I417" s="243"/>
      <c r="J417" s="239"/>
      <c r="K417" s="239"/>
      <c r="L417" s="244"/>
      <c r="M417" s="245"/>
      <c r="N417" s="246"/>
      <c r="O417" s="246"/>
      <c r="P417" s="246"/>
      <c r="Q417" s="246"/>
      <c r="R417" s="246"/>
      <c r="S417" s="246"/>
      <c r="T417" s="247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8" t="s">
        <v>141</v>
      </c>
      <c r="AU417" s="248" t="s">
        <v>91</v>
      </c>
      <c r="AV417" s="13" t="s">
        <v>91</v>
      </c>
      <c r="AW417" s="13" t="s">
        <v>36</v>
      </c>
      <c r="AX417" s="13" t="s">
        <v>89</v>
      </c>
      <c r="AY417" s="248" t="s">
        <v>129</v>
      </c>
    </row>
    <row r="418" s="12" customFormat="1" ht="22.8" customHeight="1">
      <c r="A418" s="12"/>
      <c r="B418" s="202"/>
      <c r="C418" s="203"/>
      <c r="D418" s="204" t="s">
        <v>80</v>
      </c>
      <c r="E418" s="216" t="s">
        <v>164</v>
      </c>
      <c r="F418" s="216" t="s">
        <v>412</v>
      </c>
      <c r="G418" s="203"/>
      <c r="H418" s="203"/>
      <c r="I418" s="206"/>
      <c r="J418" s="217">
        <f>BK418</f>
        <v>0</v>
      </c>
      <c r="K418" s="203"/>
      <c r="L418" s="208"/>
      <c r="M418" s="209"/>
      <c r="N418" s="210"/>
      <c r="O418" s="210"/>
      <c r="P418" s="211">
        <f>SUM(P419:P426)</f>
        <v>0</v>
      </c>
      <c r="Q418" s="210"/>
      <c r="R418" s="211">
        <f>SUM(R419:R426)</f>
        <v>0</v>
      </c>
      <c r="S418" s="210"/>
      <c r="T418" s="212">
        <f>SUM(T419:T426)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13" t="s">
        <v>89</v>
      </c>
      <c r="AT418" s="214" t="s">
        <v>80</v>
      </c>
      <c r="AU418" s="214" t="s">
        <v>89</v>
      </c>
      <c r="AY418" s="213" t="s">
        <v>129</v>
      </c>
      <c r="BK418" s="215">
        <f>SUM(BK419:BK426)</f>
        <v>0</v>
      </c>
    </row>
    <row r="419" s="2" customFormat="1" ht="24.15" customHeight="1">
      <c r="A419" s="37"/>
      <c r="B419" s="38"/>
      <c r="C419" s="218" t="s">
        <v>678</v>
      </c>
      <c r="D419" s="218" t="s">
        <v>131</v>
      </c>
      <c r="E419" s="219" t="s">
        <v>414</v>
      </c>
      <c r="F419" s="220" t="s">
        <v>415</v>
      </c>
      <c r="G419" s="221" t="s">
        <v>211</v>
      </c>
      <c r="H419" s="222">
        <v>117.696</v>
      </c>
      <c r="I419" s="223"/>
      <c r="J419" s="224">
        <f>ROUND(I419*H419,2)</f>
        <v>0</v>
      </c>
      <c r="K419" s="225"/>
      <c r="L419" s="43"/>
      <c r="M419" s="226" t="s">
        <v>1</v>
      </c>
      <c r="N419" s="227" t="s">
        <v>46</v>
      </c>
      <c r="O419" s="90"/>
      <c r="P419" s="228">
        <f>O419*H419</f>
        <v>0</v>
      </c>
      <c r="Q419" s="228">
        <v>0</v>
      </c>
      <c r="R419" s="228">
        <f>Q419*H419</f>
        <v>0</v>
      </c>
      <c r="S419" s="228">
        <v>0</v>
      </c>
      <c r="T419" s="229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30" t="s">
        <v>135</v>
      </c>
      <c r="AT419" s="230" t="s">
        <v>131</v>
      </c>
      <c r="AU419" s="230" t="s">
        <v>91</v>
      </c>
      <c r="AY419" s="16" t="s">
        <v>129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16" t="s">
        <v>89</v>
      </c>
      <c r="BK419" s="231">
        <f>ROUND(I419*H419,2)</f>
        <v>0</v>
      </c>
      <c r="BL419" s="16" t="s">
        <v>135</v>
      </c>
      <c r="BM419" s="230" t="s">
        <v>679</v>
      </c>
    </row>
    <row r="420" s="2" customFormat="1">
      <c r="A420" s="37"/>
      <c r="B420" s="38"/>
      <c r="C420" s="39"/>
      <c r="D420" s="232" t="s">
        <v>137</v>
      </c>
      <c r="E420" s="39"/>
      <c r="F420" s="233" t="s">
        <v>415</v>
      </c>
      <c r="G420" s="39"/>
      <c r="H420" s="39"/>
      <c r="I420" s="234"/>
      <c r="J420" s="39"/>
      <c r="K420" s="39"/>
      <c r="L420" s="43"/>
      <c r="M420" s="235"/>
      <c r="N420" s="236"/>
      <c r="O420" s="90"/>
      <c r="P420" s="90"/>
      <c r="Q420" s="90"/>
      <c r="R420" s="90"/>
      <c r="S420" s="90"/>
      <c r="T420" s="91"/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T420" s="16" t="s">
        <v>137</v>
      </c>
      <c r="AU420" s="16" t="s">
        <v>91</v>
      </c>
    </row>
    <row r="421" s="2" customFormat="1">
      <c r="A421" s="37"/>
      <c r="B421" s="38"/>
      <c r="C421" s="39"/>
      <c r="D421" s="232" t="s">
        <v>139</v>
      </c>
      <c r="E421" s="39"/>
      <c r="F421" s="237" t="s">
        <v>417</v>
      </c>
      <c r="G421" s="39"/>
      <c r="H421" s="39"/>
      <c r="I421" s="234"/>
      <c r="J421" s="39"/>
      <c r="K421" s="39"/>
      <c r="L421" s="43"/>
      <c r="M421" s="235"/>
      <c r="N421" s="236"/>
      <c r="O421" s="90"/>
      <c r="P421" s="90"/>
      <c r="Q421" s="90"/>
      <c r="R421" s="90"/>
      <c r="S421" s="90"/>
      <c r="T421" s="91"/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T421" s="16" t="s">
        <v>139</v>
      </c>
      <c r="AU421" s="16" t="s">
        <v>91</v>
      </c>
    </row>
    <row r="422" s="13" customFormat="1">
      <c r="A422" s="13"/>
      <c r="B422" s="238"/>
      <c r="C422" s="239"/>
      <c r="D422" s="232" t="s">
        <v>141</v>
      </c>
      <c r="E422" s="240" t="s">
        <v>1</v>
      </c>
      <c r="F422" s="241" t="s">
        <v>680</v>
      </c>
      <c r="G422" s="239"/>
      <c r="H422" s="242">
        <v>117.696</v>
      </c>
      <c r="I422" s="243"/>
      <c r="J422" s="239"/>
      <c r="K422" s="239"/>
      <c r="L422" s="244"/>
      <c r="M422" s="245"/>
      <c r="N422" s="246"/>
      <c r="O422" s="246"/>
      <c r="P422" s="246"/>
      <c r="Q422" s="246"/>
      <c r="R422" s="246"/>
      <c r="S422" s="246"/>
      <c r="T422" s="247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8" t="s">
        <v>141</v>
      </c>
      <c r="AU422" s="248" t="s">
        <v>91</v>
      </c>
      <c r="AV422" s="13" t="s">
        <v>91</v>
      </c>
      <c r="AW422" s="13" t="s">
        <v>36</v>
      </c>
      <c r="AX422" s="13" t="s">
        <v>89</v>
      </c>
      <c r="AY422" s="248" t="s">
        <v>129</v>
      </c>
    </row>
    <row r="423" s="2" customFormat="1" ht="24.15" customHeight="1">
      <c r="A423" s="37"/>
      <c r="B423" s="38"/>
      <c r="C423" s="218" t="s">
        <v>681</v>
      </c>
      <c r="D423" s="218" t="s">
        <v>131</v>
      </c>
      <c r="E423" s="219" t="s">
        <v>423</v>
      </c>
      <c r="F423" s="220" t="s">
        <v>424</v>
      </c>
      <c r="G423" s="221" t="s">
        <v>211</v>
      </c>
      <c r="H423" s="222">
        <v>12.824999999999999</v>
      </c>
      <c r="I423" s="223"/>
      <c r="J423" s="224">
        <f>ROUND(I423*H423,2)</f>
        <v>0</v>
      </c>
      <c r="K423" s="225"/>
      <c r="L423" s="43"/>
      <c r="M423" s="226" t="s">
        <v>1</v>
      </c>
      <c r="N423" s="227" t="s">
        <v>46</v>
      </c>
      <c r="O423" s="90"/>
      <c r="P423" s="228">
        <f>O423*H423</f>
        <v>0</v>
      </c>
      <c r="Q423" s="228">
        <v>0</v>
      </c>
      <c r="R423" s="228">
        <f>Q423*H423</f>
        <v>0</v>
      </c>
      <c r="S423" s="228">
        <v>0</v>
      </c>
      <c r="T423" s="229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30" t="s">
        <v>135</v>
      </c>
      <c r="AT423" s="230" t="s">
        <v>131</v>
      </c>
      <c r="AU423" s="230" t="s">
        <v>91</v>
      </c>
      <c r="AY423" s="16" t="s">
        <v>129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16" t="s">
        <v>89</v>
      </c>
      <c r="BK423" s="231">
        <f>ROUND(I423*H423,2)</f>
        <v>0</v>
      </c>
      <c r="BL423" s="16" t="s">
        <v>135</v>
      </c>
      <c r="BM423" s="230" t="s">
        <v>682</v>
      </c>
    </row>
    <row r="424" s="2" customFormat="1">
      <c r="A424" s="37"/>
      <c r="B424" s="38"/>
      <c r="C424" s="39"/>
      <c r="D424" s="232" t="s">
        <v>137</v>
      </c>
      <c r="E424" s="39"/>
      <c r="F424" s="233" t="s">
        <v>424</v>
      </c>
      <c r="G424" s="39"/>
      <c r="H424" s="39"/>
      <c r="I424" s="234"/>
      <c r="J424" s="39"/>
      <c r="K424" s="39"/>
      <c r="L424" s="43"/>
      <c r="M424" s="235"/>
      <c r="N424" s="236"/>
      <c r="O424" s="90"/>
      <c r="P424" s="90"/>
      <c r="Q424" s="90"/>
      <c r="R424" s="90"/>
      <c r="S424" s="90"/>
      <c r="T424" s="91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T424" s="16" t="s">
        <v>137</v>
      </c>
      <c r="AU424" s="16" t="s">
        <v>91</v>
      </c>
    </row>
    <row r="425" s="2" customFormat="1">
      <c r="A425" s="37"/>
      <c r="B425" s="38"/>
      <c r="C425" s="39"/>
      <c r="D425" s="232" t="s">
        <v>139</v>
      </c>
      <c r="E425" s="39"/>
      <c r="F425" s="237" t="s">
        <v>426</v>
      </c>
      <c r="G425" s="39"/>
      <c r="H425" s="39"/>
      <c r="I425" s="234"/>
      <c r="J425" s="39"/>
      <c r="K425" s="39"/>
      <c r="L425" s="43"/>
      <c r="M425" s="235"/>
      <c r="N425" s="236"/>
      <c r="O425" s="90"/>
      <c r="P425" s="90"/>
      <c r="Q425" s="90"/>
      <c r="R425" s="90"/>
      <c r="S425" s="90"/>
      <c r="T425" s="91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T425" s="16" t="s">
        <v>139</v>
      </c>
      <c r="AU425" s="16" t="s">
        <v>91</v>
      </c>
    </row>
    <row r="426" s="13" customFormat="1">
      <c r="A426" s="13"/>
      <c r="B426" s="238"/>
      <c r="C426" s="239"/>
      <c r="D426" s="232" t="s">
        <v>141</v>
      </c>
      <c r="E426" s="240" t="s">
        <v>1</v>
      </c>
      <c r="F426" s="241" t="s">
        <v>683</v>
      </c>
      <c r="G426" s="239"/>
      <c r="H426" s="242">
        <v>12.824999999999999</v>
      </c>
      <c r="I426" s="243"/>
      <c r="J426" s="239"/>
      <c r="K426" s="239"/>
      <c r="L426" s="244"/>
      <c r="M426" s="245"/>
      <c r="N426" s="246"/>
      <c r="O426" s="246"/>
      <c r="P426" s="246"/>
      <c r="Q426" s="246"/>
      <c r="R426" s="246"/>
      <c r="S426" s="246"/>
      <c r="T426" s="247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8" t="s">
        <v>141</v>
      </c>
      <c r="AU426" s="248" t="s">
        <v>91</v>
      </c>
      <c r="AV426" s="13" t="s">
        <v>91</v>
      </c>
      <c r="AW426" s="13" t="s">
        <v>36</v>
      </c>
      <c r="AX426" s="13" t="s">
        <v>89</v>
      </c>
      <c r="AY426" s="248" t="s">
        <v>129</v>
      </c>
    </row>
    <row r="427" s="12" customFormat="1" ht="22.8" customHeight="1">
      <c r="A427" s="12"/>
      <c r="B427" s="202"/>
      <c r="C427" s="203"/>
      <c r="D427" s="204" t="s">
        <v>80</v>
      </c>
      <c r="E427" s="216" t="s">
        <v>169</v>
      </c>
      <c r="F427" s="216" t="s">
        <v>684</v>
      </c>
      <c r="G427" s="203"/>
      <c r="H427" s="203"/>
      <c r="I427" s="206"/>
      <c r="J427" s="217">
        <f>BK427</f>
        <v>0</v>
      </c>
      <c r="K427" s="203"/>
      <c r="L427" s="208"/>
      <c r="M427" s="209"/>
      <c r="N427" s="210"/>
      <c r="O427" s="210"/>
      <c r="P427" s="211">
        <f>SUM(P428:P457)</f>
        <v>0</v>
      </c>
      <c r="Q427" s="210"/>
      <c r="R427" s="211">
        <f>SUM(R428:R457)</f>
        <v>1.9636399999999998</v>
      </c>
      <c r="S427" s="210"/>
      <c r="T427" s="212">
        <f>SUM(T428:T457)</f>
        <v>3.3599999999999999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13" t="s">
        <v>89</v>
      </c>
      <c r="AT427" s="214" t="s">
        <v>80</v>
      </c>
      <c r="AU427" s="214" t="s">
        <v>89</v>
      </c>
      <c r="AY427" s="213" t="s">
        <v>129</v>
      </c>
      <c r="BK427" s="215">
        <f>SUM(BK428:BK457)</f>
        <v>0</v>
      </c>
    </row>
    <row r="428" s="2" customFormat="1" ht="24.15" customHeight="1">
      <c r="A428" s="37"/>
      <c r="B428" s="38"/>
      <c r="C428" s="218" t="s">
        <v>685</v>
      </c>
      <c r="D428" s="218" t="s">
        <v>131</v>
      </c>
      <c r="E428" s="219" t="s">
        <v>429</v>
      </c>
      <c r="F428" s="220" t="s">
        <v>430</v>
      </c>
      <c r="G428" s="221" t="s">
        <v>159</v>
      </c>
      <c r="H428" s="222">
        <v>500</v>
      </c>
      <c r="I428" s="223"/>
      <c r="J428" s="224">
        <f>ROUND(I428*H428,2)</f>
        <v>0</v>
      </c>
      <c r="K428" s="225"/>
      <c r="L428" s="43"/>
      <c r="M428" s="226" t="s">
        <v>1</v>
      </c>
      <c r="N428" s="227" t="s">
        <v>46</v>
      </c>
      <c r="O428" s="90"/>
      <c r="P428" s="228">
        <f>O428*H428</f>
        <v>0</v>
      </c>
      <c r="Q428" s="228">
        <v>0</v>
      </c>
      <c r="R428" s="228">
        <f>Q428*H428</f>
        <v>0</v>
      </c>
      <c r="S428" s="228">
        <v>0</v>
      </c>
      <c r="T428" s="229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230" t="s">
        <v>135</v>
      </c>
      <c r="AT428" s="230" t="s">
        <v>131</v>
      </c>
      <c r="AU428" s="230" t="s">
        <v>91</v>
      </c>
      <c r="AY428" s="16" t="s">
        <v>129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16" t="s">
        <v>89</v>
      </c>
      <c r="BK428" s="231">
        <f>ROUND(I428*H428,2)</f>
        <v>0</v>
      </c>
      <c r="BL428" s="16" t="s">
        <v>135</v>
      </c>
      <c r="BM428" s="230" t="s">
        <v>686</v>
      </c>
    </row>
    <row r="429" s="2" customFormat="1">
      <c r="A429" s="37"/>
      <c r="B429" s="38"/>
      <c r="C429" s="39"/>
      <c r="D429" s="232" t="s">
        <v>137</v>
      </c>
      <c r="E429" s="39"/>
      <c r="F429" s="233" t="s">
        <v>432</v>
      </c>
      <c r="G429" s="39"/>
      <c r="H429" s="39"/>
      <c r="I429" s="234"/>
      <c r="J429" s="39"/>
      <c r="K429" s="39"/>
      <c r="L429" s="43"/>
      <c r="M429" s="235"/>
      <c r="N429" s="236"/>
      <c r="O429" s="90"/>
      <c r="P429" s="90"/>
      <c r="Q429" s="90"/>
      <c r="R429" s="90"/>
      <c r="S429" s="90"/>
      <c r="T429" s="91"/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T429" s="16" t="s">
        <v>137</v>
      </c>
      <c r="AU429" s="16" t="s">
        <v>91</v>
      </c>
    </row>
    <row r="430" s="13" customFormat="1">
      <c r="A430" s="13"/>
      <c r="B430" s="238"/>
      <c r="C430" s="239"/>
      <c r="D430" s="232" t="s">
        <v>141</v>
      </c>
      <c r="E430" s="240" t="s">
        <v>1</v>
      </c>
      <c r="F430" s="241" t="s">
        <v>687</v>
      </c>
      <c r="G430" s="239"/>
      <c r="H430" s="242">
        <v>300</v>
      </c>
      <c r="I430" s="243"/>
      <c r="J430" s="239"/>
      <c r="K430" s="239"/>
      <c r="L430" s="244"/>
      <c r="M430" s="245"/>
      <c r="N430" s="246"/>
      <c r="O430" s="246"/>
      <c r="P430" s="246"/>
      <c r="Q430" s="246"/>
      <c r="R430" s="246"/>
      <c r="S430" s="246"/>
      <c r="T430" s="247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8" t="s">
        <v>141</v>
      </c>
      <c r="AU430" s="248" t="s">
        <v>91</v>
      </c>
      <c r="AV430" s="13" t="s">
        <v>91</v>
      </c>
      <c r="AW430" s="13" t="s">
        <v>36</v>
      </c>
      <c r="AX430" s="13" t="s">
        <v>81</v>
      </c>
      <c r="AY430" s="248" t="s">
        <v>129</v>
      </c>
    </row>
    <row r="431" s="13" customFormat="1">
      <c r="A431" s="13"/>
      <c r="B431" s="238"/>
      <c r="C431" s="239"/>
      <c r="D431" s="232" t="s">
        <v>141</v>
      </c>
      <c r="E431" s="240" t="s">
        <v>1</v>
      </c>
      <c r="F431" s="241" t="s">
        <v>688</v>
      </c>
      <c r="G431" s="239"/>
      <c r="H431" s="242">
        <v>200</v>
      </c>
      <c r="I431" s="243"/>
      <c r="J431" s="239"/>
      <c r="K431" s="239"/>
      <c r="L431" s="244"/>
      <c r="M431" s="245"/>
      <c r="N431" s="246"/>
      <c r="O431" s="246"/>
      <c r="P431" s="246"/>
      <c r="Q431" s="246"/>
      <c r="R431" s="246"/>
      <c r="S431" s="246"/>
      <c r="T431" s="247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8" t="s">
        <v>141</v>
      </c>
      <c r="AU431" s="248" t="s">
        <v>91</v>
      </c>
      <c r="AV431" s="13" t="s">
        <v>91</v>
      </c>
      <c r="AW431" s="13" t="s">
        <v>36</v>
      </c>
      <c r="AX431" s="13" t="s">
        <v>81</v>
      </c>
      <c r="AY431" s="248" t="s">
        <v>129</v>
      </c>
    </row>
    <row r="432" s="14" customFormat="1">
      <c r="A432" s="14"/>
      <c r="B432" s="249"/>
      <c r="C432" s="250"/>
      <c r="D432" s="232" t="s">
        <v>141</v>
      </c>
      <c r="E432" s="251" t="s">
        <v>1</v>
      </c>
      <c r="F432" s="252" t="s">
        <v>143</v>
      </c>
      <c r="G432" s="250"/>
      <c r="H432" s="253">
        <v>500</v>
      </c>
      <c r="I432" s="254"/>
      <c r="J432" s="250"/>
      <c r="K432" s="250"/>
      <c r="L432" s="255"/>
      <c r="M432" s="256"/>
      <c r="N432" s="257"/>
      <c r="O432" s="257"/>
      <c r="P432" s="257"/>
      <c r="Q432" s="257"/>
      <c r="R432" s="257"/>
      <c r="S432" s="257"/>
      <c r="T432" s="258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9" t="s">
        <v>141</v>
      </c>
      <c r="AU432" s="259" t="s">
        <v>91</v>
      </c>
      <c r="AV432" s="14" t="s">
        <v>135</v>
      </c>
      <c r="AW432" s="14" t="s">
        <v>36</v>
      </c>
      <c r="AX432" s="14" t="s">
        <v>89</v>
      </c>
      <c r="AY432" s="259" t="s">
        <v>129</v>
      </c>
    </row>
    <row r="433" s="2" customFormat="1" ht="24.15" customHeight="1">
      <c r="A433" s="37"/>
      <c r="B433" s="38"/>
      <c r="C433" s="218" t="s">
        <v>689</v>
      </c>
      <c r="D433" s="218" t="s">
        <v>131</v>
      </c>
      <c r="E433" s="219" t="s">
        <v>435</v>
      </c>
      <c r="F433" s="220" t="s">
        <v>436</v>
      </c>
      <c r="G433" s="221" t="s">
        <v>134</v>
      </c>
      <c r="H433" s="222">
        <v>840</v>
      </c>
      <c r="I433" s="223"/>
      <c r="J433" s="224">
        <f>ROUND(I433*H433,2)</f>
        <v>0</v>
      </c>
      <c r="K433" s="225"/>
      <c r="L433" s="43"/>
      <c r="M433" s="226" t="s">
        <v>1</v>
      </c>
      <c r="N433" s="227" t="s">
        <v>46</v>
      </c>
      <c r="O433" s="90"/>
      <c r="P433" s="228">
        <f>O433*H433</f>
        <v>0</v>
      </c>
      <c r="Q433" s="228">
        <v>0.00018000000000000001</v>
      </c>
      <c r="R433" s="228">
        <f>Q433*H433</f>
        <v>0.1512</v>
      </c>
      <c r="S433" s="228">
        <v>0</v>
      </c>
      <c r="T433" s="229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30" t="s">
        <v>233</v>
      </c>
      <c r="AT433" s="230" t="s">
        <v>131</v>
      </c>
      <c r="AU433" s="230" t="s">
        <v>91</v>
      </c>
      <c r="AY433" s="16" t="s">
        <v>129</v>
      </c>
      <c r="BE433" s="231">
        <f>IF(N433="základní",J433,0)</f>
        <v>0</v>
      </c>
      <c r="BF433" s="231">
        <f>IF(N433="snížená",J433,0)</f>
        <v>0</v>
      </c>
      <c r="BG433" s="231">
        <f>IF(N433="zákl. přenesená",J433,0)</f>
        <v>0</v>
      </c>
      <c r="BH433" s="231">
        <f>IF(N433="sníž. přenesená",J433,0)</f>
        <v>0</v>
      </c>
      <c r="BI433" s="231">
        <f>IF(N433="nulová",J433,0)</f>
        <v>0</v>
      </c>
      <c r="BJ433" s="16" t="s">
        <v>89</v>
      </c>
      <c r="BK433" s="231">
        <f>ROUND(I433*H433,2)</f>
        <v>0</v>
      </c>
      <c r="BL433" s="16" t="s">
        <v>233</v>
      </c>
      <c r="BM433" s="230" t="s">
        <v>690</v>
      </c>
    </row>
    <row r="434" s="2" customFormat="1">
      <c r="A434" s="37"/>
      <c r="B434" s="38"/>
      <c r="C434" s="39"/>
      <c r="D434" s="232" t="s">
        <v>137</v>
      </c>
      <c r="E434" s="39"/>
      <c r="F434" s="233" t="s">
        <v>438</v>
      </c>
      <c r="G434" s="39"/>
      <c r="H434" s="39"/>
      <c r="I434" s="234"/>
      <c r="J434" s="39"/>
      <c r="K434" s="39"/>
      <c r="L434" s="43"/>
      <c r="M434" s="235"/>
      <c r="N434" s="236"/>
      <c r="O434" s="90"/>
      <c r="P434" s="90"/>
      <c r="Q434" s="90"/>
      <c r="R434" s="90"/>
      <c r="S434" s="90"/>
      <c r="T434" s="91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T434" s="16" t="s">
        <v>137</v>
      </c>
      <c r="AU434" s="16" t="s">
        <v>91</v>
      </c>
    </row>
    <row r="435" s="13" customFormat="1">
      <c r="A435" s="13"/>
      <c r="B435" s="238"/>
      <c r="C435" s="239"/>
      <c r="D435" s="232" t="s">
        <v>141</v>
      </c>
      <c r="E435" s="240" t="s">
        <v>1</v>
      </c>
      <c r="F435" s="241" t="s">
        <v>691</v>
      </c>
      <c r="G435" s="239"/>
      <c r="H435" s="242">
        <v>840</v>
      </c>
      <c r="I435" s="243"/>
      <c r="J435" s="239"/>
      <c r="K435" s="239"/>
      <c r="L435" s="244"/>
      <c r="M435" s="245"/>
      <c r="N435" s="246"/>
      <c r="O435" s="246"/>
      <c r="P435" s="246"/>
      <c r="Q435" s="246"/>
      <c r="R435" s="246"/>
      <c r="S435" s="246"/>
      <c r="T435" s="247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8" t="s">
        <v>141</v>
      </c>
      <c r="AU435" s="248" t="s">
        <v>91</v>
      </c>
      <c r="AV435" s="13" t="s">
        <v>91</v>
      </c>
      <c r="AW435" s="13" t="s">
        <v>36</v>
      </c>
      <c r="AX435" s="13" t="s">
        <v>89</v>
      </c>
      <c r="AY435" s="248" t="s">
        <v>129</v>
      </c>
    </row>
    <row r="436" s="2" customFormat="1" ht="24.15" customHeight="1">
      <c r="A436" s="37"/>
      <c r="B436" s="38"/>
      <c r="C436" s="260" t="s">
        <v>692</v>
      </c>
      <c r="D436" s="260" t="s">
        <v>441</v>
      </c>
      <c r="E436" s="261" t="s">
        <v>442</v>
      </c>
      <c r="F436" s="262" t="s">
        <v>443</v>
      </c>
      <c r="G436" s="263" t="s">
        <v>134</v>
      </c>
      <c r="H436" s="264">
        <v>420</v>
      </c>
      <c r="I436" s="265"/>
      <c r="J436" s="266">
        <f>ROUND(I436*H436,2)</f>
        <v>0</v>
      </c>
      <c r="K436" s="267"/>
      <c r="L436" s="268"/>
      <c r="M436" s="269" t="s">
        <v>1</v>
      </c>
      <c r="N436" s="270" t="s">
        <v>46</v>
      </c>
      <c r="O436" s="90"/>
      <c r="P436" s="228">
        <f>O436*H436</f>
        <v>0</v>
      </c>
      <c r="Q436" s="228">
        <v>0.0014</v>
      </c>
      <c r="R436" s="228">
        <f>Q436*H436</f>
        <v>0.58799999999999997</v>
      </c>
      <c r="S436" s="228">
        <v>0</v>
      </c>
      <c r="T436" s="229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30" t="s">
        <v>287</v>
      </c>
      <c r="AT436" s="230" t="s">
        <v>441</v>
      </c>
      <c r="AU436" s="230" t="s">
        <v>91</v>
      </c>
      <c r="AY436" s="16" t="s">
        <v>129</v>
      </c>
      <c r="BE436" s="231">
        <f>IF(N436="základní",J436,0)</f>
        <v>0</v>
      </c>
      <c r="BF436" s="231">
        <f>IF(N436="snížená",J436,0)</f>
        <v>0</v>
      </c>
      <c r="BG436" s="231">
        <f>IF(N436="zákl. přenesená",J436,0)</f>
        <v>0</v>
      </c>
      <c r="BH436" s="231">
        <f>IF(N436="sníž. přenesená",J436,0)</f>
        <v>0</v>
      </c>
      <c r="BI436" s="231">
        <f>IF(N436="nulová",J436,0)</f>
        <v>0</v>
      </c>
      <c r="BJ436" s="16" t="s">
        <v>89</v>
      </c>
      <c r="BK436" s="231">
        <f>ROUND(I436*H436,2)</f>
        <v>0</v>
      </c>
      <c r="BL436" s="16" t="s">
        <v>233</v>
      </c>
      <c r="BM436" s="230" t="s">
        <v>693</v>
      </c>
    </row>
    <row r="437" s="2" customFormat="1">
      <c r="A437" s="37"/>
      <c r="B437" s="38"/>
      <c r="C437" s="39"/>
      <c r="D437" s="232" t="s">
        <v>137</v>
      </c>
      <c r="E437" s="39"/>
      <c r="F437" s="233" t="s">
        <v>443</v>
      </c>
      <c r="G437" s="39"/>
      <c r="H437" s="39"/>
      <c r="I437" s="234"/>
      <c r="J437" s="39"/>
      <c r="K437" s="39"/>
      <c r="L437" s="43"/>
      <c r="M437" s="235"/>
      <c r="N437" s="236"/>
      <c r="O437" s="90"/>
      <c r="P437" s="90"/>
      <c r="Q437" s="90"/>
      <c r="R437" s="90"/>
      <c r="S437" s="90"/>
      <c r="T437" s="91"/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T437" s="16" t="s">
        <v>137</v>
      </c>
      <c r="AU437" s="16" t="s">
        <v>91</v>
      </c>
    </row>
    <row r="438" s="13" customFormat="1">
      <c r="A438" s="13"/>
      <c r="B438" s="238"/>
      <c r="C438" s="239"/>
      <c r="D438" s="232" t="s">
        <v>141</v>
      </c>
      <c r="E438" s="240" t="s">
        <v>1</v>
      </c>
      <c r="F438" s="241" t="s">
        <v>694</v>
      </c>
      <c r="G438" s="239"/>
      <c r="H438" s="242">
        <v>420</v>
      </c>
      <c r="I438" s="243"/>
      <c r="J438" s="239"/>
      <c r="K438" s="239"/>
      <c r="L438" s="244"/>
      <c r="M438" s="245"/>
      <c r="N438" s="246"/>
      <c r="O438" s="246"/>
      <c r="P438" s="246"/>
      <c r="Q438" s="246"/>
      <c r="R438" s="246"/>
      <c r="S438" s="246"/>
      <c r="T438" s="247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8" t="s">
        <v>141</v>
      </c>
      <c r="AU438" s="248" t="s">
        <v>91</v>
      </c>
      <c r="AV438" s="13" t="s">
        <v>91</v>
      </c>
      <c r="AW438" s="13" t="s">
        <v>36</v>
      </c>
      <c r="AX438" s="13" t="s">
        <v>89</v>
      </c>
      <c r="AY438" s="248" t="s">
        <v>129</v>
      </c>
    </row>
    <row r="439" s="2" customFormat="1" ht="16.5" customHeight="1">
      <c r="A439" s="37"/>
      <c r="B439" s="38"/>
      <c r="C439" s="218" t="s">
        <v>695</v>
      </c>
      <c r="D439" s="218" t="s">
        <v>131</v>
      </c>
      <c r="E439" s="219" t="s">
        <v>447</v>
      </c>
      <c r="F439" s="220" t="s">
        <v>448</v>
      </c>
      <c r="G439" s="221" t="s">
        <v>134</v>
      </c>
      <c r="H439" s="222">
        <v>840</v>
      </c>
      <c r="I439" s="223"/>
      <c r="J439" s="224">
        <f>ROUND(I439*H439,2)</f>
        <v>0</v>
      </c>
      <c r="K439" s="225"/>
      <c r="L439" s="43"/>
      <c r="M439" s="226" t="s">
        <v>1</v>
      </c>
      <c r="N439" s="227" t="s">
        <v>46</v>
      </c>
      <c r="O439" s="90"/>
      <c r="P439" s="228">
        <f>O439*H439</f>
        <v>0</v>
      </c>
      <c r="Q439" s="228">
        <v>0</v>
      </c>
      <c r="R439" s="228">
        <f>Q439*H439</f>
        <v>0</v>
      </c>
      <c r="S439" s="228">
        <v>0.0040000000000000001</v>
      </c>
      <c r="T439" s="229">
        <f>S439*H439</f>
        <v>3.3599999999999999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30" t="s">
        <v>135</v>
      </c>
      <c r="AT439" s="230" t="s">
        <v>131</v>
      </c>
      <c r="AU439" s="230" t="s">
        <v>91</v>
      </c>
      <c r="AY439" s="16" t="s">
        <v>129</v>
      </c>
      <c r="BE439" s="231">
        <f>IF(N439="základní",J439,0)</f>
        <v>0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16" t="s">
        <v>89</v>
      </c>
      <c r="BK439" s="231">
        <f>ROUND(I439*H439,2)</f>
        <v>0</v>
      </c>
      <c r="BL439" s="16" t="s">
        <v>135</v>
      </c>
      <c r="BM439" s="230" t="s">
        <v>696</v>
      </c>
    </row>
    <row r="440" s="2" customFormat="1">
      <c r="A440" s="37"/>
      <c r="B440" s="38"/>
      <c r="C440" s="39"/>
      <c r="D440" s="232" t="s">
        <v>137</v>
      </c>
      <c r="E440" s="39"/>
      <c r="F440" s="233" t="s">
        <v>450</v>
      </c>
      <c r="G440" s="39"/>
      <c r="H440" s="39"/>
      <c r="I440" s="234"/>
      <c r="J440" s="39"/>
      <c r="K440" s="39"/>
      <c r="L440" s="43"/>
      <c r="M440" s="235"/>
      <c r="N440" s="236"/>
      <c r="O440" s="90"/>
      <c r="P440" s="90"/>
      <c r="Q440" s="90"/>
      <c r="R440" s="90"/>
      <c r="S440" s="90"/>
      <c r="T440" s="91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T440" s="16" t="s">
        <v>137</v>
      </c>
      <c r="AU440" s="16" t="s">
        <v>91</v>
      </c>
    </row>
    <row r="441" s="13" customFormat="1">
      <c r="A441" s="13"/>
      <c r="B441" s="238"/>
      <c r="C441" s="239"/>
      <c r="D441" s="232" t="s">
        <v>141</v>
      </c>
      <c r="E441" s="240" t="s">
        <v>1</v>
      </c>
      <c r="F441" s="241" t="s">
        <v>691</v>
      </c>
      <c r="G441" s="239"/>
      <c r="H441" s="242">
        <v>840</v>
      </c>
      <c r="I441" s="243"/>
      <c r="J441" s="239"/>
      <c r="K441" s="239"/>
      <c r="L441" s="244"/>
      <c r="M441" s="245"/>
      <c r="N441" s="246"/>
      <c r="O441" s="246"/>
      <c r="P441" s="246"/>
      <c r="Q441" s="246"/>
      <c r="R441" s="246"/>
      <c r="S441" s="246"/>
      <c r="T441" s="247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8" t="s">
        <v>141</v>
      </c>
      <c r="AU441" s="248" t="s">
        <v>91</v>
      </c>
      <c r="AV441" s="13" t="s">
        <v>91</v>
      </c>
      <c r="AW441" s="13" t="s">
        <v>36</v>
      </c>
      <c r="AX441" s="13" t="s">
        <v>89</v>
      </c>
      <c r="AY441" s="248" t="s">
        <v>129</v>
      </c>
    </row>
    <row r="442" s="2" customFormat="1" ht="24.15" customHeight="1">
      <c r="A442" s="37"/>
      <c r="B442" s="38"/>
      <c r="C442" s="218" t="s">
        <v>697</v>
      </c>
      <c r="D442" s="218" t="s">
        <v>131</v>
      </c>
      <c r="E442" s="219" t="s">
        <v>453</v>
      </c>
      <c r="F442" s="220" t="s">
        <v>454</v>
      </c>
      <c r="G442" s="221" t="s">
        <v>134</v>
      </c>
      <c r="H442" s="222">
        <v>1680</v>
      </c>
      <c r="I442" s="223"/>
      <c r="J442" s="224">
        <f>ROUND(I442*H442,2)</f>
        <v>0</v>
      </c>
      <c r="K442" s="225"/>
      <c r="L442" s="43"/>
      <c r="M442" s="226" t="s">
        <v>1</v>
      </c>
      <c r="N442" s="227" t="s">
        <v>46</v>
      </c>
      <c r="O442" s="90"/>
      <c r="P442" s="228">
        <f>O442*H442</f>
        <v>0</v>
      </c>
      <c r="Q442" s="228">
        <v>0.00027999999999999998</v>
      </c>
      <c r="R442" s="228">
        <f>Q442*H442</f>
        <v>0.47039999999999998</v>
      </c>
      <c r="S442" s="228">
        <v>0</v>
      </c>
      <c r="T442" s="229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30" t="s">
        <v>135</v>
      </c>
      <c r="AT442" s="230" t="s">
        <v>131</v>
      </c>
      <c r="AU442" s="230" t="s">
        <v>91</v>
      </c>
      <c r="AY442" s="16" t="s">
        <v>129</v>
      </c>
      <c r="BE442" s="231">
        <f>IF(N442="základní",J442,0)</f>
        <v>0</v>
      </c>
      <c r="BF442" s="231">
        <f>IF(N442="snížená",J442,0)</f>
        <v>0</v>
      </c>
      <c r="BG442" s="231">
        <f>IF(N442="zákl. přenesená",J442,0)</f>
        <v>0</v>
      </c>
      <c r="BH442" s="231">
        <f>IF(N442="sníž. přenesená",J442,0)</f>
        <v>0</v>
      </c>
      <c r="BI442" s="231">
        <f>IF(N442="nulová",J442,0)</f>
        <v>0</v>
      </c>
      <c r="BJ442" s="16" t="s">
        <v>89</v>
      </c>
      <c r="BK442" s="231">
        <f>ROUND(I442*H442,2)</f>
        <v>0</v>
      </c>
      <c r="BL442" s="16" t="s">
        <v>135</v>
      </c>
      <c r="BM442" s="230" t="s">
        <v>698</v>
      </c>
    </row>
    <row r="443" s="2" customFormat="1">
      <c r="A443" s="37"/>
      <c r="B443" s="38"/>
      <c r="C443" s="39"/>
      <c r="D443" s="232" t="s">
        <v>137</v>
      </c>
      <c r="E443" s="39"/>
      <c r="F443" s="233" t="s">
        <v>456</v>
      </c>
      <c r="G443" s="39"/>
      <c r="H443" s="39"/>
      <c r="I443" s="234"/>
      <c r="J443" s="39"/>
      <c r="K443" s="39"/>
      <c r="L443" s="43"/>
      <c r="M443" s="235"/>
      <c r="N443" s="236"/>
      <c r="O443" s="90"/>
      <c r="P443" s="90"/>
      <c r="Q443" s="90"/>
      <c r="R443" s="90"/>
      <c r="S443" s="90"/>
      <c r="T443" s="91"/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T443" s="16" t="s">
        <v>137</v>
      </c>
      <c r="AU443" s="16" t="s">
        <v>91</v>
      </c>
    </row>
    <row r="444" s="2" customFormat="1">
      <c r="A444" s="37"/>
      <c r="B444" s="38"/>
      <c r="C444" s="39"/>
      <c r="D444" s="232" t="s">
        <v>139</v>
      </c>
      <c r="E444" s="39"/>
      <c r="F444" s="237" t="s">
        <v>457</v>
      </c>
      <c r="G444" s="39"/>
      <c r="H444" s="39"/>
      <c r="I444" s="234"/>
      <c r="J444" s="39"/>
      <c r="K444" s="39"/>
      <c r="L444" s="43"/>
      <c r="M444" s="235"/>
      <c r="N444" s="236"/>
      <c r="O444" s="90"/>
      <c r="P444" s="90"/>
      <c r="Q444" s="90"/>
      <c r="R444" s="90"/>
      <c r="S444" s="90"/>
      <c r="T444" s="91"/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T444" s="16" t="s">
        <v>139</v>
      </c>
      <c r="AU444" s="16" t="s">
        <v>91</v>
      </c>
    </row>
    <row r="445" s="13" customFormat="1">
      <c r="A445" s="13"/>
      <c r="B445" s="238"/>
      <c r="C445" s="239"/>
      <c r="D445" s="232" t="s">
        <v>141</v>
      </c>
      <c r="E445" s="240" t="s">
        <v>1</v>
      </c>
      <c r="F445" s="241" t="s">
        <v>699</v>
      </c>
      <c r="G445" s="239"/>
      <c r="H445" s="242">
        <v>1680</v>
      </c>
      <c r="I445" s="243"/>
      <c r="J445" s="239"/>
      <c r="K445" s="239"/>
      <c r="L445" s="244"/>
      <c r="M445" s="245"/>
      <c r="N445" s="246"/>
      <c r="O445" s="246"/>
      <c r="P445" s="246"/>
      <c r="Q445" s="246"/>
      <c r="R445" s="246"/>
      <c r="S445" s="246"/>
      <c r="T445" s="247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8" t="s">
        <v>141</v>
      </c>
      <c r="AU445" s="248" t="s">
        <v>91</v>
      </c>
      <c r="AV445" s="13" t="s">
        <v>91</v>
      </c>
      <c r="AW445" s="13" t="s">
        <v>36</v>
      </c>
      <c r="AX445" s="13" t="s">
        <v>89</v>
      </c>
      <c r="AY445" s="248" t="s">
        <v>129</v>
      </c>
    </row>
    <row r="446" s="2" customFormat="1" ht="24.15" customHeight="1">
      <c r="A446" s="37"/>
      <c r="B446" s="38"/>
      <c r="C446" s="260" t="s">
        <v>700</v>
      </c>
      <c r="D446" s="260" t="s">
        <v>441</v>
      </c>
      <c r="E446" s="261" t="s">
        <v>460</v>
      </c>
      <c r="F446" s="262" t="s">
        <v>461</v>
      </c>
      <c r="G446" s="263" t="s">
        <v>134</v>
      </c>
      <c r="H446" s="264">
        <v>840</v>
      </c>
      <c r="I446" s="265"/>
      <c r="J446" s="266">
        <f>ROUND(I446*H446,2)</f>
        <v>0</v>
      </c>
      <c r="K446" s="267"/>
      <c r="L446" s="268"/>
      <c r="M446" s="269" t="s">
        <v>1</v>
      </c>
      <c r="N446" s="270" t="s">
        <v>46</v>
      </c>
      <c r="O446" s="90"/>
      <c r="P446" s="228">
        <f>O446*H446</f>
        <v>0</v>
      </c>
      <c r="Q446" s="228">
        <v>0.00025000000000000001</v>
      </c>
      <c r="R446" s="228">
        <f>Q446*H446</f>
        <v>0.20999999999999999</v>
      </c>
      <c r="S446" s="228">
        <v>0</v>
      </c>
      <c r="T446" s="229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30" t="s">
        <v>183</v>
      </c>
      <c r="AT446" s="230" t="s">
        <v>441</v>
      </c>
      <c r="AU446" s="230" t="s">
        <v>91</v>
      </c>
      <c r="AY446" s="16" t="s">
        <v>129</v>
      </c>
      <c r="BE446" s="231">
        <f>IF(N446="základní",J446,0)</f>
        <v>0</v>
      </c>
      <c r="BF446" s="231">
        <f>IF(N446="snížená",J446,0)</f>
        <v>0</v>
      </c>
      <c r="BG446" s="231">
        <f>IF(N446="zákl. přenesená",J446,0)</f>
        <v>0</v>
      </c>
      <c r="BH446" s="231">
        <f>IF(N446="sníž. přenesená",J446,0)</f>
        <v>0</v>
      </c>
      <c r="BI446" s="231">
        <f>IF(N446="nulová",J446,0)</f>
        <v>0</v>
      </c>
      <c r="BJ446" s="16" t="s">
        <v>89</v>
      </c>
      <c r="BK446" s="231">
        <f>ROUND(I446*H446,2)</f>
        <v>0</v>
      </c>
      <c r="BL446" s="16" t="s">
        <v>135</v>
      </c>
      <c r="BM446" s="230" t="s">
        <v>701</v>
      </c>
    </row>
    <row r="447" s="2" customFormat="1">
      <c r="A447" s="37"/>
      <c r="B447" s="38"/>
      <c r="C447" s="39"/>
      <c r="D447" s="232" t="s">
        <v>137</v>
      </c>
      <c r="E447" s="39"/>
      <c r="F447" s="233" t="s">
        <v>461</v>
      </c>
      <c r="G447" s="39"/>
      <c r="H447" s="39"/>
      <c r="I447" s="234"/>
      <c r="J447" s="39"/>
      <c r="K447" s="39"/>
      <c r="L447" s="43"/>
      <c r="M447" s="235"/>
      <c r="N447" s="236"/>
      <c r="O447" s="90"/>
      <c r="P447" s="90"/>
      <c r="Q447" s="90"/>
      <c r="R447" s="90"/>
      <c r="S447" s="90"/>
      <c r="T447" s="91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T447" s="16" t="s">
        <v>137</v>
      </c>
      <c r="AU447" s="16" t="s">
        <v>91</v>
      </c>
    </row>
    <row r="448" s="13" customFormat="1">
      <c r="A448" s="13"/>
      <c r="B448" s="238"/>
      <c r="C448" s="239"/>
      <c r="D448" s="232" t="s">
        <v>141</v>
      </c>
      <c r="E448" s="240" t="s">
        <v>1</v>
      </c>
      <c r="F448" s="241" t="s">
        <v>702</v>
      </c>
      <c r="G448" s="239"/>
      <c r="H448" s="242">
        <v>840</v>
      </c>
      <c r="I448" s="243"/>
      <c r="J448" s="239"/>
      <c r="K448" s="239"/>
      <c r="L448" s="244"/>
      <c r="M448" s="245"/>
      <c r="N448" s="246"/>
      <c r="O448" s="246"/>
      <c r="P448" s="246"/>
      <c r="Q448" s="246"/>
      <c r="R448" s="246"/>
      <c r="S448" s="246"/>
      <c r="T448" s="247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8" t="s">
        <v>141</v>
      </c>
      <c r="AU448" s="248" t="s">
        <v>91</v>
      </c>
      <c r="AV448" s="13" t="s">
        <v>91</v>
      </c>
      <c r="AW448" s="13" t="s">
        <v>36</v>
      </c>
      <c r="AX448" s="13" t="s">
        <v>89</v>
      </c>
      <c r="AY448" s="248" t="s">
        <v>129</v>
      </c>
    </row>
    <row r="449" s="2" customFormat="1" ht="16.5" customHeight="1">
      <c r="A449" s="37"/>
      <c r="B449" s="38"/>
      <c r="C449" s="218" t="s">
        <v>703</v>
      </c>
      <c r="D449" s="218" t="s">
        <v>131</v>
      </c>
      <c r="E449" s="219" t="s">
        <v>704</v>
      </c>
      <c r="F449" s="220" t="s">
        <v>705</v>
      </c>
      <c r="G449" s="221" t="s">
        <v>706</v>
      </c>
      <c r="H449" s="222">
        <v>20</v>
      </c>
      <c r="I449" s="223"/>
      <c r="J449" s="224">
        <f>ROUND(I449*H449,2)</f>
        <v>0</v>
      </c>
      <c r="K449" s="225"/>
      <c r="L449" s="43"/>
      <c r="M449" s="226" t="s">
        <v>1</v>
      </c>
      <c r="N449" s="227" t="s">
        <v>46</v>
      </c>
      <c r="O449" s="90"/>
      <c r="P449" s="228">
        <f>O449*H449</f>
        <v>0</v>
      </c>
      <c r="Q449" s="228">
        <v>0.026980000000000001</v>
      </c>
      <c r="R449" s="228">
        <f>Q449*H449</f>
        <v>0.53959999999999997</v>
      </c>
      <c r="S449" s="228">
        <v>0</v>
      </c>
      <c r="T449" s="229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30" t="s">
        <v>135</v>
      </c>
      <c r="AT449" s="230" t="s">
        <v>131</v>
      </c>
      <c r="AU449" s="230" t="s">
        <v>91</v>
      </c>
      <c r="AY449" s="16" t="s">
        <v>129</v>
      </c>
      <c r="BE449" s="231">
        <f>IF(N449="základní",J449,0)</f>
        <v>0</v>
      </c>
      <c r="BF449" s="231">
        <f>IF(N449="snížená",J449,0)</f>
        <v>0</v>
      </c>
      <c r="BG449" s="231">
        <f>IF(N449="zákl. přenesená",J449,0)</f>
        <v>0</v>
      </c>
      <c r="BH449" s="231">
        <f>IF(N449="sníž. přenesená",J449,0)</f>
        <v>0</v>
      </c>
      <c r="BI449" s="231">
        <f>IF(N449="nulová",J449,0)</f>
        <v>0</v>
      </c>
      <c r="BJ449" s="16" t="s">
        <v>89</v>
      </c>
      <c r="BK449" s="231">
        <f>ROUND(I449*H449,2)</f>
        <v>0</v>
      </c>
      <c r="BL449" s="16" t="s">
        <v>135</v>
      </c>
      <c r="BM449" s="230" t="s">
        <v>707</v>
      </c>
    </row>
    <row r="450" s="2" customFormat="1">
      <c r="A450" s="37"/>
      <c r="B450" s="38"/>
      <c r="C450" s="39"/>
      <c r="D450" s="232" t="s">
        <v>137</v>
      </c>
      <c r="E450" s="39"/>
      <c r="F450" s="233" t="s">
        <v>708</v>
      </c>
      <c r="G450" s="39"/>
      <c r="H450" s="39"/>
      <c r="I450" s="234"/>
      <c r="J450" s="39"/>
      <c r="K450" s="39"/>
      <c r="L450" s="43"/>
      <c r="M450" s="235"/>
      <c r="N450" s="236"/>
      <c r="O450" s="90"/>
      <c r="P450" s="90"/>
      <c r="Q450" s="90"/>
      <c r="R450" s="90"/>
      <c r="S450" s="90"/>
      <c r="T450" s="91"/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T450" s="16" t="s">
        <v>137</v>
      </c>
      <c r="AU450" s="16" t="s">
        <v>91</v>
      </c>
    </row>
    <row r="451" s="13" customFormat="1">
      <c r="A451" s="13"/>
      <c r="B451" s="238"/>
      <c r="C451" s="239"/>
      <c r="D451" s="232" t="s">
        <v>141</v>
      </c>
      <c r="E451" s="240" t="s">
        <v>1</v>
      </c>
      <c r="F451" s="241" t="s">
        <v>252</v>
      </c>
      <c r="G451" s="239"/>
      <c r="H451" s="242">
        <v>20</v>
      </c>
      <c r="I451" s="243"/>
      <c r="J451" s="239"/>
      <c r="K451" s="239"/>
      <c r="L451" s="244"/>
      <c r="M451" s="245"/>
      <c r="N451" s="246"/>
      <c r="O451" s="246"/>
      <c r="P451" s="246"/>
      <c r="Q451" s="246"/>
      <c r="R451" s="246"/>
      <c r="S451" s="246"/>
      <c r="T451" s="247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8" t="s">
        <v>141</v>
      </c>
      <c r="AU451" s="248" t="s">
        <v>91</v>
      </c>
      <c r="AV451" s="13" t="s">
        <v>91</v>
      </c>
      <c r="AW451" s="13" t="s">
        <v>36</v>
      </c>
      <c r="AX451" s="13" t="s">
        <v>89</v>
      </c>
      <c r="AY451" s="248" t="s">
        <v>129</v>
      </c>
    </row>
    <row r="452" s="2" customFormat="1" ht="24.15" customHeight="1">
      <c r="A452" s="37"/>
      <c r="B452" s="38"/>
      <c r="C452" s="218" t="s">
        <v>709</v>
      </c>
      <c r="D452" s="218" t="s">
        <v>131</v>
      </c>
      <c r="E452" s="219" t="s">
        <v>465</v>
      </c>
      <c r="F452" s="220" t="s">
        <v>466</v>
      </c>
      <c r="G452" s="221" t="s">
        <v>467</v>
      </c>
      <c r="H452" s="222">
        <v>148</v>
      </c>
      <c r="I452" s="223"/>
      <c r="J452" s="224">
        <f>ROUND(I452*H452,2)</f>
        <v>0</v>
      </c>
      <c r="K452" s="225"/>
      <c r="L452" s="43"/>
      <c r="M452" s="226" t="s">
        <v>1</v>
      </c>
      <c r="N452" s="227" t="s">
        <v>46</v>
      </c>
      <c r="O452" s="90"/>
      <c r="P452" s="228">
        <f>O452*H452</f>
        <v>0</v>
      </c>
      <c r="Q452" s="228">
        <v>3.0000000000000001E-05</v>
      </c>
      <c r="R452" s="228">
        <f>Q452*H452</f>
        <v>0.0044400000000000004</v>
      </c>
      <c r="S452" s="228">
        <v>0</v>
      </c>
      <c r="T452" s="229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230" t="s">
        <v>135</v>
      </c>
      <c r="AT452" s="230" t="s">
        <v>131</v>
      </c>
      <c r="AU452" s="230" t="s">
        <v>91</v>
      </c>
      <c r="AY452" s="16" t="s">
        <v>129</v>
      </c>
      <c r="BE452" s="231">
        <f>IF(N452="základní",J452,0)</f>
        <v>0</v>
      </c>
      <c r="BF452" s="231">
        <f>IF(N452="snížená",J452,0)</f>
        <v>0</v>
      </c>
      <c r="BG452" s="231">
        <f>IF(N452="zákl. přenesená",J452,0)</f>
        <v>0</v>
      </c>
      <c r="BH452" s="231">
        <f>IF(N452="sníž. přenesená",J452,0)</f>
        <v>0</v>
      </c>
      <c r="BI452" s="231">
        <f>IF(N452="nulová",J452,0)</f>
        <v>0</v>
      </c>
      <c r="BJ452" s="16" t="s">
        <v>89</v>
      </c>
      <c r="BK452" s="231">
        <f>ROUND(I452*H452,2)</f>
        <v>0</v>
      </c>
      <c r="BL452" s="16" t="s">
        <v>135</v>
      </c>
      <c r="BM452" s="230" t="s">
        <v>710</v>
      </c>
    </row>
    <row r="453" s="2" customFormat="1">
      <c r="A453" s="37"/>
      <c r="B453" s="38"/>
      <c r="C453" s="39"/>
      <c r="D453" s="232" t="s">
        <v>137</v>
      </c>
      <c r="E453" s="39"/>
      <c r="F453" s="233" t="s">
        <v>469</v>
      </c>
      <c r="G453" s="39"/>
      <c r="H453" s="39"/>
      <c r="I453" s="234"/>
      <c r="J453" s="39"/>
      <c r="K453" s="39"/>
      <c r="L453" s="43"/>
      <c r="M453" s="235"/>
      <c r="N453" s="236"/>
      <c r="O453" s="90"/>
      <c r="P453" s="90"/>
      <c r="Q453" s="90"/>
      <c r="R453" s="90"/>
      <c r="S453" s="90"/>
      <c r="T453" s="91"/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T453" s="16" t="s">
        <v>137</v>
      </c>
      <c r="AU453" s="16" t="s">
        <v>91</v>
      </c>
    </row>
    <row r="454" s="13" customFormat="1">
      <c r="A454" s="13"/>
      <c r="B454" s="238"/>
      <c r="C454" s="239"/>
      <c r="D454" s="232" t="s">
        <v>141</v>
      </c>
      <c r="E454" s="240" t="s">
        <v>1</v>
      </c>
      <c r="F454" s="241" t="s">
        <v>711</v>
      </c>
      <c r="G454" s="239"/>
      <c r="H454" s="242">
        <v>148</v>
      </c>
      <c r="I454" s="243"/>
      <c r="J454" s="239"/>
      <c r="K454" s="239"/>
      <c r="L454" s="244"/>
      <c r="M454" s="245"/>
      <c r="N454" s="246"/>
      <c r="O454" s="246"/>
      <c r="P454" s="246"/>
      <c r="Q454" s="246"/>
      <c r="R454" s="246"/>
      <c r="S454" s="246"/>
      <c r="T454" s="247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8" t="s">
        <v>141</v>
      </c>
      <c r="AU454" s="248" t="s">
        <v>91</v>
      </c>
      <c r="AV454" s="13" t="s">
        <v>91</v>
      </c>
      <c r="AW454" s="13" t="s">
        <v>36</v>
      </c>
      <c r="AX454" s="13" t="s">
        <v>89</v>
      </c>
      <c r="AY454" s="248" t="s">
        <v>129</v>
      </c>
    </row>
    <row r="455" s="2" customFormat="1" ht="24.15" customHeight="1">
      <c r="A455" s="37"/>
      <c r="B455" s="38"/>
      <c r="C455" s="218" t="s">
        <v>712</v>
      </c>
      <c r="D455" s="218" t="s">
        <v>131</v>
      </c>
      <c r="E455" s="219" t="s">
        <v>471</v>
      </c>
      <c r="F455" s="220" t="s">
        <v>472</v>
      </c>
      <c r="G455" s="221" t="s">
        <v>473</v>
      </c>
      <c r="H455" s="222">
        <v>4</v>
      </c>
      <c r="I455" s="223"/>
      <c r="J455" s="224">
        <f>ROUND(I455*H455,2)</f>
        <v>0</v>
      </c>
      <c r="K455" s="225"/>
      <c r="L455" s="43"/>
      <c r="M455" s="226" t="s">
        <v>1</v>
      </c>
      <c r="N455" s="227" t="s">
        <v>46</v>
      </c>
      <c r="O455" s="90"/>
      <c r="P455" s="228">
        <f>O455*H455</f>
        <v>0</v>
      </c>
      <c r="Q455" s="228">
        <v>0</v>
      </c>
      <c r="R455" s="228">
        <f>Q455*H455</f>
        <v>0</v>
      </c>
      <c r="S455" s="228">
        <v>0</v>
      </c>
      <c r="T455" s="229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30" t="s">
        <v>135</v>
      </c>
      <c r="AT455" s="230" t="s">
        <v>131</v>
      </c>
      <c r="AU455" s="230" t="s">
        <v>91</v>
      </c>
      <c r="AY455" s="16" t="s">
        <v>129</v>
      </c>
      <c r="BE455" s="231">
        <f>IF(N455="základní",J455,0)</f>
        <v>0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16" t="s">
        <v>89</v>
      </c>
      <c r="BK455" s="231">
        <f>ROUND(I455*H455,2)</f>
        <v>0</v>
      </c>
      <c r="BL455" s="16" t="s">
        <v>135</v>
      </c>
      <c r="BM455" s="230" t="s">
        <v>713</v>
      </c>
    </row>
    <row r="456" s="2" customFormat="1">
      <c r="A456" s="37"/>
      <c r="B456" s="38"/>
      <c r="C456" s="39"/>
      <c r="D456" s="232" t="s">
        <v>137</v>
      </c>
      <c r="E456" s="39"/>
      <c r="F456" s="233" t="s">
        <v>475</v>
      </c>
      <c r="G456" s="39"/>
      <c r="H456" s="39"/>
      <c r="I456" s="234"/>
      <c r="J456" s="39"/>
      <c r="K456" s="39"/>
      <c r="L456" s="43"/>
      <c r="M456" s="235"/>
      <c r="N456" s="236"/>
      <c r="O456" s="90"/>
      <c r="P456" s="90"/>
      <c r="Q456" s="90"/>
      <c r="R456" s="90"/>
      <c r="S456" s="90"/>
      <c r="T456" s="91"/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T456" s="16" t="s">
        <v>137</v>
      </c>
      <c r="AU456" s="16" t="s">
        <v>91</v>
      </c>
    </row>
    <row r="457" s="13" customFormat="1">
      <c r="A457" s="13"/>
      <c r="B457" s="238"/>
      <c r="C457" s="239"/>
      <c r="D457" s="232" t="s">
        <v>141</v>
      </c>
      <c r="E457" s="240" t="s">
        <v>1</v>
      </c>
      <c r="F457" s="241" t="s">
        <v>135</v>
      </c>
      <c r="G457" s="239"/>
      <c r="H457" s="242">
        <v>4</v>
      </c>
      <c r="I457" s="243"/>
      <c r="J457" s="239"/>
      <c r="K457" s="239"/>
      <c r="L457" s="244"/>
      <c r="M457" s="271"/>
      <c r="N457" s="272"/>
      <c r="O457" s="272"/>
      <c r="P457" s="272"/>
      <c r="Q457" s="272"/>
      <c r="R457" s="272"/>
      <c r="S457" s="272"/>
      <c r="T457" s="27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8" t="s">
        <v>141</v>
      </c>
      <c r="AU457" s="248" t="s">
        <v>91</v>
      </c>
      <c r="AV457" s="13" t="s">
        <v>91</v>
      </c>
      <c r="AW457" s="13" t="s">
        <v>36</v>
      </c>
      <c r="AX457" s="13" t="s">
        <v>89</v>
      </c>
      <c r="AY457" s="248" t="s">
        <v>129</v>
      </c>
    </row>
    <row r="458" s="2" customFormat="1" ht="6.96" customHeight="1">
      <c r="A458" s="37"/>
      <c r="B458" s="65"/>
      <c r="C458" s="66"/>
      <c r="D458" s="66"/>
      <c r="E458" s="66"/>
      <c r="F458" s="66"/>
      <c r="G458" s="66"/>
      <c r="H458" s="66"/>
      <c r="I458" s="66"/>
      <c r="J458" s="66"/>
      <c r="K458" s="66"/>
      <c r="L458" s="43"/>
      <c r="M458" s="37"/>
      <c r="O458" s="37"/>
      <c r="P458" s="37"/>
      <c r="Q458" s="37"/>
      <c r="R458" s="37"/>
      <c r="S458" s="37"/>
      <c r="T458" s="37"/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</row>
  </sheetData>
  <sheetProtection sheet="1" autoFilter="0" formatColumns="0" formatRows="0" objects="1" scenarios="1" spinCount="100000" saltValue="MxzxFr/ZNUTqmiBvXLeQ0qUvzlUFqzzvi2lUE7o7Z+lyTFwy0AOvq7+dUkth22ArtfEB5YXb97I5/th6JIRO3g==" hashValue="PtHxIU7PdwoDR4G58dH+aMLbGxd5u3a4PSvOiiZopVWkwuj0sL+115DLuWYmqi3fZ2JVzZCmRGhlKtwAaWUstw==" algorithmName="SHA-512" password="CC35"/>
  <autoFilter ref="C122:K457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91</v>
      </c>
    </row>
    <row r="4" s="1" customFormat="1" ht="24.96" customHeight="1">
      <c r="B4" s="19"/>
      <c r="D4" s="137" t="s">
        <v>98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Krounka, Otradov, rekonstrukce opevnění koryta, ř. km 15,200-16,610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714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4.11.2021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41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43</v>
      </c>
      <c r="G32" s="37"/>
      <c r="H32" s="37"/>
      <c r="I32" s="151" t="s">
        <v>42</v>
      </c>
      <c r="J32" s="151" t="s">
        <v>44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45</v>
      </c>
      <c r="E33" s="139" t="s">
        <v>46</v>
      </c>
      <c r="F33" s="153">
        <f>ROUND((SUM(BE122:BE180)),  2)</f>
        <v>0</v>
      </c>
      <c r="G33" s="37"/>
      <c r="H33" s="37"/>
      <c r="I33" s="154">
        <v>0.20999999999999999</v>
      </c>
      <c r="J33" s="153">
        <f>ROUND(((SUM(BE122:BE180))*I33),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47</v>
      </c>
      <c r="F34" s="153">
        <f>ROUND((SUM(BF122:BF180)),  2)</f>
        <v>0</v>
      </c>
      <c r="G34" s="37"/>
      <c r="H34" s="37"/>
      <c r="I34" s="154">
        <v>0.14999999999999999</v>
      </c>
      <c r="J34" s="153">
        <f>ROUND(((SUM(BF122:BF180))*I34),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48</v>
      </c>
      <c r="F35" s="153">
        <f>ROUND((SUM(BG122:BG180)),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49</v>
      </c>
      <c r="F36" s="153">
        <f>ROUND((SUM(BH122:BH180)),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50</v>
      </c>
      <c r="F37" s="153">
        <f>ROUND((SUM(BI122:BI180)),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51</v>
      </c>
      <c r="E39" s="157"/>
      <c r="F39" s="157"/>
      <c r="G39" s="158" t="s">
        <v>52</v>
      </c>
      <c r="H39" s="159" t="s">
        <v>53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54</v>
      </c>
      <c r="E50" s="163"/>
      <c r="F50" s="163"/>
      <c r="G50" s="162" t="s">
        <v>55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56</v>
      </c>
      <c r="E61" s="165"/>
      <c r="F61" s="166" t="s">
        <v>57</v>
      </c>
      <c r="G61" s="164" t="s">
        <v>56</v>
      </c>
      <c r="H61" s="165"/>
      <c r="I61" s="165"/>
      <c r="J61" s="167" t="s">
        <v>57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58</v>
      </c>
      <c r="E65" s="168"/>
      <c r="F65" s="168"/>
      <c r="G65" s="162" t="s">
        <v>59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56</v>
      </c>
      <c r="E76" s="165"/>
      <c r="F76" s="166" t="s">
        <v>57</v>
      </c>
      <c r="G76" s="164" t="s">
        <v>56</v>
      </c>
      <c r="H76" s="165"/>
      <c r="I76" s="165"/>
      <c r="J76" s="167" t="s">
        <v>57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Krounka, Otradov, rekonstrukce opevnění koryta, ř. km 15,200-16,610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VRN - Vedlejší rozpočtové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vodní tok Krounka, obec Otradov</v>
      </c>
      <c r="G89" s="39"/>
      <c r="H89" s="39"/>
      <c r="I89" s="31" t="s">
        <v>22</v>
      </c>
      <c r="J89" s="78" t="str">
        <f>IF(J12="","",J12)</f>
        <v>4.11.2021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Povodí Labe, státní podnik</v>
      </c>
      <c r="G91" s="39"/>
      <c r="H91" s="39"/>
      <c r="I91" s="31" t="s">
        <v>32</v>
      </c>
      <c r="J91" s="35" t="str">
        <f>E21</f>
        <v>Vodní zdroje Ekomonitor spol. s r. 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102</v>
      </c>
      <c r="D94" s="175"/>
      <c r="E94" s="175"/>
      <c r="F94" s="175"/>
      <c r="G94" s="175"/>
      <c r="H94" s="175"/>
      <c r="I94" s="175"/>
      <c r="J94" s="176" t="s">
        <v>103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104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105</v>
      </c>
    </row>
    <row r="97" s="9" customFormat="1" ht="24.96" customHeight="1">
      <c r="A97" s="9"/>
      <c r="B97" s="178"/>
      <c r="C97" s="179"/>
      <c r="D97" s="180" t="s">
        <v>714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715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716</v>
      </c>
      <c r="E99" s="187"/>
      <c r="F99" s="187"/>
      <c r="G99" s="187"/>
      <c r="H99" s="187"/>
      <c r="I99" s="187"/>
      <c r="J99" s="188">
        <f>J137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717</v>
      </c>
      <c r="E100" s="187"/>
      <c r="F100" s="187"/>
      <c r="G100" s="187"/>
      <c r="H100" s="187"/>
      <c r="I100" s="187"/>
      <c r="J100" s="188">
        <f>J153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718</v>
      </c>
      <c r="E101" s="187"/>
      <c r="F101" s="187"/>
      <c r="G101" s="187"/>
      <c r="H101" s="187"/>
      <c r="I101" s="187"/>
      <c r="J101" s="188">
        <f>J173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719</v>
      </c>
      <c r="E102" s="187"/>
      <c r="F102" s="187"/>
      <c r="G102" s="187"/>
      <c r="H102" s="187"/>
      <c r="I102" s="187"/>
      <c r="J102" s="188">
        <f>J177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114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Krounka, Otradov, rekonstrukce opevnění koryta, ř. km 15,200-16,610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99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VRN - Vedlejší rozpočtové náklady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>vodní tok Krounka, obec Otradov</v>
      </c>
      <c r="G116" s="39"/>
      <c r="H116" s="39"/>
      <c r="I116" s="31" t="s">
        <v>22</v>
      </c>
      <c r="J116" s="78" t="str">
        <f>IF(J12="","",J12)</f>
        <v>4.11.2021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40.05" customHeight="1">
      <c r="A118" s="37"/>
      <c r="B118" s="38"/>
      <c r="C118" s="31" t="s">
        <v>24</v>
      </c>
      <c r="D118" s="39"/>
      <c r="E118" s="39"/>
      <c r="F118" s="26" t="str">
        <f>E15</f>
        <v>Povodí Labe, státní podnik</v>
      </c>
      <c r="G118" s="39"/>
      <c r="H118" s="39"/>
      <c r="I118" s="31" t="s">
        <v>32</v>
      </c>
      <c r="J118" s="35" t="str">
        <f>E21</f>
        <v>Vodní zdroje Ekomonitor spol. s r. o.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30</v>
      </c>
      <c r="D119" s="39"/>
      <c r="E119" s="39"/>
      <c r="F119" s="26" t="str">
        <f>IF(E18="","",E18)</f>
        <v>Vyplň údaj</v>
      </c>
      <c r="G119" s="39"/>
      <c r="H119" s="39"/>
      <c r="I119" s="31" t="s">
        <v>37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115</v>
      </c>
      <c r="D121" s="193" t="s">
        <v>66</v>
      </c>
      <c r="E121" s="193" t="s">
        <v>62</v>
      </c>
      <c r="F121" s="193" t="s">
        <v>63</v>
      </c>
      <c r="G121" s="193" t="s">
        <v>116</v>
      </c>
      <c r="H121" s="193" t="s">
        <v>117</v>
      </c>
      <c r="I121" s="193" t="s">
        <v>118</v>
      </c>
      <c r="J121" s="194" t="s">
        <v>103</v>
      </c>
      <c r="K121" s="195" t="s">
        <v>119</v>
      </c>
      <c r="L121" s="196"/>
      <c r="M121" s="99" t="s">
        <v>1</v>
      </c>
      <c r="N121" s="100" t="s">
        <v>45</v>
      </c>
      <c r="O121" s="100" t="s">
        <v>120</v>
      </c>
      <c r="P121" s="100" t="s">
        <v>121</v>
      </c>
      <c r="Q121" s="100" t="s">
        <v>122</v>
      </c>
      <c r="R121" s="100" t="s">
        <v>123</v>
      </c>
      <c r="S121" s="100" t="s">
        <v>124</v>
      </c>
      <c r="T121" s="101" t="s">
        <v>125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126</v>
      </c>
      <c r="D122" s="39"/>
      <c r="E122" s="39"/>
      <c r="F122" s="39"/>
      <c r="G122" s="39"/>
      <c r="H122" s="39"/>
      <c r="I122" s="39"/>
      <c r="J122" s="197">
        <f>BK122</f>
        <v>0</v>
      </c>
      <c r="K122" s="39"/>
      <c r="L122" s="43"/>
      <c r="M122" s="102"/>
      <c r="N122" s="198"/>
      <c r="O122" s="103"/>
      <c r="P122" s="199">
        <f>P123</f>
        <v>0</v>
      </c>
      <c r="Q122" s="103"/>
      <c r="R122" s="199">
        <f>R123</f>
        <v>0</v>
      </c>
      <c r="S122" s="103"/>
      <c r="T122" s="200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80</v>
      </c>
      <c r="AU122" s="16" t="s">
        <v>105</v>
      </c>
      <c r="BK122" s="201">
        <f>BK123</f>
        <v>0</v>
      </c>
    </row>
    <row r="123" s="12" customFormat="1" ht="25.92" customHeight="1">
      <c r="A123" s="12"/>
      <c r="B123" s="202"/>
      <c r="C123" s="203"/>
      <c r="D123" s="204" t="s">
        <v>80</v>
      </c>
      <c r="E123" s="205" t="s">
        <v>95</v>
      </c>
      <c r="F123" s="205" t="s">
        <v>96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P124+P137+P153+P173+P177</f>
        <v>0</v>
      </c>
      <c r="Q123" s="210"/>
      <c r="R123" s="211">
        <f>R124+R137+R153+R173+R177</f>
        <v>0</v>
      </c>
      <c r="S123" s="210"/>
      <c r="T123" s="212">
        <f>T124+T137+T153+T173+T177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164</v>
      </c>
      <c r="AT123" s="214" t="s">
        <v>80</v>
      </c>
      <c r="AU123" s="214" t="s">
        <v>81</v>
      </c>
      <c r="AY123" s="213" t="s">
        <v>129</v>
      </c>
      <c r="BK123" s="215">
        <f>BK124+BK137+BK153+BK173+BK177</f>
        <v>0</v>
      </c>
    </row>
    <row r="124" s="12" customFormat="1" ht="22.8" customHeight="1">
      <c r="A124" s="12"/>
      <c r="B124" s="202"/>
      <c r="C124" s="203"/>
      <c r="D124" s="204" t="s">
        <v>80</v>
      </c>
      <c r="E124" s="216" t="s">
        <v>720</v>
      </c>
      <c r="F124" s="216" t="s">
        <v>721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SUM(P125:P136)</f>
        <v>0</v>
      </c>
      <c r="Q124" s="210"/>
      <c r="R124" s="211">
        <f>SUM(R125:R136)</f>
        <v>0</v>
      </c>
      <c r="S124" s="210"/>
      <c r="T124" s="212">
        <f>SUM(T125:T136)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164</v>
      </c>
      <c r="AT124" s="214" t="s">
        <v>80</v>
      </c>
      <c r="AU124" s="214" t="s">
        <v>89</v>
      </c>
      <c r="AY124" s="213" t="s">
        <v>129</v>
      </c>
      <c r="BK124" s="215">
        <f>SUM(BK125:BK136)</f>
        <v>0</v>
      </c>
    </row>
    <row r="125" s="2" customFormat="1" ht="16.5" customHeight="1">
      <c r="A125" s="37"/>
      <c r="B125" s="38"/>
      <c r="C125" s="218" t="s">
        <v>89</v>
      </c>
      <c r="D125" s="218" t="s">
        <v>131</v>
      </c>
      <c r="E125" s="219" t="s">
        <v>722</v>
      </c>
      <c r="F125" s="220" t="s">
        <v>723</v>
      </c>
      <c r="G125" s="221" t="s">
        <v>724</v>
      </c>
      <c r="H125" s="222">
        <v>0.5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46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725</v>
      </c>
      <c r="AT125" s="230" t="s">
        <v>131</v>
      </c>
      <c r="AU125" s="230" t="s">
        <v>91</v>
      </c>
      <c r="AY125" s="16" t="s">
        <v>129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89</v>
      </c>
      <c r="BK125" s="231">
        <f>ROUND(I125*H125,2)</f>
        <v>0</v>
      </c>
      <c r="BL125" s="16" t="s">
        <v>725</v>
      </c>
      <c r="BM125" s="230" t="s">
        <v>726</v>
      </c>
    </row>
    <row r="126" s="2" customFormat="1">
      <c r="A126" s="37"/>
      <c r="B126" s="38"/>
      <c r="C126" s="39"/>
      <c r="D126" s="232" t="s">
        <v>137</v>
      </c>
      <c r="E126" s="39"/>
      <c r="F126" s="233" t="s">
        <v>723</v>
      </c>
      <c r="G126" s="39"/>
      <c r="H126" s="39"/>
      <c r="I126" s="234"/>
      <c r="J126" s="39"/>
      <c r="K126" s="39"/>
      <c r="L126" s="43"/>
      <c r="M126" s="235"/>
      <c r="N126" s="236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137</v>
      </c>
      <c r="AU126" s="16" t="s">
        <v>91</v>
      </c>
    </row>
    <row r="127" s="2" customFormat="1">
      <c r="A127" s="37"/>
      <c r="B127" s="38"/>
      <c r="C127" s="39"/>
      <c r="D127" s="232" t="s">
        <v>139</v>
      </c>
      <c r="E127" s="39"/>
      <c r="F127" s="237" t="s">
        <v>727</v>
      </c>
      <c r="G127" s="39"/>
      <c r="H127" s="39"/>
      <c r="I127" s="234"/>
      <c r="J127" s="39"/>
      <c r="K127" s="39"/>
      <c r="L127" s="43"/>
      <c r="M127" s="235"/>
      <c r="N127" s="236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139</v>
      </c>
      <c r="AU127" s="16" t="s">
        <v>91</v>
      </c>
    </row>
    <row r="128" s="2" customFormat="1" ht="16.5" customHeight="1">
      <c r="A128" s="37"/>
      <c r="B128" s="38"/>
      <c r="C128" s="218" t="s">
        <v>91</v>
      </c>
      <c r="D128" s="218" t="s">
        <v>131</v>
      </c>
      <c r="E128" s="219" t="s">
        <v>728</v>
      </c>
      <c r="F128" s="220" t="s">
        <v>729</v>
      </c>
      <c r="G128" s="221" t="s">
        <v>724</v>
      </c>
      <c r="H128" s="222">
        <v>0.5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46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725</v>
      </c>
      <c r="AT128" s="230" t="s">
        <v>131</v>
      </c>
      <c r="AU128" s="230" t="s">
        <v>91</v>
      </c>
      <c r="AY128" s="16" t="s">
        <v>129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89</v>
      </c>
      <c r="BK128" s="231">
        <f>ROUND(I128*H128,2)</f>
        <v>0</v>
      </c>
      <c r="BL128" s="16" t="s">
        <v>725</v>
      </c>
      <c r="BM128" s="230" t="s">
        <v>730</v>
      </c>
    </row>
    <row r="129" s="2" customFormat="1">
      <c r="A129" s="37"/>
      <c r="B129" s="38"/>
      <c r="C129" s="39"/>
      <c r="D129" s="232" t="s">
        <v>137</v>
      </c>
      <c r="E129" s="39"/>
      <c r="F129" s="233" t="s">
        <v>729</v>
      </c>
      <c r="G129" s="39"/>
      <c r="H129" s="39"/>
      <c r="I129" s="234"/>
      <c r="J129" s="39"/>
      <c r="K129" s="39"/>
      <c r="L129" s="43"/>
      <c r="M129" s="235"/>
      <c r="N129" s="236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137</v>
      </c>
      <c r="AU129" s="16" t="s">
        <v>91</v>
      </c>
    </row>
    <row r="130" s="2" customFormat="1">
      <c r="A130" s="37"/>
      <c r="B130" s="38"/>
      <c r="C130" s="39"/>
      <c r="D130" s="232" t="s">
        <v>139</v>
      </c>
      <c r="E130" s="39"/>
      <c r="F130" s="237" t="s">
        <v>731</v>
      </c>
      <c r="G130" s="39"/>
      <c r="H130" s="39"/>
      <c r="I130" s="234"/>
      <c r="J130" s="39"/>
      <c r="K130" s="39"/>
      <c r="L130" s="43"/>
      <c r="M130" s="235"/>
      <c r="N130" s="236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139</v>
      </c>
      <c r="AU130" s="16" t="s">
        <v>91</v>
      </c>
    </row>
    <row r="131" s="2" customFormat="1" ht="16.5" customHeight="1">
      <c r="A131" s="37"/>
      <c r="B131" s="38"/>
      <c r="C131" s="218" t="s">
        <v>150</v>
      </c>
      <c r="D131" s="218" t="s">
        <v>131</v>
      </c>
      <c r="E131" s="219" t="s">
        <v>732</v>
      </c>
      <c r="F131" s="220" t="s">
        <v>733</v>
      </c>
      <c r="G131" s="221" t="s">
        <v>724</v>
      </c>
      <c r="H131" s="222">
        <v>0.5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46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725</v>
      </c>
      <c r="AT131" s="230" t="s">
        <v>131</v>
      </c>
      <c r="AU131" s="230" t="s">
        <v>91</v>
      </c>
      <c r="AY131" s="16" t="s">
        <v>129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89</v>
      </c>
      <c r="BK131" s="231">
        <f>ROUND(I131*H131,2)</f>
        <v>0</v>
      </c>
      <c r="BL131" s="16" t="s">
        <v>725</v>
      </c>
      <c r="BM131" s="230" t="s">
        <v>734</v>
      </c>
    </row>
    <row r="132" s="2" customFormat="1">
      <c r="A132" s="37"/>
      <c r="B132" s="38"/>
      <c r="C132" s="39"/>
      <c r="D132" s="232" t="s">
        <v>137</v>
      </c>
      <c r="E132" s="39"/>
      <c r="F132" s="233" t="s">
        <v>733</v>
      </c>
      <c r="G132" s="39"/>
      <c r="H132" s="39"/>
      <c r="I132" s="234"/>
      <c r="J132" s="39"/>
      <c r="K132" s="39"/>
      <c r="L132" s="43"/>
      <c r="M132" s="235"/>
      <c r="N132" s="236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137</v>
      </c>
      <c r="AU132" s="16" t="s">
        <v>91</v>
      </c>
    </row>
    <row r="133" s="2" customFormat="1">
      <c r="A133" s="37"/>
      <c r="B133" s="38"/>
      <c r="C133" s="39"/>
      <c r="D133" s="232" t="s">
        <v>139</v>
      </c>
      <c r="E133" s="39"/>
      <c r="F133" s="237" t="s">
        <v>735</v>
      </c>
      <c r="G133" s="39"/>
      <c r="H133" s="39"/>
      <c r="I133" s="234"/>
      <c r="J133" s="39"/>
      <c r="K133" s="39"/>
      <c r="L133" s="43"/>
      <c r="M133" s="235"/>
      <c r="N133" s="236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139</v>
      </c>
      <c r="AU133" s="16" t="s">
        <v>91</v>
      </c>
    </row>
    <row r="134" s="2" customFormat="1" ht="16.5" customHeight="1">
      <c r="A134" s="37"/>
      <c r="B134" s="38"/>
      <c r="C134" s="218" t="s">
        <v>135</v>
      </c>
      <c r="D134" s="218" t="s">
        <v>131</v>
      </c>
      <c r="E134" s="219" t="s">
        <v>736</v>
      </c>
      <c r="F134" s="220" t="s">
        <v>737</v>
      </c>
      <c r="G134" s="221" t="s">
        <v>724</v>
      </c>
      <c r="H134" s="222">
        <v>0.5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46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725</v>
      </c>
      <c r="AT134" s="230" t="s">
        <v>131</v>
      </c>
      <c r="AU134" s="230" t="s">
        <v>91</v>
      </c>
      <c r="AY134" s="16" t="s">
        <v>129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89</v>
      </c>
      <c r="BK134" s="231">
        <f>ROUND(I134*H134,2)</f>
        <v>0</v>
      </c>
      <c r="BL134" s="16" t="s">
        <v>725</v>
      </c>
      <c r="BM134" s="230" t="s">
        <v>738</v>
      </c>
    </row>
    <row r="135" s="2" customFormat="1">
      <c r="A135" s="37"/>
      <c r="B135" s="38"/>
      <c r="C135" s="39"/>
      <c r="D135" s="232" t="s">
        <v>137</v>
      </c>
      <c r="E135" s="39"/>
      <c r="F135" s="233" t="s">
        <v>737</v>
      </c>
      <c r="G135" s="39"/>
      <c r="H135" s="39"/>
      <c r="I135" s="234"/>
      <c r="J135" s="39"/>
      <c r="K135" s="39"/>
      <c r="L135" s="43"/>
      <c r="M135" s="235"/>
      <c r="N135" s="236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137</v>
      </c>
      <c r="AU135" s="16" t="s">
        <v>91</v>
      </c>
    </row>
    <row r="136" s="2" customFormat="1">
      <c r="A136" s="37"/>
      <c r="B136" s="38"/>
      <c r="C136" s="39"/>
      <c r="D136" s="232" t="s">
        <v>139</v>
      </c>
      <c r="E136" s="39"/>
      <c r="F136" s="237" t="s">
        <v>739</v>
      </c>
      <c r="G136" s="39"/>
      <c r="H136" s="39"/>
      <c r="I136" s="234"/>
      <c r="J136" s="39"/>
      <c r="K136" s="39"/>
      <c r="L136" s="43"/>
      <c r="M136" s="235"/>
      <c r="N136" s="236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139</v>
      </c>
      <c r="AU136" s="16" t="s">
        <v>91</v>
      </c>
    </row>
    <row r="137" s="12" customFormat="1" ht="22.8" customHeight="1">
      <c r="A137" s="12"/>
      <c r="B137" s="202"/>
      <c r="C137" s="203"/>
      <c r="D137" s="204" t="s">
        <v>80</v>
      </c>
      <c r="E137" s="216" t="s">
        <v>740</v>
      </c>
      <c r="F137" s="216" t="s">
        <v>741</v>
      </c>
      <c r="G137" s="203"/>
      <c r="H137" s="203"/>
      <c r="I137" s="206"/>
      <c r="J137" s="217">
        <f>BK137</f>
        <v>0</v>
      </c>
      <c r="K137" s="203"/>
      <c r="L137" s="208"/>
      <c r="M137" s="209"/>
      <c r="N137" s="210"/>
      <c r="O137" s="210"/>
      <c r="P137" s="211">
        <f>SUM(P138:P152)</f>
        <v>0</v>
      </c>
      <c r="Q137" s="210"/>
      <c r="R137" s="211">
        <f>SUM(R138:R152)</f>
        <v>0</v>
      </c>
      <c r="S137" s="210"/>
      <c r="T137" s="212">
        <f>SUM(T138:T152)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164</v>
      </c>
      <c r="AT137" s="214" t="s">
        <v>80</v>
      </c>
      <c r="AU137" s="214" t="s">
        <v>89</v>
      </c>
      <c r="AY137" s="213" t="s">
        <v>129</v>
      </c>
      <c r="BK137" s="215">
        <f>SUM(BK138:BK152)</f>
        <v>0</v>
      </c>
    </row>
    <row r="138" s="2" customFormat="1" ht="16.5" customHeight="1">
      <c r="A138" s="37"/>
      <c r="B138" s="38"/>
      <c r="C138" s="218" t="s">
        <v>164</v>
      </c>
      <c r="D138" s="218" t="s">
        <v>131</v>
      </c>
      <c r="E138" s="219" t="s">
        <v>742</v>
      </c>
      <c r="F138" s="220" t="s">
        <v>741</v>
      </c>
      <c r="G138" s="221" t="s">
        <v>724</v>
      </c>
      <c r="H138" s="222">
        <v>0.5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46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725</v>
      </c>
      <c r="AT138" s="230" t="s">
        <v>131</v>
      </c>
      <c r="AU138" s="230" t="s">
        <v>91</v>
      </c>
      <c r="AY138" s="16" t="s">
        <v>129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89</v>
      </c>
      <c r="BK138" s="231">
        <f>ROUND(I138*H138,2)</f>
        <v>0</v>
      </c>
      <c r="BL138" s="16" t="s">
        <v>725</v>
      </c>
      <c r="BM138" s="230" t="s">
        <v>743</v>
      </c>
    </row>
    <row r="139" s="2" customFormat="1">
      <c r="A139" s="37"/>
      <c r="B139" s="38"/>
      <c r="C139" s="39"/>
      <c r="D139" s="232" t="s">
        <v>137</v>
      </c>
      <c r="E139" s="39"/>
      <c r="F139" s="233" t="s">
        <v>741</v>
      </c>
      <c r="G139" s="39"/>
      <c r="H139" s="39"/>
      <c r="I139" s="234"/>
      <c r="J139" s="39"/>
      <c r="K139" s="39"/>
      <c r="L139" s="43"/>
      <c r="M139" s="235"/>
      <c r="N139" s="236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137</v>
      </c>
      <c r="AU139" s="16" t="s">
        <v>91</v>
      </c>
    </row>
    <row r="140" s="2" customFormat="1">
      <c r="A140" s="37"/>
      <c r="B140" s="38"/>
      <c r="C140" s="39"/>
      <c r="D140" s="232" t="s">
        <v>139</v>
      </c>
      <c r="E140" s="39"/>
      <c r="F140" s="237" t="s">
        <v>744</v>
      </c>
      <c r="G140" s="39"/>
      <c r="H140" s="39"/>
      <c r="I140" s="234"/>
      <c r="J140" s="39"/>
      <c r="K140" s="39"/>
      <c r="L140" s="43"/>
      <c r="M140" s="235"/>
      <c r="N140" s="236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139</v>
      </c>
      <c r="AU140" s="16" t="s">
        <v>91</v>
      </c>
    </row>
    <row r="141" s="2" customFormat="1" ht="24.15" customHeight="1">
      <c r="A141" s="37"/>
      <c r="B141" s="38"/>
      <c r="C141" s="218" t="s">
        <v>169</v>
      </c>
      <c r="D141" s="218" t="s">
        <v>131</v>
      </c>
      <c r="E141" s="219" t="s">
        <v>745</v>
      </c>
      <c r="F141" s="220" t="s">
        <v>746</v>
      </c>
      <c r="G141" s="221" t="s">
        <v>724</v>
      </c>
      <c r="H141" s="222">
        <v>0.5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46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725</v>
      </c>
      <c r="AT141" s="230" t="s">
        <v>131</v>
      </c>
      <c r="AU141" s="230" t="s">
        <v>91</v>
      </c>
      <c r="AY141" s="16" t="s">
        <v>129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89</v>
      </c>
      <c r="BK141" s="231">
        <f>ROUND(I141*H141,2)</f>
        <v>0</v>
      </c>
      <c r="BL141" s="16" t="s">
        <v>725</v>
      </c>
      <c r="BM141" s="230" t="s">
        <v>747</v>
      </c>
    </row>
    <row r="142" s="2" customFormat="1">
      <c r="A142" s="37"/>
      <c r="B142" s="38"/>
      <c r="C142" s="39"/>
      <c r="D142" s="232" t="s">
        <v>137</v>
      </c>
      <c r="E142" s="39"/>
      <c r="F142" s="233" t="s">
        <v>746</v>
      </c>
      <c r="G142" s="39"/>
      <c r="H142" s="39"/>
      <c r="I142" s="234"/>
      <c r="J142" s="39"/>
      <c r="K142" s="39"/>
      <c r="L142" s="43"/>
      <c r="M142" s="235"/>
      <c r="N142" s="236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137</v>
      </c>
      <c r="AU142" s="16" t="s">
        <v>91</v>
      </c>
    </row>
    <row r="143" s="2" customFormat="1">
      <c r="A143" s="37"/>
      <c r="B143" s="38"/>
      <c r="C143" s="39"/>
      <c r="D143" s="232" t="s">
        <v>139</v>
      </c>
      <c r="E143" s="39"/>
      <c r="F143" s="237" t="s">
        <v>748</v>
      </c>
      <c r="G143" s="39"/>
      <c r="H143" s="39"/>
      <c r="I143" s="234"/>
      <c r="J143" s="39"/>
      <c r="K143" s="39"/>
      <c r="L143" s="43"/>
      <c r="M143" s="235"/>
      <c r="N143" s="236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139</v>
      </c>
      <c r="AU143" s="16" t="s">
        <v>91</v>
      </c>
    </row>
    <row r="144" s="2" customFormat="1" ht="44.25" customHeight="1">
      <c r="A144" s="37"/>
      <c r="B144" s="38"/>
      <c r="C144" s="218" t="s">
        <v>176</v>
      </c>
      <c r="D144" s="218" t="s">
        <v>131</v>
      </c>
      <c r="E144" s="219" t="s">
        <v>749</v>
      </c>
      <c r="F144" s="220" t="s">
        <v>750</v>
      </c>
      <c r="G144" s="221" t="s">
        <v>724</v>
      </c>
      <c r="H144" s="222">
        <v>0.5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46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725</v>
      </c>
      <c r="AT144" s="230" t="s">
        <v>131</v>
      </c>
      <c r="AU144" s="230" t="s">
        <v>91</v>
      </c>
      <c r="AY144" s="16" t="s">
        <v>129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89</v>
      </c>
      <c r="BK144" s="231">
        <f>ROUND(I144*H144,2)</f>
        <v>0</v>
      </c>
      <c r="BL144" s="16" t="s">
        <v>725</v>
      </c>
      <c r="BM144" s="230" t="s">
        <v>751</v>
      </c>
    </row>
    <row r="145" s="2" customFormat="1">
      <c r="A145" s="37"/>
      <c r="B145" s="38"/>
      <c r="C145" s="39"/>
      <c r="D145" s="232" t="s">
        <v>137</v>
      </c>
      <c r="E145" s="39"/>
      <c r="F145" s="233" t="s">
        <v>750</v>
      </c>
      <c r="G145" s="39"/>
      <c r="H145" s="39"/>
      <c r="I145" s="234"/>
      <c r="J145" s="39"/>
      <c r="K145" s="39"/>
      <c r="L145" s="43"/>
      <c r="M145" s="235"/>
      <c r="N145" s="236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137</v>
      </c>
      <c r="AU145" s="16" t="s">
        <v>91</v>
      </c>
    </row>
    <row r="146" s="2" customFormat="1">
      <c r="A146" s="37"/>
      <c r="B146" s="38"/>
      <c r="C146" s="39"/>
      <c r="D146" s="232" t="s">
        <v>139</v>
      </c>
      <c r="E146" s="39"/>
      <c r="F146" s="237" t="s">
        <v>752</v>
      </c>
      <c r="G146" s="39"/>
      <c r="H146" s="39"/>
      <c r="I146" s="234"/>
      <c r="J146" s="39"/>
      <c r="K146" s="39"/>
      <c r="L146" s="43"/>
      <c r="M146" s="235"/>
      <c r="N146" s="236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139</v>
      </c>
      <c r="AU146" s="16" t="s">
        <v>91</v>
      </c>
    </row>
    <row r="147" s="2" customFormat="1" ht="24.15" customHeight="1">
      <c r="A147" s="37"/>
      <c r="B147" s="38"/>
      <c r="C147" s="218" t="s">
        <v>183</v>
      </c>
      <c r="D147" s="218" t="s">
        <v>131</v>
      </c>
      <c r="E147" s="219" t="s">
        <v>753</v>
      </c>
      <c r="F147" s="220" t="s">
        <v>754</v>
      </c>
      <c r="G147" s="221" t="s">
        <v>724</v>
      </c>
      <c r="H147" s="222">
        <v>0.5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46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725</v>
      </c>
      <c r="AT147" s="230" t="s">
        <v>131</v>
      </c>
      <c r="AU147" s="230" t="s">
        <v>91</v>
      </c>
      <c r="AY147" s="16" t="s">
        <v>129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89</v>
      </c>
      <c r="BK147" s="231">
        <f>ROUND(I147*H147,2)</f>
        <v>0</v>
      </c>
      <c r="BL147" s="16" t="s">
        <v>725</v>
      </c>
      <c r="BM147" s="230" t="s">
        <v>755</v>
      </c>
    </row>
    <row r="148" s="2" customFormat="1">
      <c r="A148" s="37"/>
      <c r="B148" s="38"/>
      <c r="C148" s="39"/>
      <c r="D148" s="232" t="s">
        <v>137</v>
      </c>
      <c r="E148" s="39"/>
      <c r="F148" s="233" t="s">
        <v>754</v>
      </c>
      <c r="G148" s="39"/>
      <c r="H148" s="39"/>
      <c r="I148" s="234"/>
      <c r="J148" s="39"/>
      <c r="K148" s="39"/>
      <c r="L148" s="43"/>
      <c r="M148" s="235"/>
      <c r="N148" s="236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137</v>
      </c>
      <c r="AU148" s="16" t="s">
        <v>91</v>
      </c>
    </row>
    <row r="149" s="2" customFormat="1">
      <c r="A149" s="37"/>
      <c r="B149" s="38"/>
      <c r="C149" s="39"/>
      <c r="D149" s="232" t="s">
        <v>139</v>
      </c>
      <c r="E149" s="39"/>
      <c r="F149" s="237" t="s">
        <v>756</v>
      </c>
      <c r="G149" s="39"/>
      <c r="H149" s="39"/>
      <c r="I149" s="234"/>
      <c r="J149" s="39"/>
      <c r="K149" s="39"/>
      <c r="L149" s="43"/>
      <c r="M149" s="235"/>
      <c r="N149" s="236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139</v>
      </c>
      <c r="AU149" s="16" t="s">
        <v>91</v>
      </c>
    </row>
    <row r="150" s="2" customFormat="1" ht="24.15" customHeight="1">
      <c r="A150" s="37"/>
      <c r="B150" s="38"/>
      <c r="C150" s="218" t="s">
        <v>189</v>
      </c>
      <c r="D150" s="218" t="s">
        <v>131</v>
      </c>
      <c r="E150" s="219" t="s">
        <v>757</v>
      </c>
      <c r="F150" s="220" t="s">
        <v>758</v>
      </c>
      <c r="G150" s="221" t="s">
        <v>724</v>
      </c>
      <c r="H150" s="222">
        <v>0.5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46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725</v>
      </c>
      <c r="AT150" s="230" t="s">
        <v>131</v>
      </c>
      <c r="AU150" s="230" t="s">
        <v>91</v>
      </c>
      <c r="AY150" s="16" t="s">
        <v>129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89</v>
      </c>
      <c r="BK150" s="231">
        <f>ROUND(I150*H150,2)</f>
        <v>0</v>
      </c>
      <c r="BL150" s="16" t="s">
        <v>725</v>
      </c>
      <c r="BM150" s="230" t="s">
        <v>759</v>
      </c>
    </row>
    <row r="151" s="2" customFormat="1">
      <c r="A151" s="37"/>
      <c r="B151" s="38"/>
      <c r="C151" s="39"/>
      <c r="D151" s="232" t="s">
        <v>137</v>
      </c>
      <c r="E151" s="39"/>
      <c r="F151" s="233" t="s">
        <v>758</v>
      </c>
      <c r="G151" s="39"/>
      <c r="H151" s="39"/>
      <c r="I151" s="234"/>
      <c r="J151" s="39"/>
      <c r="K151" s="39"/>
      <c r="L151" s="43"/>
      <c r="M151" s="235"/>
      <c r="N151" s="236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137</v>
      </c>
      <c r="AU151" s="16" t="s">
        <v>91</v>
      </c>
    </row>
    <row r="152" s="2" customFormat="1">
      <c r="A152" s="37"/>
      <c r="B152" s="38"/>
      <c r="C152" s="39"/>
      <c r="D152" s="232" t="s">
        <v>139</v>
      </c>
      <c r="E152" s="39"/>
      <c r="F152" s="237" t="s">
        <v>760</v>
      </c>
      <c r="G152" s="39"/>
      <c r="H152" s="39"/>
      <c r="I152" s="234"/>
      <c r="J152" s="39"/>
      <c r="K152" s="39"/>
      <c r="L152" s="43"/>
      <c r="M152" s="235"/>
      <c r="N152" s="236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139</v>
      </c>
      <c r="AU152" s="16" t="s">
        <v>91</v>
      </c>
    </row>
    <row r="153" s="12" customFormat="1" ht="22.8" customHeight="1">
      <c r="A153" s="12"/>
      <c r="B153" s="202"/>
      <c r="C153" s="203"/>
      <c r="D153" s="204" t="s">
        <v>80</v>
      </c>
      <c r="E153" s="216" t="s">
        <v>761</v>
      </c>
      <c r="F153" s="216" t="s">
        <v>762</v>
      </c>
      <c r="G153" s="203"/>
      <c r="H153" s="203"/>
      <c r="I153" s="206"/>
      <c r="J153" s="217">
        <f>BK153</f>
        <v>0</v>
      </c>
      <c r="K153" s="203"/>
      <c r="L153" s="208"/>
      <c r="M153" s="209"/>
      <c r="N153" s="210"/>
      <c r="O153" s="210"/>
      <c r="P153" s="211">
        <f>SUM(P154:P172)</f>
        <v>0</v>
      </c>
      <c r="Q153" s="210"/>
      <c r="R153" s="211">
        <f>SUM(R154:R172)</f>
        <v>0</v>
      </c>
      <c r="S153" s="210"/>
      <c r="T153" s="212">
        <f>SUM(T154:T172)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164</v>
      </c>
      <c r="AT153" s="214" t="s">
        <v>80</v>
      </c>
      <c r="AU153" s="214" t="s">
        <v>89</v>
      </c>
      <c r="AY153" s="213" t="s">
        <v>129</v>
      </c>
      <c r="BK153" s="215">
        <f>SUM(BK154:BK172)</f>
        <v>0</v>
      </c>
    </row>
    <row r="154" s="2" customFormat="1" ht="16.5" customHeight="1">
      <c r="A154" s="37"/>
      <c r="B154" s="38"/>
      <c r="C154" s="218" t="s">
        <v>194</v>
      </c>
      <c r="D154" s="218" t="s">
        <v>131</v>
      </c>
      <c r="E154" s="219" t="s">
        <v>763</v>
      </c>
      <c r="F154" s="220" t="s">
        <v>764</v>
      </c>
      <c r="G154" s="221" t="s">
        <v>724</v>
      </c>
      <c r="H154" s="222">
        <v>0.5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46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725</v>
      </c>
      <c r="AT154" s="230" t="s">
        <v>131</v>
      </c>
      <c r="AU154" s="230" t="s">
        <v>91</v>
      </c>
      <c r="AY154" s="16" t="s">
        <v>129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89</v>
      </c>
      <c r="BK154" s="231">
        <f>ROUND(I154*H154,2)</f>
        <v>0</v>
      </c>
      <c r="BL154" s="16" t="s">
        <v>725</v>
      </c>
      <c r="BM154" s="230" t="s">
        <v>765</v>
      </c>
    </row>
    <row r="155" s="2" customFormat="1">
      <c r="A155" s="37"/>
      <c r="B155" s="38"/>
      <c r="C155" s="39"/>
      <c r="D155" s="232" t="s">
        <v>137</v>
      </c>
      <c r="E155" s="39"/>
      <c r="F155" s="233" t="s">
        <v>764</v>
      </c>
      <c r="G155" s="39"/>
      <c r="H155" s="39"/>
      <c r="I155" s="234"/>
      <c r="J155" s="39"/>
      <c r="K155" s="39"/>
      <c r="L155" s="43"/>
      <c r="M155" s="235"/>
      <c r="N155" s="236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137</v>
      </c>
      <c r="AU155" s="16" t="s">
        <v>91</v>
      </c>
    </row>
    <row r="156" s="2" customFormat="1">
      <c r="A156" s="37"/>
      <c r="B156" s="38"/>
      <c r="C156" s="39"/>
      <c r="D156" s="232" t="s">
        <v>139</v>
      </c>
      <c r="E156" s="39"/>
      <c r="F156" s="237" t="s">
        <v>766</v>
      </c>
      <c r="G156" s="39"/>
      <c r="H156" s="39"/>
      <c r="I156" s="234"/>
      <c r="J156" s="39"/>
      <c r="K156" s="39"/>
      <c r="L156" s="43"/>
      <c r="M156" s="235"/>
      <c r="N156" s="236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139</v>
      </c>
      <c r="AU156" s="16" t="s">
        <v>91</v>
      </c>
    </row>
    <row r="157" s="2" customFormat="1" ht="16.5" customHeight="1">
      <c r="A157" s="37"/>
      <c r="B157" s="38"/>
      <c r="C157" s="218" t="s">
        <v>200</v>
      </c>
      <c r="D157" s="218" t="s">
        <v>131</v>
      </c>
      <c r="E157" s="219" t="s">
        <v>767</v>
      </c>
      <c r="F157" s="220" t="s">
        <v>768</v>
      </c>
      <c r="G157" s="221" t="s">
        <v>724</v>
      </c>
      <c r="H157" s="222">
        <v>0.5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46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725</v>
      </c>
      <c r="AT157" s="230" t="s">
        <v>131</v>
      </c>
      <c r="AU157" s="230" t="s">
        <v>91</v>
      </c>
      <c r="AY157" s="16" t="s">
        <v>129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89</v>
      </c>
      <c r="BK157" s="231">
        <f>ROUND(I157*H157,2)</f>
        <v>0</v>
      </c>
      <c r="BL157" s="16" t="s">
        <v>725</v>
      </c>
      <c r="BM157" s="230" t="s">
        <v>769</v>
      </c>
    </row>
    <row r="158" s="2" customFormat="1">
      <c r="A158" s="37"/>
      <c r="B158" s="38"/>
      <c r="C158" s="39"/>
      <c r="D158" s="232" t="s">
        <v>137</v>
      </c>
      <c r="E158" s="39"/>
      <c r="F158" s="233" t="s">
        <v>768</v>
      </c>
      <c r="G158" s="39"/>
      <c r="H158" s="39"/>
      <c r="I158" s="234"/>
      <c r="J158" s="39"/>
      <c r="K158" s="39"/>
      <c r="L158" s="43"/>
      <c r="M158" s="235"/>
      <c r="N158" s="236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137</v>
      </c>
      <c r="AU158" s="16" t="s">
        <v>91</v>
      </c>
    </row>
    <row r="159" s="2" customFormat="1">
      <c r="A159" s="37"/>
      <c r="B159" s="38"/>
      <c r="C159" s="39"/>
      <c r="D159" s="232" t="s">
        <v>139</v>
      </c>
      <c r="E159" s="39"/>
      <c r="F159" s="237" t="s">
        <v>770</v>
      </c>
      <c r="G159" s="39"/>
      <c r="H159" s="39"/>
      <c r="I159" s="234"/>
      <c r="J159" s="39"/>
      <c r="K159" s="39"/>
      <c r="L159" s="43"/>
      <c r="M159" s="235"/>
      <c r="N159" s="236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139</v>
      </c>
      <c r="AU159" s="16" t="s">
        <v>91</v>
      </c>
    </row>
    <row r="160" s="2" customFormat="1" ht="62.7" customHeight="1">
      <c r="A160" s="37"/>
      <c r="B160" s="38"/>
      <c r="C160" s="218" t="s">
        <v>208</v>
      </c>
      <c r="D160" s="218" t="s">
        <v>131</v>
      </c>
      <c r="E160" s="219" t="s">
        <v>771</v>
      </c>
      <c r="F160" s="220" t="s">
        <v>772</v>
      </c>
      <c r="G160" s="221" t="s">
        <v>724</v>
      </c>
      <c r="H160" s="222">
        <v>0.5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46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725</v>
      </c>
      <c r="AT160" s="230" t="s">
        <v>131</v>
      </c>
      <c r="AU160" s="230" t="s">
        <v>91</v>
      </c>
      <c r="AY160" s="16" t="s">
        <v>129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89</v>
      </c>
      <c r="BK160" s="231">
        <f>ROUND(I160*H160,2)</f>
        <v>0</v>
      </c>
      <c r="BL160" s="16" t="s">
        <v>725</v>
      </c>
      <c r="BM160" s="230" t="s">
        <v>773</v>
      </c>
    </row>
    <row r="161" s="2" customFormat="1">
      <c r="A161" s="37"/>
      <c r="B161" s="38"/>
      <c r="C161" s="39"/>
      <c r="D161" s="232" t="s">
        <v>137</v>
      </c>
      <c r="E161" s="39"/>
      <c r="F161" s="233" t="s">
        <v>772</v>
      </c>
      <c r="G161" s="39"/>
      <c r="H161" s="39"/>
      <c r="I161" s="234"/>
      <c r="J161" s="39"/>
      <c r="K161" s="39"/>
      <c r="L161" s="43"/>
      <c r="M161" s="235"/>
      <c r="N161" s="236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137</v>
      </c>
      <c r="AU161" s="16" t="s">
        <v>91</v>
      </c>
    </row>
    <row r="162" s="2" customFormat="1" ht="33" customHeight="1">
      <c r="A162" s="37"/>
      <c r="B162" s="38"/>
      <c r="C162" s="218" t="s">
        <v>215</v>
      </c>
      <c r="D162" s="218" t="s">
        <v>131</v>
      </c>
      <c r="E162" s="219" t="s">
        <v>774</v>
      </c>
      <c r="F162" s="220" t="s">
        <v>775</v>
      </c>
      <c r="G162" s="221" t="s">
        <v>724</v>
      </c>
      <c r="H162" s="222">
        <v>0.5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46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725</v>
      </c>
      <c r="AT162" s="230" t="s">
        <v>131</v>
      </c>
      <c r="AU162" s="230" t="s">
        <v>91</v>
      </c>
      <c r="AY162" s="16" t="s">
        <v>129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89</v>
      </c>
      <c r="BK162" s="231">
        <f>ROUND(I162*H162,2)</f>
        <v>0</v>
      </c>
      <c r="BL162" s="16" t="s">
        <v>725</v>
      </c>
      <c r="BM162" s="230" t="s">
        <v>776</v>
      </c>
    </row>
    <row r="163" s="2" customFormat="1">
      <c r="A163" s="37"/>
      <c r="B163" s="38"/>
      <c r="C163" s="39"/>
      <c r="D163" s="232" t="s">
        <v>137</v>
      </c>
      <c r="E163" s="39"/>
      <c r="F163" s="233" t="s">
        <v>775</v>
      </c>
      <c r="G163" s="39"/>
      <c r="H163" s="39"/>
      <c r="I163" s="234"/>
      <c r="J163" s="39"/>
      <c r="K163" s="39"/>
      <c r="L163" s="43"/>
      <c r="M163" s="235"/>
      <c r="N163" s="236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137</v>
      </c>
      <c r="AU163" s="16" t="s">
        <v>91</v>
      </c>
    </row>
    <row r="164" s="2" customFormat="1" ht="44.25" customHeight="1">
      <c r="A164" s="37"/>
      <c r="B164" s="38"/>
      <c r="C164" s="218" t="s">
        <v>222</v>
      </c>
      <c r="D164" s="218" t="s">
        <v>131</v>
      </c>
      <c r="E164" s="219" t="s">
        <v>777</v>
      </c>
      <c r="F164" s="220" t="s">
        <v>778</v>
      </c>
      <c r="G164" s="221" t="s">
        <v>724</v>
      </c>
      <c r="H164" s="222">
        <v>0.5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46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725</v>
      </c>
      <c r="AT164" s="230" t="s">
        <v>131</v>
      </c>
      <c r="AU164" s="230" t="s">
        <v>91</v>
      </c>
      <c r="AY164" s="16" t="s">
        <v>129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89</v>
      </c>
      <c r="BK164" s="231">
        <f>ROUND(I164*H164,2)</f>
        <v>0</v>
      </c>
      <c r="BL164" s="16" t="s">
        <v>725</v>
      </c>
      <c r="BM164" s="230" t="s">
        <v>779</v>
      </c>
    </row>
    <row r="165" s="2" customFormat="1">
      <c r="A165" s="37"/>
      <c r="B165" s="38"/>
      <c r="C165" s="39"/>
      <c r="D165" s="232" t="s">
        <v>137</v>
      </c>
      <c r="E165" s="39"/>
      <c r="F165" s="233" t="s">
        <v>778</v>
      </c>
      <c r="G165" s="39"/>
      <c r="H165" s="39"/>
      <c r="I165" s="234"/>
      <c r="J165" s="39"/>
      <c r="K165" s="39"/>
      <c r="L165" s="43"/>
      <c r="M165" s="235"/>
      <c r="N165" s="236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137</v>
      </c>
      <c r="AU165" s="16" t="s">
        <v>91</v>
      </c>
    </row>
    <row r="166" s="2" customFormat="1">
      <c r="A166" s="37"/>
      <c r="B166" s="38"/>
      <c r="C166" s="39"/>
      <c r="D166" s="232" t="s">
        <v>139</v>
      </c>
      <c r="E166" s="39"/>
      <c r="F166" s="237" t="s">
        <v>780</v>
      </c>
      <c r="G166" s="39"/>
      <c r="H166" s="39"/>
      <c r="I166" s="234"/>
      <c r="J166" s="39"/>
      <c r="K166" s="39"/>
      <c r="L166" s="43"/>
      <c r="M166" s="235"/>
      <c r="N166" s="236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139</v>
      </c>
      <c r="AU166" s="16" t="s">
        <v>91</v>
      </c>
    </row>
    <row r="167" s="2" customFormat="1" ht="24.15" customHeight="1">
      <c r="A167" s="37"/>
      <c r="B167" s="38"/>
      <c r="C167" s="218" t="s">
        <v>8</v>
      </c>
      <c r="D167" s="218" t="s">
        <v>131</v>
      </c>
      <c r="E167" s="219" t="s">
        <v>781</v>
      </c>
      <c r="F167" s="220" t="s">
        <v>782</v>
      </c>
      <c r="G167" s="221" t="s">
        <v>724</v>
      </c>
      <c r="H167" s="222">
        <v>0.5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46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725</v>
      </c>
      <c r="AT167" s="230" t="s">
        <v>131</v>
      </c>
      <c r="AU167" s="230" t="s">
        <v>91</v>
      </c>
      <c r="AY167" s="16" t="s">
        <v>129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89</v>
      </c>
      <c r="BK167" s="231">
        <f>ROUND(I167*H167,2)</f>
        <v>0</v>
      </c>
      <c r="BL167" s="16" t="s">
        <v>725</v>
      </c>
      <c r="BM167" s="230" t="s">
        <v>783</v>
      </c>
    </row>
    <row r="168" s="2" customFormat="1">
      <c r="A168" s="37"/>
      <c r="B168" s="38"/>
      <c r="C168" s="39"/>
      <c r="D168" s="232" t="s">
        <v>137</v>
      </c>
      <c r="E168" s="39"/>
      <c r="F168" s="233" t="s">
        <v>782</v>
      </c>
      <c r="G168" s="39"/>
      <c r="H168" s="39"/>
      <c r="I168" s="234"/>
      <c r="J168" s="39"/>
      <c r="K168" s="39"/>
      <c r="L168" s="43"/>
      <c r="M168" s="235"/>
      <c r="N168" s="236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137</v>
      </c>
      <c r="AU168" s="16" t="s">
        <v>91</v>
      </c>
    </row>
    <row r="169" s="2" customFormat="1">
      <c r="A169" s="37"/>
      <c r="B169" s="38"/>
      <c r="C169" s="39"/>
      <c r="D169" s="232" t="s">
        <v>139</v>
      </c>
      <c r="E169" s="39"/>
      <c r="F169" s="237" t="s">
        <v>784</v>
      </c>
      <c r="G169" s="39"/>
      <c r="H169" s="39"/>
      <c r="I169" s="234"/>
      <c r="J169" s="39"/>
      <c r="K169" s="39"/>
      <c r="L169" s="43"/>
      <c r="M169" s="235"/>
      <c r="N169" s="236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139</v>
      </c>
      <c r="AU169" s="16" t="s">
        <v>91</v>
      </c>
    </row>
    <row r="170" s="2" customFormat="1" ht="16.5" customHeight="1">
      <c r="A170" s="37"/>
      <c r="B170" s="38"/>
      <c r="C170" s="218" t="s">
        <v>233</v>
      </c>
      <c r="D170" s="218" t="s">
        <v>131</v>
      </c>
      <c r="E170" s="219" t="s">
        <v>785</v>
      </c>
      <c r="F170" s="220" t="s">
        <v>786</v>
      </c>
      <c r="G170" s="221" t="s">
        <v>724</v>
      </c>
      <c r="H170" s="222">
        <v>0.5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46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725</v>
      </c>
      <c r="AT170" s="230" t="s">
        <v>131</v>
      </c>
      <c r="AU170" s="230" t="s">
        <v>91</v>
      </c>
      <c r="AY170" s="16" t="s">
        <v>129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89</v>
      </c>
      <c r="BK170" s="231">
        <f>ROUND(I170*H170,2)</f>
        <v>0</v>
      </c>
      <c r="BL170" s="16" t="s">
        <v>725</v>
      </c>
      <c r="BM170" s="230" t="s">
        <v>787</v>
      </c>
    </row>
    <row r="171" s="2" customFormat="1">
      <c r="A171" s="37"/>
      <c r="B171" s="38"/>
      <c r="C171" s="39"/>
      <c r="D171" s="232" t="s">
        <v>137</v>
      </c>
      <c r="E171" s="39"/>
      <c r="F171" s="233" t="s">
        <v>786</v>
      </c>
      <c r="G171" s="39"/>
      <c r="H171" s="39"/>
      <c r="I171" s="234"/>
      <c r="J171" s="39"/>
      <c r="K171" s="39"/>
      <c r="L171" s="43"/>
      <c r="M171" s="235"/>
      <c r="N171" s="236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137</v>
      </c>
      <c r="AU171" s="16" t="s">
        <v>91</v>
      </c>
    </row>
    <row r="172" s="2" customFormat="1">
      <c r="A172" s="37"/>
      <c r="B172" s="38"/>
      <c r="C172" s="39"/>
      <c r="D172" s="232" t="s">
        <v>139</v>
      </c>
      <c r="E172" s="39"/>
      <c r="F172" s="237" t="s">
        <v>788</v>
      </c>
      <c r="G172" s="39"/>
      <c r="H172" s="39"/>
      <c r="I172" s="234"/>
      <c r="J172" s="39"/>
      <c r="K172" s="39"/>
      <c r="L172" s="43"/>
      <c r="M172" s="235"/>
      <c r="N172" s="236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139</v>
      </c>
      <c r="AU172" s="16" t="s">
        <v>91</v>
      </c>
    </row>
    <row r="173" s="12" customFormat="1" ht="22.8" customHeight="1">
      <c r="A173" s="12"/>
      <c r="B173" s="202"/>
      <c r="C173" s="203"/>
      <c r="D173" s="204" t="s">
        <v>80</v>
      </c>
      <c r="E173" s="216" t="s">
        <v>789</v>
      </c>
      <c r="F173" s="216" t="s">
        <v>790</v>
      </c>
      <c r="G173" s="203"/>
      <c r="H173" s="203"/>
      <c r="I173" s="206"/>
      <c r="J173" s="217">
        <f>BK173</f>
        <v>0</v>
      </c>
      <c r="K173" s="203"/>
      <c r="L173" s="208"/>
      <c r="M173" s="209"/>
      <c r="N173" s="210"/>
      <c r="O173" s="210"/>
      <c r="P173" s="211">
        <f>SUM(P174:P176)</f>
        <v>0</v>
      </c>
      <c r="Q173" s="210"/>
      <c r="R173" s="211">
        <f>SUM(R174:R176)</f>
        <v>0</v>
      </c>
      <c r="S173" s="210"/>
      <c r="T173" s="212">
        <f>SUM(T174:T176)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3" t="s">
        <v>164</v>
      </c>
      <c r="AT173" s="214" t="s">
        <v>80</v>
      </c>
      <c r="AU173" s="214" t="s">
        <v>89</v>
      </c>
      <c r="AY173" s="213" t="s">
        <v>129</v>
      </c>
      <c r="BK173" s="215">
        <f>SUM(BK174:BK176)</f>
        <v>0</v>
      </c>
    </row>
    <row r="174" s="2" customFormat="1" ht="33" customHeight="1">
      <c r="A174" s="37"/>
      <c r="B174" s="38"/>
      <c r="C174" s="218" t="s">
        <v>239</v>
      </c>
      <c r="D174" s="218" t="s">
        <v>131</v>
      </c>
      <c r="E174" s="219" t="s">
        <v>791</v>
      </c>
      <c r="F174" s="220" t="s">
        <v>792</v>
      </c>
      <c r="G174" s="221" t="s">
        <v>724</v>
      </c>
      <c r="H174" s="222">
        <v>0.5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46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725</v>
      </c>
      <c r="AT174" s="230" t="s">
        <v>131</v>
      </c>
      <c r="AU174" s="230" t="s">
        <v>91</v>
      </c>
      <c r="AY174" s="16" t="s">
        <v>129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89</v>
      </c>
      <c r="BK174" s="231">
        <f>ROUND(I174*H174,2)</f>
        <v>0</v>
      </c>
      <c r="BL174" s="16" t="s">
        <v>725</v>
      </c>
      <c r="BM174" s="230" t="s">
        <v>793</v>
      </c>
    </row>
    <row r="175" s="2" customFormat="1">
      <c r="A175" s="37"/>
      <c r="B175" s="38"/>
      <c r="C175" s="39"/>
      <c r="D175" s="232" t="s">
        <v>137</v>
      </c>
      <c r="E175" s="39"/>
      <c r="F175" s="233" t="s">
        <v>792</v>
      </c>
      <c r="G175" s="39"/>
      <c r="H175" s="39"/>
      <c r="I175" s="234"/>
      <c r="J175" s="39"/>
      <c r="K175" s="39"/>
      <c r="L175" s="43"/>
      <c r="M175" s="235"/>
      <c r="N175" s="236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137</v>
      </c>
      <c r="AU175" s="16" t="s">
        <v>91</v>
      </c>
    </row>
    <row r="176" s="2" customFormat="1">
      <c r="A176" s="37"/>
      <c r="B176" s="38"/>
      <c r="C176" s="39"/>
      <c r="D176" s="232" t="s">
        <v>139</v>
      </c>
      <c r="E176" s="39"/>
      <c r="F176" s="237" t="s">
        <v>794</v>
      </c>
      <c r="G176" s="39"/>
      <c r="H176" s="39"/>
      <c r="I176" s="234"/>
      <c r="J176" s="39"/>
      <c r="K176" s="39"/>
      <c r="L176" s="43"/>
      <c r="M176" s="235"/>
      <c r="N176" s="236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139</v>
      </c>
      <c r="AU176" s="16" t="s">
        <v>91</v>
      </c>
    </row>
    <row r="177" s="12" customFormat="1" ht="22.8" customHeight="1">
      <c r="A177" s="12"/>
      <c r="B177" s="202"/>
      <c r="C177" s="203"/>
      <c r="D177" s="204" t="s">
        <v>80</v>
      </c>
      <c r="E177" s="216" t="s">
        <v>795</v>
      </c>
      <c r="F177" s="216" t="s">
        <v>796</v>
      </c>
      <c r="G177" s="203"/>
      <c r="H177" s="203"/>
      <c r="I177" s="206"/>
      <c r="J177" s="217">
        <f>BK177</f>
        <v>0</v>
      </c>
      <c r="K177" s="203"/>
      <c r="L177" s="208"/>
      <c r="M177" s="209"/>
      <c r="N177" s="210"/>
      <c r="O177" s="210"/>
      <c r="P177" s="211">
        <f>SUM(P178:P180)</f>
        <v>0</v>
      </c>
      <c r="Q177" s="210"/>
      <c r="R177" s="211">
        <f>SUM(R178:R180)</f>
        <v>0</v>
      </c>
      <c r="S177" s="210"/>
      <c r="T177" s="212">
        <f>SUM(T178:T180)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3" t="s">
        <v>164</v>
      </c>
      <c r="AT177" s="214" t="s">
        <v>80</v>
      </c>
      <c r="AU177" s="214" t="s">
        <v>89</v>
      </c>
      <c r="AY177" s="213" t="s">
        <v>129</v>
      </c>
      <c r="BK177" s="215">
        <f>SUM(BK178:BK180)</f>
        <v>0</v>
      </c>
    </row>
    <row r="178" s="2" customFormat="1" ht="16.5" customHeight="1">
      <c r="A178" s="37"/>
      <c r="B178" s="38"/>
      <c r="C178" s="218" t="s">
        <v>246</v>
      </c>
      <c r="D178" s="218" t="s">
        <v>131</v>
      </c>
      <c r="E178" s="219" t="s">
        <v>797</v>
      </c>
      <c r="F178" s="220" t="s">
        <v>798</v>
      </c>
      <c r="G178" s="221" t="s">
        <v>724</v>
      </c>
      <c r="H178" s="222">
        <v>0.5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46</v>
      </c>
      <c r="O178" s="90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725</v>
      </c>
      <c r="AT178" s="230" t="s">
        <v>131</v>
      </c>
      <c r="AU178" s="230" t="s">
        <v>91</v>
      </c>
      <c r="AY178" s="16" t="s">
        <v>129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89</v>
      </c>
      <c r="BK178" s="231">
        <f>ROUND(I178*H178,2)</f>
        <v>0</v>
      </c>
      <c r="BL178" s="16" t="s">
        <v>725</v>
      </c>
      <c r="BM178" s="230" t="s">
        <v>799</v>
      </c>
    </row>
    <row r="179" s="2" customFormat="1">
      <c r="A179" s="37"/>
      <c r="B179" s="38"/>
      <c r="C179" s="39"/>
      <c r="D179" s="232" t="s">
        <v>137</v>
      </c>
      <c r="E179" s="39"/>
      <c r="F179" s="233" t="s">
        <v>798</v>
      </c>
      <c r="G179" s="39"/>
      <c r="H179" s="39"/>
      <c r="I179" s="234"/>
      <c r="J179" s="39"/>
      <c r="K179" s="39"/>
      <c r="L179" s="43"/>
      <c r="M179" s="235"/>
      <c r="N179" s="236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137</v>
      </c>
      <c r="AU179" s="16" t="s">
        <v>91</v>
      </c>
    </row>
    <row r="180" s="2" customFormat="1">
      <c r="A180" s="37"/>
      <c r="B180" s="38"/>
      <c r="C180" s="39"/>
      <c r="D180" s="232" t="s">
        <v>139</v>
      </c>
      <c r="E180" s="39"/>
      <c r="F180" s="237" t="s">
        <v>800</v>
      </c>
      <c r="G180" s="39"/>
      <c r="H180" s="39"/>
      <c r="I180" s="234"/>
      <c r="J180" s="39"/>
      <c r="K180" s="39"/>
      <c r="L180" s="43"/>
      <c r="M180" s="274"/>
      <c r="N180" s="275"/>
      <c r="O180" s="276"/>
      <c r="P180" s="276"/>
      <c r="Q180" s="276"/>
      <c r="R180" s="276"/>
      <c r="S180" s="276"/>
      <c r="T180" s="27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139</v>
      </c>
      <c r="AU180" s="16" t="s">
        <v>91</v>
      </c>
    </row>
    <row r="181" s="2" customFormat="1" ht="6.96" customHeight="1">
      <c r="A181" s="37"/>
      <c r="B181" s="65"/>
      <c r="C181" s="66"/>
      <c r="D181" s="66"/>
      <c r="E181" s="66"/>
      <c r="F181" s="66"/>
      <c r="G181" s="66"/>
      <c r="H181" s="66"/>
      <c r="I181" s="66"/>
      <c r="J181" s="66"/>
      <c r="K181" s="66"/>
      <c r="L181" s="43"/>
      <c r="M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</row>
  </sheetData>
  <sheetProtection sheet="1" autoFilter="0" formatColumns="0" formatRows="0" objects="1" scenarios="1" spinCount="100000" saltValue="g9hiAbojMiMGdc7Cy8BZWIU1hjp0D4a3Xq5gMMoLwBS5iE+ZM37kK4so2pj+Bdaq+3GKZdAy7zr0PNVLtLut1g==" hashValue="+H1dZuST2jObq/0izAndF0+MzcgHB4AXKx4ins5nDidhFnyeaRgguD6HNl3DXUGWCE3aQhOtugo+c/2ZWHiZzw==" algorithmName="SHA-512" password="CC35"/>
  <autoFilter ref="C121:K18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Marcel Chmelík</dc:creator>
  <cp:lastModifiedBy>Marcel Chmelík</cp:lastModifiedBy>
  <dcterms:created xsi:type="dcterms:W3CDTF">2021-12-14T12:40:00Z</dcterms:created>
  <dcterms:modified xsi:type="dcterms:W3CDTF">2021-12-14T12:40:09Z</dcterms:modified>
</cp:coreProperties>
</file>