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V:\HermanyJ\Herálec\"/>
    </mc:Choice>
  </mc:AlternateContent>
  <bookViews>
    <workbookView xWindow="0" yWindow="0" windowWidth="0" windowHeight="0"/>
  </bookViews>
  <sheets>
    <sheet name="Rekapitulace stavby" sheetId="1" r:id="rId1"/>
    <sheet name="3083-19-1 - SO-03 Úprava ..." sheetId="2" r:id="rId2"/>
    <sheet name="3083-19-2 - SO-04 Úprava ..." sheetId="3" r:id="rId3"/>
    <sheet name="3083-19-3 - Přístup na st..." sheetId="4" r:id="rId4"/>
    <sheet name="3083-19-4 - Vedlejší rozp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'3083-19-1 - SO-03 Úprava ...'!$C$82:$K$338</definedName>
    <definedName name="_xlnm.Print_Area" localSheetId="1">'3083-19-1 - SO-03 Úprava ...'!$C$4:$J$39,'3083-19-1 - SO-03 Úprava ...'!$C$45:$J$64,'3083-19-1 - SO-03 Úprava ...'!$C$70:$K$338</definedName>
    <definedName name="_xlnm.Print_Titles" localSheetId="1">'3083-19-1 - SO-03 Úprava ...'!$82:$82</definedName>
    <definedName name="_xlnm._FilterDatabase" localSheetId="2" hidden="1">'3083-19-2 - SO-04 Úprava ...'!$C$89:$K$490</definedName>
    <definedName name="_xlnm.Print_Area" localSheetId="2">'3083-19-2 - SO-04 Úprava ...'!$C$4:$J$39,'3083-19-2 - SO-04 Úprava ...'!$C$45:$J$71,'3083-19-2 - SO-04 Úprava ...'!$C$77:$K$490</definedName>
    <definedName name="_xlnm.Print_Titles" localSheetId="2">'3083-19-2 - SO-04 Úprava ...'!$89:$89</definedName>
    <definedName name="_xlnm._FilterDatabase" localSheetId="3" hidden="1">'3083-19-3 - Přístup na st...'!$C$86:$K$158</definedName>
    <definedName name="_xlnm.Print_Area" localSheetId="3">'3083-19-3 - Přístup na st...'!$C$4:$J$39,'3083-19-3 - Přístup na st...'!$C$45:$J$68,'3083-19-3 - Přístup na st...'!$C$74:$K$158</definedName>
    <definedName name="_xlnm.Print_Titles" localSheetId="3">'3083-19-3 - Přístup na st...'!$86:$86</definedName>
    <definedName name="_xlnm._FilterDatabase" localSheetId="4" hidden="1">'3083-19-4 - Vedlejší rozp...'!$C$83:$K$116</definedName>
    <definedName name="_xlnm.Print_Area" localSheetId="4">'3083-19-4 - Vedlejší rozp...'!$C$4:$J$39,'3083-19-4 - Vedlejší rozp...'!$C$45:$J$65,'3083-19-4 - Vedlejší rozp...'!$C$71:$K$116</definedName>
    <definedName name="_xlnm.Print_Titles" localSheetId="4">'3083-19-4 - Vedlejší rozp...'!$83:$83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14"/>
  <c r="BH114"/>
  <c r="BG114"/>
  <c r="BF114"/>
  <c r="T114"/>
  <c r="T113"/>
  <c r="R114"/>
  <c r="R113"/>
  <c r="P114"/>
  <c r="P113"/>
  <c r="BI110"/>
  <c r="BH110"/>
  <c r="BG110"/>
  <c r="BF110"/>
  <c r="T110"/>
  <c r="T109"/>
  <c r="R110"/>
  <c r="R109"/>
  <c r="P110"/>
  <c r="P109"/>
  <c r="BI106"/>
  <c r="BH106"/>
  <c r="BG106"/>
  <c r="BF106"/>
  <c r="T106"/>
  <c r="T105"/>
  <c r="R106"/>
  <c r="R105"/>
  <c r="P106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4" r="J37"/>
  <c r="J36"/>
  <c i="1" r="AY57"/>
  <c i="4" r="J35"/>
  <c i="1" r="AX57"/>
  <c i="4" r="BI156"/>
  <c r="BH156"/>
  <c r="BG156"/>
  <c r="BF156"/>
  <c r="T156"/>
  <c r="T155"/>
  <c r="T154"/>
  <c r="R156"/>
  <c r="R155"/>
  <c r="R154"/>
  <c r="P156"/>
  <c r="P155"/>
  <c r="P154"/>
  <c r="BI151"/>
  <c r="BH151"/>
  <c r="BG151"/>
  <c r="BF151"/>
  <c r="T151"/>
  <c r="T150"/>
  <c r="R151"/>
  <c r="R150"/>
  <c r="P151"/>
  <c r="P150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T115"/>
  <c r="R116"/>
  <c r="R115"/>
  <c r="P116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3" r="J37"/>
  <c r="J36"/>
  <c i="1" r="AY56"/>
  <c i="3" r="J35"/>
  <c i="1" r="AX56"/>
  <c i="3" r="BI487"/>
  <c r="BH487"/>
  <c r="BG487"/>
  <c r="BF487"/>
  <c r="T487"/>
  <c r="R487"/>
  <c r="P487"/>
  <c r="BI481"/>
  <c r="BH481"/>
  <c r="BG481"/>
  <c r="BF481"/>
  <c r="T481"/>
  <c r="R481"/>
  <c r="P481"/>
  <c r="BI475"/>
  <c r="BH475"/>
  <c r="BG475"/>
  <c r="BF475"/>
  <c r="T475"/>
  <c r="R475"/>
  <c r="P475"/>
  <c r="BI470"/>
  <c r="BH470"/>
  <c r="BG470"/>
  <c r="BF470"/>
  <c r="T470"/>
  <c r="R470"/>
  <c r="P470"/>
  <c r="BI465"/>
  <c r="BH465"/>
  <c r="BG465"/>
  <c r="BF465"/>
  <c r="T465"/>
  <c r="R465"/>
  <c r="P465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5"/>
  <c r="BH445"/>
  <c r="BG445"/>
  <c r="BF445"/>
  <c r="T445"/>
  <c r="R445"/>
  <c r="P445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3"/>
  <c r="BH423"/>
  <c r="BG423"/>
  <c r="BF423"/>
  <c r="T423"/>
  <c r="R423"/>
  <c r="P423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6"/>
  <c r="BH406"/>
  <c r="BG406"/>
  <c r="BF406"/>
  <c r="T406"/>
  <c r="T405"/>
  <c r="R406"/>
  <c r="R405"/>
  <c r="P406"/>
  <c r="P405"/>
  <c r="BI401"/>
  <c r="BH401"/>
  <c r="BG401"/>
  <c r="BF401"/>
  <c r="T401"/>
  <c r="R401"/>
  <c r="P401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4"/>
  <c r="BH304"/>
  <c r="BG304"/>
  <c r="BF304"/>
  <c r="T304"/>
  <c r="R304"/>
  <c r="P304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52"/>
  <c r="E7"/>
  <c r="E80"/>
  <c i="2" r="J37"/>
  <c r="J36"/>
  <c i="1" r="AY55"/>
  <c i="2" r="J35"/>
  <c i="1" r="AX55"/>
  <c i="2" r="BI335"/>
  <c r="BH335"/>
  <c r="BG335"/>
  <c r="BF335"/>
  <c r="T335"/>
  <c r="T334"/>
  <c r="R335"/>
  <c r="R334"/>
  <c r="P335"/>
  <c r="P334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48"/>
  <c i="1" r="L50"/>
  <c r="AM50"/>
  <c r="AM49"/>
  <c r="L49"/>
  <c r="AM47"/>
  <c r="L47"/>
  <c r="L45"/>
  <c r="L44"/>
  <c i="2" r="BK335"/>
  <c r="BK272"/>
  <c r="BK102"/>
  <c r="J244"/>
  <c r="J94"/>
  <c r="BK158"/>
  <c r="BK86"/>
  <c r="J272"/>
  <c i="1" r="AS54"/>
  <c i="3" r="J145"/>
  <c r="BK337"/>
  <c r="BK262"/>
  <c r="J101"/>
  <c r="J351"/>
  <c r="J159"/>
  <c r="J397"/>
  <c r="BK328"/>
  <c r="J233"/>
  <c i="4" r="BK99"/>
  <c r="J109"/>
  <c i="5" r="J96"/>
  <c i="2" r="BK300"/>
  <c r="BK133"/>
  <c r="BK279"/>
  <c r="J129"/>
  <c r="BK142"/>
  <c r="BK304"/>
  <c r="BK255"/>
  <c r="J146"/>
  <c i="3" r="J344"/>
  <c r="BK233"/>
  <c r="BK455"/>
  <c r="BK267"/>
  <c r="J455"/>
  <c r="BK340"/>
  <c r="J225"/>
  <c r="BK116"/>
  <c r="J401"/>
  <c r="BK271"/>
  <c r="BK113"/>
  <c i="4" r="J126"/>
  <c r="BK104"/>
  <c i="5" r="J106"/>
  <c i="2" r="J335"/>
  <c r="J287"/>
  <c r="BK198"/>
  <c r="BK117"/>
  <c r="J121"/>
  <c r="J206"/>
  <c r="J300"/>
  <c r="J214"/>
  <c i="3" r="J487"/>
  <c r="BK406"/>
  <c r="BK225"/>
  <c r="BK136"/>
  <c r="J348"/>
  <c r="J113"/>
  <c r="BK434"/>
  <c r="BK394"/>
  <c r="BK344"/>
  <c r="BK437"/>
  <c r="J322"/>
  <c r="J205"/>
  <c r="BK101"/>
  <c i="4" r="J151"/>
  <c r="BK106"/>
  <c i="5" r="J90"/>
  <c i="2" r="BK214"/>
  <c r="J318"/>
  <c r="BK202"/>
  <c r="BK110"/>
  <c r="J302"/>
  <c r="J166"/>
  <c r="BK264"/>
  <c r="J178"/>
  <c i="3" r="J440"/>
  <c r="J337"/>
  <c r="BK242"/>
  <c r="BK172"/>
  <c r="BK322"/>
  <c r="J185"/>
  <c r="J445"/>
  <c r="BK284"/>
  <c r="J163"/>
  <c r="BK128"/>
  <c r="J416"/>
  <c r="J252"/>
  <c r="J128"/>
  <c i="4" r="J143"/>
  <c r="BK145"/>
  <c i="5" r="J99"/>
  <c i="2" r="BK321"/>
  <c r="BK194"/>
  <c r="J283"/>
  <c r="J170"/>
  <c r="J296"/>
  <c r="BK178"/>
  <c r="J106"/>
  <c r="BK252"/>
  <c i="3" r="J412"/>
  <c r="BK294"/>
  <c r="BK221"/>
  <c r="J109"/>
  <c r="BK420"/>
  <c r="BK209"/>
  <c r="BK460"/>
  <c r="BK380"/>
  <c r="J271"/>
  <c r="BK124"/>
  <c r="BK427"/>
  <c r="BK289"/>
  <c r="J181"/>
  <c i="4" r="BK139"/>
  <c r="BK129"/>
  <c i="5" r="BK87"/>
  <c r="BK96"/>
  <c i="2" r="J202"/>
  <c r="BK98"/>
  <c r="J182"/>
  <c r="BK283"/>
  <c r="J198"/>
  <c r="J98"/>
  <c r="J231"/>
  <c i="3" r="BK487"/>
  <c r="J423"/>
  <c r="J289"/>
  <c r="BK201"/>
  <c r="BK140"/>
  <c r="BK314"/>
  <c r="BK423"/>
  <c r="J294"/>
  <c r="BK154"/>
  <c r="BK429"/>
  <c r="J360"/>
  <c r="J213"/>
  <c i="4" r="J145"/>
  <c r="BK143"/>
  <c r="J112"/>
  <c i="5" r="BK102"/>
  <c i="2" r="J304"/>
  <c r="BK268"/>
  <c r="BK235"/>
  <c r="BK206"/>
  <c r="J90"/>
  <c r="J133"/>
  <c r="BK276"/>
  <c i="3" r="J481"/>
  <c r="J364"/>
  <c r="J314"/>
  <c r="BK189"/>
  <c r="BK450"/>
  <c r="J310"/>
  <c r="BK193"/>
  <c r="J369"/>
  <c r="J269"/>
  <c r="J221"/>
  <c r="J120"/>
  <c r="J384"/>
  <c r="J229"/>
  <c i="4" r="J135"/>
  <c r="BK126"/>
  <c i="5" r="J102"/>
  <c r="BK99"/>
  <c i="2" r="BK310"/>
  <c r="J186"/>
  <c r="BK287"/>
  <c r="J276"/>
  <c r="BK244"/>
  <c r="BK121"/>
  <c r="BK296"/>
  <c r="J194"/>
  <c i="3" r="BK465"/>
  <c r="BK360"/>
  <c r="BK145"/>
  <c r="J93"/>
  <c r="J373"/>
  <c r="J242"/>
  <c r="BK109"/>
  <c r="J387"/>
  <c r="BK105"/>
  <c r="J394"/>
  <c r="BK325"/>
  <c r="J217"/>
  <c i="4" r="J106"/>
  <c r="J139"/>
  <c r="BK116"/>
  <c i="5" r="BK114"/>
  <c i="2" r="BK298"/>
  <c r="J218"/>
  <c r="BK313"/>
  <c r="J154"/>
  <c r="J260"/>
  <c r="J117"/>
  <c r="BK222"/>
  <c r="BK162"/>
  <c i="3" r="J325"/>
  <c r="J238"/>
  <c r="BK163"/>
  <c r="J437"/>
  <c r="J304"/>
  <c r="BK181"/>
  <c r="BK397"/>
  <c r="J299"/>
  <c r="BK197"/>
  <c r="BK440"/>
  <c r="BK373"/>
  <c r="J209"/>
  <c i="4" r="BK135"/>
  <c r="J99"/>
  <c i="5" r="J87"/>
  <c i="2" r="J329"/>
  <c r="J264"/>
  <c r="J310"/>
  <c r="J158"/>
  <c r="J307"/>
  <c r="BK248"/>
  <c r="BK125"/>
  <c r="BK292"/>
  <c r="J210"/>
  <c i="3" r="BK475"/>
  <c r="BK384"/>
  <c r="J262"/>
  <c r="BK159"/>
  <c r="BK377"/>
  <c r="J154"/>
  <c r="J97"/>
  <c r="BK391"/>
  <c r="J257"/>
  <c r="BK445"/>
  <c r="J377"/>
  <c r="BK247"/>
  <c r="J168"/>
  <c i="4" r="J156"/>
  <c r="J116"/>
  <c i="5" r="J110"/>
  <c i="2" r="BK318"/>
  <c r="J248"/>
  <c r="BK166"/>
  <c r="J292"/>
  <c r="J174"/>
  <c r="J114"/>
  <c r="J235"/>
  <c r="BK129"/>
  <c i="3" r="J340"/>
  <c r="J279"/>
  <c r="BK205"/>
  <c r="J105"/>
  <c r="J406"/>
  <c r="BK257"/>
  <c r="J475"/>
  <c r="BK304"/>
  <c r="BK168"/>
  <c r="BK412"/>
  <c r="J267"/>
  <c r="BK185"/>
  <c i="4" r="BK94"/>
  <c r="J94"/>
  <c i="5" r="BK90"/>
  <c i="2" r="BK329"/>
  <c r="J279"/>
  <c r="BK146"/>
  <c r="BK231"/>
  <c r="J137"/>
  <c r="J190"/>
  <c r="BK302"/>
  <c r="BK226"/>
  <c r="J110"/>
  <c i="3" r="BK401"/>
  <c r="J265"/>
  <c r="J132"/>
  <c r="BK416"/>
  <c r="BK265"/>
  <c r="J470"/>
  <c r="BK348"/>
  <c r="BK252"/>
  <c r="J432"/>
  <c r="J380"/>
  <c r="BK279"/>
  <c r="J172"/>
  <c i="4" r="J104"/>
  <c r="J90"/>
  <c i="5" r="BK93"/>
  <c i="2" r="J313"/>
  <c r="J142"/>
  <c r="BK218"/>
  <c r="J125"/>
  <c r="BK210"/>
  <c r="BK137"/>
  <c r="J298"/>
  <c r="BK190"/>
  <c i="3" r="BK356"/>
  <c r="BK269"/>
  <c r="J193"/>
  <c r="J465"/>
  <c r="BK351"/>
  <c r="J124"/>
  <c r="J427"/>
  <c r="J328"/>
  <c r="BK229"/>
  <c r="BK97"/>
  <c r="BK387"/>
  <c r="J274"/>
  <c r="J116"/>
  <c i="4" r="BK90"/>
  <c r="J121"/>
  <c i="5" r="BK110"/>
  <c i="2" r="J321"/>
  <c r="BK174"/>
  <c r="J226"/>
  <c r="BK106"/>
  <c r="BK170"/>
  <c r="J268"/>
  <c r="BK186"/>
  <c i="3" r="BK318"/>
  <c r="BK177"/>
  <c r="J429"/>
  <c r="J201"/>
  <c r="BK120"/>
  <c r="J356"/>
  <c r="J177"/>
  <c r="J391"/>
  <c r="J318"/>
  <c r="J189"/>
  <c i="4" r="BK109"/>
  <c r="BK151"/>
  <c i="5" r="J93"/>
  <c i="2" r="BK325"/>
  <c r="J222"/>
  <c r="BK150"/>
  <c r="J86"/>
  <c r="BK307"/>
  <c r="J150"/>
  <c r="J255"/>
  <c r="BK154"/>
  <c r="BK90"/>
  <c r="BK260"/>
  <c r="BK182"/>
  <c i="3" r="J460"/>
  <c r="J247"/>
  <c r="J150"/>
  <c r="BK432"/>
  <c r="BK274"/>
  <c r="BK150"/>
  <c r="J450"/>
  <c r="BK238"/>
  <c r="J136"/>
  <c r="BK93"/>
  <c r="BK369"/>
  <c r="BK132"/>
  <c i="4" r="J129"/>
  <c r="BK121"/>
  <c i="5" r="J114"/>
  <c i="2" r="J325"/>
  <c r="BK240"/>
  <c r="BK114"/>
  <c r="J252"/>
  <c r="J162"/>
  <c r="J102"/>
  <c r="BK94"/>
  <c r="J240"/>
  <c i="3" r="BK481"/>
  <c r="J284"/>
  <c r="BK217"/>
  <c r="J434"/>
  <c r="BK299"/>
  <c r="J140"/>
  <c r="J420"/>
  <c r="BK310"/>
  <c r="BK213"/>
  <c r="BK470"/>
  <c r="BK364"/>
  <c r="J197"/>
  <c i="4" r="BK156"/>
  <c r="BK112"/>
  <c i="5" r="BK106"/>
  <c i="2" l="1" r="T85"/>
  <c r="R324"/>
  <c i="3" r="BK92"/>
  <c r="J92"/>
  <c r="J61"/>
  <c r="T273"/>
  <c r="T309"/>
  <c r="R359"/>
  <c r="BK383"/>
  <c r="J383"/>
  <c r="J65"/>
  <c r="R411"/>
  <c r="T439"/>
  <c r="T454"/>
  <c r="P480"/>
  <c i="4" r="P89"/>
  <c r="R120"/>
  <c r="BK134"/>
  <c r="J134"/>
  <c r="J64"/>
  <c i="5" r="P86"/>
  <c r="P85"/>
  <c r="P84"/>
  <c i="1" r="AU58"/>
  <c i="2" r="P85"/>
  <c r="BK324"/>
  <c r="J324"/>
  <c r="J62"/>
  <c i="3" r="T92"/>
  <c r="P273"/>
  <c r="BK309"/>
  <c r="J309"/>
  <c r="J63"/>
  <c r="BK359"/>
  <c r="J359"/>
  <c r="J64"/>
  <c r="R383"/>
  <c r="P411"/>
  <c r="P439"/>
  <c r="R454"/>
  <c r="R480"/>
  <c i="4" r="T89"/>
  <c r="P120"/>
  <c r="P134"/>
  <c i="5" r="BK86"/>
  <c i="2" r="R85"/>
  <c r="R84"/>
  <c r="R83"/>
  <c r="P324"/>
  <c i="3" r="R92"/>
  <c r="BK273"/>
  <c r="J273"/>
  <c r="J62"/>
  <c r="P309"/>
  <c r="P359"/>
  <c r="T383"/>
  <c r="T411"/>
  <c r="BK439"/>
  <c r="J439"/>
  <c r="J68"/>
  <c r="BK454"/>
  <c r="J454"/>
  <c r="J69"/>
  <c r="BK480"/>
  <c r="J480"/>
  <c r="J70"/>
  <c i="4" r="R89"/>
  <c r="BK120"/>
  <c r="J120"/>
  <c r="J63"/>
  <c r="R134"/>
  <c i="5" r="R86"/>
  <c r="R85"/>
  <c r="R84"/>
  <c i="2" r="BK85"/>
  <c r="J85"/>
  <c r="J61"/>
  <c r="T324"/>
  <c i="3" r="P92"/>
  <c r="P91"/>
  <c r="P90"/>
  <c i="1" r="AU56"/>
  <c i="3" r="R273"/>
  <c r="R309"/>
  <c r="T359"/>
  <c r="P383"/>
  <c r="BK411"/>
  <c r="J411"/>
  <c r="J67"/>
  <c r="R439"/>
  <c r="P454"/>
  <c r="T480"/>
  <c i="4" r="BK89"/>
  <c r="J89"/>
  <c r="J61"/>
  <c r="T120"/>
  <c r="T134"/>
  <c i="5" r="T86"/>
  <c r="T85"/>
  <c r="T84"/>
  <c i="3" r="BK405"/>
  <c r="J405"/>
  <c r="J66"/>
  <c i="2" r="BK334"/>
  <c r="J334"/>
  <c r="J63"/>
  <c i="4" r="BK150"/>
  <c r="J150"/>
  <c r="J65"/>
  <c i="5" r="BK105"/>
  <c r="J105"/>
  <c r="J62"/>
  <c r="BK109"/>
  <c r="J109"/>
  <c r="J63"/>
  <c i="4" r="BK155"/>
  <c r="J155"/>
  <c r="J67"/>
  <c i="5" r="BK113"/>
  <c r="J113"/>
  <c r="J64"/>
  <c i="4" r="BK115"/>
  <c r="J115"/>
  <c r="J62"/>
  <c i="5" r="BE87"/>
  <c r="BE96"/>
  <c r="BE99"/>
  <c r="BE102"/>
  <c r="BE114"/>
  <c r="E48"/>
  <c r="J52"/>
  <c r="F55"/>
  <c r="BE90"/>
  <c r="BE93"/>
  <c r="BE106"/>
  <c r="BE110"/>
  <c i="4" r="J52"/>
  <c r="BE99"/>
  <c r="BE106"/>
  <c r="BE129"/>
  <c r="BE135"/>
  <c r="BE143"/>
  <c r="E48"/>
  <c r="BE90"/>
  <c r="F84"/>
  <c r="BE94"/>
  <c r="BE104"/>
  <c r="BE109"/>
  <c r="BE116"/>
  <c r="BE126"/>
  <c r="BE139"/>
  <c r="BE112"/>
  <c r="BE121"/>
  <c r="BE145"/>
  <c r="BE151"/>
  <c r="BE156"/>
  <c i="3" r="E48"/>
  <c r="J84"/>
  <c r="F87"/>
  <c r="BE93"/>
  <c r="BE105"/>
  <c r="BE120"/>
  <c r="BE136"/>
  <c r="BE145"/>
  <c r="BE150"/>
  <c r="BE154"/>
  <c r="BE217"/>
  <c r="BE225"/>
  <c r="BE238"/>
  <c r="BE257"/>
  <c r="BE262"/>
  <c r="BE267"/>
  <c r="BE294"/>
  <c r="BE304"/>
  <c r="BE337"/>
  <c r="BE344"/>
  <c r="BE348"/>
  <c r="BE351"/>
  <c r="BE416"/>
  <c r="BE432"/>
  <c r="BE434"/>
  <c r="BE455"/>
  <c r="BE465"/>
  <c r="BE109"/>
  <c r="BE140"/>
  <c r="BE185"/>
  <c r="BE189"/>
  <c r="BE205"/>
  <c r="BE242"/>
  <c r="BE265"/>
  <c r="BE274"/>
  <c r="BE314"/>
  <c r="BE318"/>
  <c r="BE322"/>
  <c r="BE360"/>
  <c r="BE373"/>
  <c r="BE401"/>
  <c r="BE406"/>
  <c r="BE412"/>
  <c r="BE437"/>
  <c r="BE460"/>
  <c r="BE128"/>
  <c r="BE132"/>
  <c r="BE159"/>
  <c r="BE163"/>
  <c r="BE168"/>
  <c r="BE172"/>
  <c r="BE177"/>
  <c r="BE193"/>
  <c r="BE201"/>
  <c r="BE213"/>
  <c r="BE221"/>
  <c r="BE229"/>
  <c r="BE233"/>
  <c r="BE247"/>
  <c r="BE269"/>
  <c r="BE279"/>
  <c r="BE284"/>
  <c r="BE289"/>
  <c r="BE310"/>
  <c r="BE325"/>
  <c r="BE340"/>
  <c r="BE356"/>
  <c r="BE364"/>
  <c r="BE380"/>
  <c r="BE384"/>
  <c r="BE387"/>
  <c r="BE394"/>
  <c r="BE397"/>
  <c r="BE423"/>
  <c r="BE440"/>
  <c r="BE97"/>
  <c r="BE101"/>
  <c r="BE113"/>
  <c r="BE116"/>
  <c r="BE124"/>
  <c r="BE181"/>
  <c r="BE197"/>
  <c r="BE209"/>
  <c r="BE252"/>
  <c r="BE271"/>
  <c r="BE299"/>
  <c r="BE328"/>
  <c r="BE369"/>
  <c r="BE377"/>
  <c r="BE391"/>
  <c r="BE420"/>
  <c r="BE427"/>
  <c r="BE429"/>
  <c r="BE445"/>
  <c r="BE450"/>
  <c r="BE470"/>
  <c r="BE475"/>
  <c r="BE481"/>
  <c r="BE487"/>
  <c i="2" r="BE86"/>
  <c r="BE94"/>
  <c r="BE98"/>
  <c r="BE102"/>
  <c r="BE106"/>
  <c r="BE110"/>
  <c r="BE117"/>
  <c r="BE121"/>
  <c r="BE129"/>
  <c r="BE133"/>
  <c r="BE166"/>
  <c r="BE170"/>
  <c r="BE198"/>
  <c r="BE202"/>
  <c r="BE244"/>
  <c r="BE248"/>
  <c r="BE279"/>
  <c r="BE283"/>
  <c r="J52"/>
  <c r="E73"/>
  <c r="F80"/>
  <c r="BE146"/>
  <c r="BE150"/>
  <c r="BE182"/>
  <c r="BE214"/>
  <c r="BE218"/>
  <c r="BE222"/>
  <c r="BE235"/>
  <c r="BE264"/>
  <c r="BE268"/>
  <c r="BE272"/>
  <c r="BE276"/>
  <c r="BE287"/>
  <c r="BE296"/>
  <c r="BE298"/>
  <c r="BE114"/>
  <c r="BE137"/>
  <c r="BE142"/>
  <c r="BE174"/>
  <c r="BE186"/>
  <c r="BE190"/>
  <c r="BE194"/>
  <c r="BE210"/>
  <c r="BE240"/>
  <c r="BE252"/>
  <c r="BE260"/>
  <c r="BE292"/>
  <c r="BE300"/>
  <c r="BE307"/>
  <c r="BE310"/>
  <c r="BE90"/>
  <c r="BE125"/>
  <c r="BE154"/>
  <c r="BE158"/>
  <c r="BE162"/>
  <c r="BE178"/>
  <c r="BE206"/>
  <c r="BE226"/>
  <c r="BE231"/>
  <c r="BE255"/>
  <c r="BE302"/>
  <c r="BE304"/>
  <c r="BE313"/>
  <c r="BE318"/>
  <c r="BE321"/>
  <c r="BE325"/>
  <c r="BE329"/>
  <c r="BE335"/>
  <c i="4" r="F34"/>
  <c i="1" r="BA57"/>
  <c i="5" r="F34"/>
  <c i="1" r="BA58"/>
  <c i="3" r="F35"/>
  <c i="1" r="BB56"/>
  <c i="3" r="J34"/>
  <c i="1" r="AW56"/>
  <c i="2" r="F34"/>
  <c i="1" r="BA55"/>
  <c i="4" r="J34"/>
  <c i="1" r="AW57"/>
  <c i="5" r="J34"/>
  <c i="1" r="AW58"/>
  <c i="5" r="F36"/>
  <c i="1" r="BC58"/>
  <c i="2" r="F37"/>
  <c i="1" r="BD55"/>
  <c i="3" r="F36"/>
  <c i="1" r="BC56"/>
  <c i="4" r="F36"/>
  <c i="1" r="BC57"/>
  <c i="2" r="F35"/>
  <c i="1" r="BB55"/>
  <c i="2" r="F36"/>
  <c i="1" r="BC55"/>
  <c i="2" r="J34"/>
  <c i="1" r="AW55"/>
  <c i="4" r="F37"/>
  <c i="1" r="BD57"/>
  <c i="4" r="F35"/>
  <c i="1" r="BB57"/>
  <c i="5" r="F37"/>
  <c i="1" r="BD58"/>
  <c i="3" r="F37"/>
  <c i="1" r="BD56"/>
  <c i="3" r="F34"/>
  <c i="1" r="BA56"/>
  <c i="5" r="F35"/>
  <c i="1" r="BB58"/>
  <c i="4" l="1" r="R88"/>
  <c r="R87"/>
  <c i="3" r="R91"/>
  <c r="R90"/>
  <c i="4" r="T88"/>
  <c r="T87"/>
  <c i="5" r="BK85"/>
  <c r="J85"/>
  <c r="J60"/>
  <c i="3" r="T91"/>
  <c r="T90"/>
  <c i="2" r="P84"/>
  <c r="P83"/>
  <c i="1" r="AU55"/>
  <c i="4" r="P88"/>
  <c r="P87"/>
  <c i="1" r="AU57"/>
  <c i="2" r="T84"/>
  <c r="T83"/>
  <c i="4" r="BK88"/>
  <c r="J88"/>
  <c r="J60"/>
  <c i="2" r="BK84"/>
  <c r="J84"/>
  <c r="J60"/>
  <c i="5" r="J86"/>
  <c r="J61"/>
  <c i="3" r="BK91"/>
  <c r="J91"/>
  <c r="J60"/>
  <c i="4" r="BK154"/>
  <c r="J154"/>
  <c r="J66"/>
  <c i="3" r="F33"/>
  <c i="1" r="AZ56"/>
  <c i="4" r="F33"/>
  <c i="1" r="AZ57"/>
  <c i="4" r="J33"/>
  <c i="1" r="AV57"/>
  <c r="AT57"/>
  <c r="BA54"/>
  <c r="W30"/>
  <c i="3" r="J33"/>
  <c i="1" r="AV56"/>
  <c r="AT56"/>
  <c i="2" r="J33"/>
  <c i="1" r="AV55"/>
  <c r="AT55"/>
  <c r="BD54"/>
  <c r="W33"/>
  <c i="5" r="F33"/>
  <c i="1" r="AZ58"/>
  <c i="5" r="J33"/>
  <c i="1" r="AV58"/>
  <c r="AT58"/>
  <c i="2" r="F33"/>
  <c i="1" r="AZ55"/>
  <c r="BB54"/>
  <c r="AX54"/>
  <c r="BC54"/>
  <c r="W32"/>
  <c i="4" l="1" r="BK87"/>
  <c r="J87"/>
  <c r="J59"/>
  <c i="2" r="BK83"/>
  <c r="J83"/>
  <c i="3" r="BK90"/>
  <c r="J90"/>
  <c r="J59"/>
  <c i="5" r="BK84"/>
  <c r="J84"/>
  <c r="J59"/>
  <c i="1" r="AY54"/>
  <c r="AZ54"/>
  <c r="AV54"/>
  <c r="AK29"/>
  <c r="AU54"/>
  <c r="AW54"/>
  <c r="AK30"/>
  <c i="2" r="J30"/>
  <c i="1" r="AG55"/>
  <c r="W31"/>
  <c i="2" l="1" r="J39"/>
  <c r="J59"/>
  <c i="1" r="AN55"/>
  <c i="5" r="J30"/>
  <c i="1" r="AG58"/>
  <c r="W29"/>
  <c r="AT54"/>
  <c i="4" r="J30"/>
  <c i="1" r="AG57"/>
  <c i="3" r="J30"/>
  <c i="1" r="AG56"/>
  <c i="5" l="1" r="J39"/>
  <c i="4" r="J39"/>
  <c i="3" r="J39"/>
  <c i="1" r="AN58"/>
  <c r="AN57"/>
  <c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<sst xmlns="http://schemas.openxmlformats.org/spreadsheetml/2006/main">
  <si>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</si>
  <si>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</si>
  <si>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</si>
  <si>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</si>
  <si>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</si>
  <si>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{6e240584-ce02-44a5-929d-3632a6a03456}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</si>
  <si>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</si>
  <si>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</si>
  <si>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</si>
  <si>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</si>
  <si>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</si>
  <si>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</si>
  <si>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</si>
  <si>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</si>
  <si>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3083-19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</si>
  <si>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</si>
  <si>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</si>
  <si>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Svratka, km 164,038 - 166,580 - PBPPO</t>
  </si>
  <si>
    <t>KSO:</t>
  </si>
  <si>
    <t/>
  </si>
  <si>
    <t>CC-CZ:</t>
  </si>
  <si>
    <t>Místo:</t>
  </si>
  <si>
    <t>Svratka</t>
  </si>
  <si>
    <t>Datum:</t>
  </si>
  <si>
    <t>18. 2. 2021</t>
  </si>
  <si>
    <t>Zadavatel:</t>
  </si>
  <si>
    <t>IČ:</t>
  </si>
  <si>
    <t>Povodí Moravy, s.p., Dřevařská 11, 602 00 Brno</t>
  </si>
  <si>
    <t>DIČ:</t>
  </si>
  <si>
    <t>Uchazeč:</t>
  </si>
  <si>
    <t>Vyplň údaj</t>
  </si>
  <si>
    <t>Projektant:</t>
  </si>
  <si>
    <t>AGROPROJEKT PSO, s.r.o.</t>
  </si>
  <si>
    <t>True</t>
  </si>
  <si>
    <t>Zpracovatel:</t>
  </si>
  <si>
    <t>AGROPROJEKT PSO, s.r.o., Slavíčkova 840/1b, 638 00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</si>
  <si>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</si>
  <si>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</si>
  <si>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</si>
  <si>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</si>
  <si>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</si>
  <si>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</si>
  <si>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</si>
  <si>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</si>
  <si>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</si>
  <si>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</si>
  <si>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</si>
  <si>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</si>
  <si>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</si>
  <si>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</si>
  <si>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</si>
  <si>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</si>
  <si>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</si>
  <si>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</si>
  <si>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</si>
  <si>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</si>
  <si>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</si>
  <si>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</si>
  <si>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</si>
  <si>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</si>
  <si>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</si>
  <si>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</si>
  <si>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</si>
  <si>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</si>
  <si>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</si>
  <si>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</si>
  <si>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</si>
  <si>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</si>
  <si>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</si>
  <si>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</si>
  <si>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</si>
  <si>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</si>
  <si>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</si>
  <si>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</si>
  <si>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</si>
  <si>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</si>
  <si>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</si>
  <si>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3083-19/1</t>
  </si>
  <si>
    <t>SO-03 Úprava Svratky v polním úseku pod obcí Herálec</t>
  </si>
  <si>
    <t>STA</t>
  </si>
  <si>
    <t>1</t>
  </si>
  <si>
    <t>{136a33d2-9bf0-4873-94c9-1983684c8e1b}</t>
  </si>
  <si>
    <t>2</t>
  </si>
  <si>
    <t>3083-19/2</t>
  </si>
  <si>
    <t>SO-04 Úprava Svratky v intravilánu obce Herálec</t>
  </si>
  <si>
    <t>{cb2798b8-4c10-4ab9-84f4-d6d9e88384fa}</t>
  </si>
  <si>
    <t>3083-19/3</t>
  </si>
  <si>
    <t>Přístup na staveniště</t>
  </si>
  <si>
    <t>{72d95b85-76d7-4c95-9c6f-385a9f84160e}</t>
  </si>
  <si>
    <t>3083-19/4</t>
  </si>
  <si>
    <t>Vedlejší rozpočtové náklady</t>
  </si>
  <si>
    <t>{1658b5a1-714f-4dd5-ad6b-4f11167c7bf4}</t>
  </si>
  <si>
    <t>KRYCÍ LIST SOUPISU PRACÍ</t>
  </si>
  <si>
    <t>Objekt:</t>
  </si>
  <si>
    <t>3083-19/1 - SO-03 Úprava Svratky v polním úseku pod obcí Herálec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</si>
  <si>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</si>
  <si>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</si>
  <si>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</si>
  <si>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</si>
  <si>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</si>
  <si>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</si>
  <si>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</si>
  <si>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</si>
  <si>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</si>
  <si>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</si>
  <si>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</si>
  <si>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</si>
  <si>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</si>
  <si>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</si>
  <si>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</si>
  <si>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</si>
  <si>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</si>
  <si>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</si>
  <si>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</si>
  <si>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</si>
  <si>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</si>
  <si>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</si>
  <si>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</si>
  <si>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</si>
  <si>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</si>
  <si>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</si>
  <si>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</si>
  <si>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</si>
  <si>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</si>
  <si>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CS ÚRS 2021 02</t>
  </si>
  <si>
    <t>4</t>
  </si>
  <si>
    <t>-347806356</t>
  </si>
  <si>
    <t>PP</t>
  </si>
  <si>
    <t>Odstranění křovin a stromů s odstraněním kořenů ručně průměru kmene do 100 mm jakékoliv plochy v rovině nebo ve svahu o sklonu do 1:5</t>
  </si>
  <si>
    <t>Online PSC</t>
  </si>
  <si>
    <t>https://podminky.urs.cz/item/CS_URS_2021_02/111211101</t>
  </si>
  <si>
    <t>PSC</t>
  </si>
  <si>
    <t xml:space="preserve">Poznámka k souboru cen:_x000d_
1. V ceně jsou započteny i náklady na případné nutné odklizení křovin a stromů na hromady na vzdálenost do 50 m, nebo naložení na dopravní prostředek._x000d_
2. Průměr kmenů stromů (křovin) se měří 0,15 m nad přilehlým terénem._x000d_
3.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</si>
  <si>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3</t>
  </si>
  <si>
    <t>112101101</t>
  </si>
  <si>
    <t>Odstranění stromů listnatých průměru kmene přes 100 do 300 mm</t>
  </si>
  <si>
    <t>kus</t>
  </si>
  <si>
    <t>-981313961</t>
  </si>
  <si>
    <t>Odstranění stromů s odřezáním kmene a s odvětvením listnatých, průměru kmene přes 100 do 300 mm</t>
  </si>
  <si>
    <t>https://podminky.urs.cz/item/CS_URS_2021_02/112101101</t>
  </si>
  <si>
    <t xml:space="preserve">Poznámka k souboru cen:_x000d_
1. Ceny jsou určeny pro odstranění stromů v rámci přípravy staveniště._x000d_
2. Ceny lze použít i pro odstranění stromů ze sesuté zeminy, vývratů a polomů._x000d_
3. V ceně jsou započteny i náklady na případné nutné odklizení kmene a větví odděleně na vzdálenost do 50 m nebo s naložením na dopravní prostředek._x000d_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Ceny nelze užít v případě, kdy je nutné odstraňování stromu po částech; tyto práce lze oceňovat příslušnými cenami katalogu 823-1 Plochy a úprava území._x000d_
</t>
  </si>
  <si>
    <t>112101102</t>
  </si>
  <si>
    <t>Odstranění stromů listnatých průměru kmene přes 300 do 500 mm</t>
  </si>
  <si>
    <t>-1232827243</t>
  </si>
  <si>
    <t>Odstranění stromů s odřezáním kmene a s odvětvením listnatých, průměru kmene přes 300 do 500 mm</t>
  </si>
  <si>
    <t>https://podminky.urs.cz/item/CS_URS_2021_02/112101102</t>
  </si>
  <si>
    <t>5</t>
  </si>
  <si>
    <t>112101104</t>
  </si>
  <si>
    <t>Odstranění stromů listnatých průměru kmene přes 700 do 900 mm</t>
  </si>
  <si>
    <t>563710147</t>
  </si>
  <si>
    <t>Odstranění stromů s odřezáním kmene a s odvětvením listnatých, průměru kmene přes 700 do 900 mm</t>
  </si>
  <si>
    <t>https://podminky.urs.cz/item/CS_URS_2021_02/112101104</t>
  </si>
  <si>
    <t>6</t>
  </si>
  <si>
    <t>112101105</t>
  </si>
  <si>
    <t>Odstranění stromů listnatých průměru kmene přes 900 do 1100 mm</t>
  </si>
  <si>
    <t>238026801</t>
  </si>
  <si>
    <t>Odstranění stromů s odřezáním kmene a s odvětvením listnatých, průměru kmene přes 900 do 1100 mm</t>
  </si>
  <si>
    <t>https://podminky.urs.cz/item/CS_URS_2021_02/112101105</t>
  </si>
  <si>
    <t>7</t>
  </si>
  <si>
    <t>112101121</t>
  </si>
  <si>
    <t>Odstranění stromů jehličnatých průměru kmene přes 100 do 300 mm</t>
  </si>
  <si>
    <t>1580168037</t>
  </si>
  <si>
    <t>Odstranění stromů s odřezáním kmene a s odvětvením jehličnatých bez odkornění, průměru kmene přes 100 do 300 mm</t>
  </si>
  <si>
    <t>https://podminky.urs.cz/item/CS_URS_2021_02/112101121</t>
  </si>
  <si>
    <t>8</t>
  </si>
  <si>
    <t>112101122</t>
  </si>
  <si>
    <t>Odstranění stromů jehličnatých průměru kmene přes 300 do 500 mm</t>
  </si>
  <si>
    <t>348324045</t>
  </si>
  <si>
    <t>Odstranění stromů s odřezáním kmene a s odvětvením jehličnatých bez odkornění, průměru kmene přes 300 do 500 mm</t>
  </si>
  <si>
    <t>https://podminky.urs.cz/item/CS_URS_2021_02/112101122</t>
  </si>
  <si>
    <t>66</t>
  </si>
  <si>
    <t>112155215</t>
  </si>
  <si>
    <t>Štěpkování solitérních stromků a větví průměru kmene do 300 mm s naložením</t>
  </si>
  <si>
    <t>2044639497</t>
  </si>
  <si>
    <t>Štěpkování s naložením na dopravní prostředek a odvozem do 20 km stromků a větví solitérů, průměru kmene do 300 mm</t>
  </si>
  <si>
    <t>https://podminky.urs.cz/item/CS_URS_2021_02/112155215</t>
  </si>
  <si>
    <t>9</t>
  </si>
  <si>
    <t>112251101</t>
  </si>
  <si>
    <t>Odstranění pařezů D přes 100 do 300 mm</t>
  </si>
  <si>
    <t>-43229008</t>
  </si>
  <si>
    <t>Odstranění pařezů strojně s jejich vykopáním, vytrháním nebo odstřelením průměru přes 100 do 300 mm</t>
  </si>
  <si>
    <t>https://podminky.urs.cz/item/CS_URS_2021_02/112251101</t>
  </si>
  <si>
    <t xml:space="preserve">Poznámka k souboru cen:_x000d_
1. Ceny lze použít i pro odstranění pařezů ze sesuté zeminy, vývratů a polomů._x000d_
2. V ceně jsou započteny i náklady na případné nutné odklizení pařezů na hromady na vzdálenost do 50 m nebo naložení na dopravní prostředek._x000d_
3. Mají-li se odstraňovat pařezy z pokáceného souvislého lesního porostu, lze počet pařezů stanovit s přihlédnutím k tabulce v příloze č. 2._x000d_
4. Zásyp jam po pařezech se oceňuje cenami souboru cen 174 2.. Zásyp jam po pařezech._x000d_
5. Průměr pařezu se měří v místě řezu kmene na základě dvojího na sebe kolmého měření a následného zprůměrování naměřených hodnot._x000d_
</t>
  </si>
  <si>
    <t>10</t>
  </si>
  <si>
    <t>112251102</t>
  </si>
  <si>
    <t>Odstranění pařezů D přes 300 do 500 mm</t>
  </si>
  <si>
    <t>-1064761979</t>
  </si>
  <si>
    <t>Odstranění pařezů strojně s jejich vykopáním, vytrháním nebo odstřelením průměru přes 300 do 500 mm</t>
  </si>
  <si>
    <t>https://podminky.urs.cz/item/CS_URS_2021_02/112251102</t>
  </si>
  <si>
    <t>11</t>
  </si>
  <si>
    <t>112251104</t>
  </si>
  <si>
    <t>Odstranění pařezů D přes 700 do 900 mm</t>
  </si>
  <si>
    <t>190371725</t>
  </si>
  <si>
    <t>Odstranění pařezů strojně s jejich vykopáním, vytrháním nebo odstřelením průměru přes 700 do 900 mm</t>
  </si>
  <si>
    <t>https://podminky.urs.cz/item/CS_URS_2021_02/112251104</t>
  </si>
  <si>
    <t>12</t>
  </si>
  <si>
    <t>112251105</t>
  </si>
  <si>
    <t>Odstranění pařezů D přes 900 do 1100 mm</t>
  </si>
  <si>
    <t>829216726</t>
  </si>
  <si>
    <t>Odstranění pařezů strojně s jejich vykopáním, vytrháním nebo odstřelením průměru přes 900 do 1100 mm</t>
  </si>
  <si>
    <t>https://podminky.urs.cz/item/CS_URS_2021_02/112251105</t>
  </si>
  <si>
    <t>13</t>
  </si>
  <si>
    <t>121151123</t>
  </si>
  <si>
    <t>Sejmutí ornice plochy přes 500 m2 tl vrstvy do 200 mm strojně</t>
  </si>
  <si>
    <t>1408583828</t>
  </si>
  <si>
    <t>Sejmutí ornice strojně při souvislé ploše přes 500 m2, tl. vrstvy do 200 mm</t>
  </si>
  <si>
    <t>https://podminky.urs.cz/item/CS_URS_2021_02/121151123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</si>
  <si>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</si>
  <si>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14</t>
  </si>
  <si>
    <t>124253101</t>
  </si>
  <si>
    <t>Vykopávky pro koryta vodotečí v hornině třídy těžitelnosti I skupiny 3 objem do 1000 m3 strojně</t>
  </si>
  <si>
    <t>m3</t>
  </si>
  <si>
    <t>1528497349</t>
  </si>
  <si>
    <t>Vykopávky pro koryta vodotečí strojně v hornině třídy těžitelnosti I skupiny 3 přes 100 do 1 000 m3</t>
  </si>
  <si>
    <t>https://podminky.urs.cz/item/CS_URS_2021_02/124253101</t>
  </si>
  <si>
    <t xml:space="preserve">Poznámka k souboru cen:_x000d_
1. Ceny lze použít i pro nezapažené odkopávky a prokopávky při úpravě území kolem vodotečí vně svislých ploch proložených projektovanými břehovými čarami souvisejí-li tyto odkopávky a prokopávky s prováděnými vykopávkami pro koryta vodotečí._x000d_
2. V cenách jsou započteny i náklady na přehození výkopku na vzdálenost do 3 m nebo naložení na dopravní prostředek._x000d_
3. Ceny nelze použít pro:_x000d_
a) vykopávky koryt vodotečí, které jsou dle projektu pod úrovní pracovní hladiny vody; tyto zemní práce se oceňují cenami souboru cen 127 . 5-.1 Vykopávky pod vodou strojně,_x000d_
b) vykopávky koryt vodotečí v prostorách s rozepřeným nebo vzepřeným pažením; tyto zemní práce se oceňují cenami souboru cen 131 . 5-.20. Hloubení zapažených jam a zářezů části A 03 tohoto katalogu. Štětová stěna vzepřená nebo rozepřená se z hlediska ocenění považuje za vzepřené nebo rozepřené pažení,_x000d_
c) vykopávky pod obrysem výkopu pro koryta vodotečí (pro opěrné zdi, patky, apod.); tyto zemní práce se oceňují podle své povahy cenami souboru cen 131 . 5-.20. Hloubení nezapažených jam, 131 . 5-.1. Hloubení zapažených jam, 132 . 5-.1. Hloubení rýh do 800 mm, 132 . 5-.2. Hloubení rýh do 2000 mm, 132 . 5 Hloubená vykopávka pod základy ručně 133 . 5- .10. Hloubení zapažených i nezapažených šachet části A03,_x000d_
d) hloubení zatrubněných nebo zastropených koryt vodotečí; tyto práce se oceňují cenami souboru cen 123 . 5-.1 Vykopávky zářezů se šikmými stěnami pro podzemní vedení._x000d_
</t>
  </si>
  <si>
    <t>VV</t>
  </si>
  <si>
    <t>5000+1830</t>
  </si>
  <si>
    <t>162201401</t>
  </si>
  <si>
    <t>Vodorovné přemístění větví stromů listnatých do 1 km D kmene přes 100 do 300 mm</t>
  </si>
  <si>
    <t>231291300</t>
  </si>
  <si>
    <t>Vodorovné přemístění větví, kmenů nebo pařezů s naložením, složením a dopravou do 1000 m větví stromů listnatých, průměru kmene přes 100 do 300 mm</t>
  </si>
  <si>
    <t>https://podminky.urs.cz/item/CS_URS_2021_02/162201401</t>
  </si>
  <si>
    <t xml:space="preserve">Poznámka k souboru cen:_x000d_
1. Průměr kmene i pařezu se měří v místě řezu._x000d_
2. Měrná jednotka kus je 1 strom._x000d_
</t>
  </si>
  <si>
    <t>16</t>
  </si>
  <si>
    <t>162201402</t>
  </si>
  <si>
    <t>Vodorovné přemístění větví stromů listnatých do 1 km D kmene přes 300 do 500 mm</t>
  </si>
  <si>
    <t>535756415</t>
  </si>
  <si>
    <t>Vodorovné přemístění větví, kmenů nebo pařezů s naložením, složením a dopravou do 1000 m větví stromů listnatých, průměru kmene přes 300 do 500 mm</t>
  </si>
  <si>
    <t>https://podminky.urs.cz/item/CS_URS_2021_02/162201402</t>
  </si>
  <si>
    <t>17</t>
  </si>
  <si>
    <t>162201404</t>
  </si>
  <si>
    <t>Vodorovné přemístění větví stromů listnatých do 1 km D kmene přes 700 do 900 mm</t>
  </si>
  <si>
    <t>-895290293</t>
  </si>
  <si>
    <t>Vodorovné přemístění větví, kmenů nebo pařezů s naložením, složením a dopravou do 1000 m větví stromů listnatých, průměru kmene přes 700 do 900 mm</t>
  </si>
  <si>
    <t>https://podminky.urs.cz/item/CS_URS_2021_02/162201404</t>
  </si>
  <si>
    <t>18</t>
  </si>
  <si>
    <t>162201405</t>
  </si>
  <si>
    <t>Vodorovné přemístění větví stromů jehličnatých do 1 km D kmene přes 100 do 300 mm</t>
  </si>
  <si>
    <t>1773532377</t>
  </si>
  <si>
    <t>Vodorovné přemístění větví, kmenů nebo pařezů s naložením, složením a dopravou do 1000 m větví stromů jehličnatých, průměru kmene přes 100 do 300 mm</t>
  </si>
  <si>
    <t>https://podminky.urs.cz/item/CS_URS_2021_02/162201405</t>
  </si>
  <si>
    <t>19</t>
  </si>
  <si>
    <t>162201406</t>
  </si>
  <si>
    <t>Vodorovné přemístění větví stromů jehličnatých do 1 km D kmene přes 300 do 500 mm</t>
  </si>
  <si>
    <t>-477148934</t>
  </si>
  <si>
    <t>Vodorovné přemístění větví, kmenů nebo pařezů s naložením, složením a dopravou do 1000 m větví stromů jehličnatých, průměru kmene přes 300 do 500 mm</t>
  </si>
  <si>
    <t>https://podminky.urs.cz/item/CS_URS_2021_02/162201406</t>
  </si>
  <si>
    <t>20</t>
  </si>
  <si>
    <t>162201411</t>
  </si>
  <si>
    <t>Vodorovné přemístění kmenů stromů listnatých do 1 km D kmene přes 100 do 300 mm</t>
  </si>
  <si>
    <t>1150531130</t>
  </si>
  <si>
    <t>Vodorovné přemístění větví, kmenů nebo pařezů s naložením, složením a dopravou do 1000 m kmenů stromů listnatých, průměru přes 100 do 300 mm</t>
  </si>
  <si>
    <t>https://podminky.urs.cz/item/CS_URS_2021_02/162201411</t>
  </si>
  <si>
    <t>162201412</t>
  </si>
  <si>
    <t>Vodorovné přemístění kmenů stromů listnatých do 1 km D kmene přes 300 do 500 mm</t>
  </si>
  <si>
    <t>402256398</t>
  </si>
  <si>
    <t>Vodorovné přemístění větví, kmenů nebo pařezů s naložením, složením a dopravou do 1000 m kmenů stromů listnatých, průměru přes 300 do 500 mm</t>
  </si>
  <si>
    <t>https://podminky.urs.cz/item/CS_URS_2021_02/162201412</t>
  </si>
  <si>
    <t>22</t>
  </si>
  <si>
    <t>162201414</t>
  </si>
  <si>
    <t>Vodorovné přemístění kmenů stromů listnatých do 1 km D kmene přes 700 do 900 mm</t>
  </si>
  <si>
    <t>191836798</t>
  </si>
  <si>
    <t>Vodorovné přemístění větví, kmenů nebo pařezů s naložením, složením a dopravou do 1000 m kmenů stromů listnatých, průměru přes 700 do 900 mm</t>
  </si>
  <si>
    <t>https://podminky.urs.cz/item/CS_URS_2021_02/162201414</t>
  </si>
  <si>
    <t>23</t>
  </si>
  <si>
    <t>162201415</t>
  </si>
  <si>
    <t>Vodorovné přemístění kmenů stromů jehličnatých do 1 km D kmene přes 100 do 300 mm</t>
  </si>
  <si>
    <t>326793931</t>
  </si>
  <si>
    <t>Vodorovné přemístění větví, kmenů nebo pařezů s naložením, složením a dopravou do 1000 m kmenů stromů jehličnatých, průměru přes 100 do 300 mm</t>
  </si>
  <si>
    <t>https://podminky.urs.cz/item/CS_URS_2021_02/162201415</t>
  </si>
  <si>
    <t>24</t>
  </si>
  <si>
    <t>162201416</t>
  </si>
  <si>
    <t>Vodorovné přemístění kmenů stromů jehličnatých do 1 km D kmene přes 300 do 500 mm</t>
  </si>
  <si>
    <t>356278504</t>
  </si>
  <si>
    <t>Vodorovné přemístění větví, kmenů nebo pařezů s naložením, složením a dopravou do 1000 m kmenů stromů jehličnatých, průměru přes 300 do 500 mm</t>
  </si>
  <si>
    <t>https://podminky.urs.cz/item/CS_URS_2021_02/162201416</t>
  </si>
  <si>
    <t>25</t>
  </si>
  <si>
    <t>162201421</t>
  </si>
  <si>
    <t>Vodorovné přemístění pařezů do 1 km D přes 100 do 300 mm</t>
  </si>
  <si>
    <t>1523268625</t>
  </si>
  <si>
    <t>Vodorovné přemístění větví, kmenů nebo pařezů s naložením, složením a dopravou do 1000 m pařezů kmenů, průměru přes 100 do 300 mm</t>
  </si>
  <si>
    <t>https://podminky.urs.cz/item/CS_URS_2021_02/162201421</t>
  </si>
  <si>
    <t>26</t>
  </si>
  <si>
    <t>162201422</t>
  </si>
  <si>
    <t>Vodorovné přemístění pařezů do 1 km D přes 300 do 500 mm</t>
  </si>
  <si>
    <t>431407219</t>
  </si>
  <si>
    <t>Vodorovné přemístění větví, kmenů nebo pařezů s naložením, složením a dopravou do 1000 m pařezů kmenů, průměru přes 300 do 500 mm</t>
  </si>
  <si>
    <t>https://podminky.urs.cz/item/CS_URS_2021_02/162201422</t>
  </si>
  <si>
    <t>27</t>
  </si>
  <si>
    <t>162201424</t>
  </si>
  <si>
    <t>Vodorovné přemístění pařezů do 1 km D přes 700 do 900 mm</t>
  </si>
  <si>
    <t>-127102972</t>
  </si>
  <si>
    <t>Vodorovné přemístění větví, kmenů nebo pařezů s naložením, složením a dopravou do 1000 m pařezů kmenů, průměru přes 700 do 900 mm</t>
  </si>
  <si>
    <t>https://podminky.urs.cz/item/CS_URS_2021_02/162201424</t>
  </si>
  <si>
    <t>28</t>
  </si>
  <si>
    <t>162201500</t>
  </si>
  <si>
    <t>Vodorovné přemístění větví stromů listnatých do 1 km D kmene přes 900 do 1100 mm</t>
  </si>
  <si>
    <t>2082082328</t>
  </si>
  <si>
    <t>Vodorovné přemístění větví, kmenů nebo pařezů s naložením, složením a dopravou do 1000 m větví stromů listnatých, průměru kmene přes 900 do 1100 mm</t>
  </si>
  <si>
    <t>https://podminky.urs.cz/item/CS_URS_2021_02/162201500</t>
  </si>
  <si>
    <t>29</t>
  </si>
  <si>
    <t>162201501</t>
  </si>
  <si>
    <t>Vodorovné přemístění větví stromů listnatých do 1 km D kmene přes 1100 do 1300 mm</t>
  </si>
  <si>
    <t>-1760130821</t>
  </si>
  <si>
    <t>Vodorovné přemístění větví, kmenů nebo pařezů s naložením, složením a dopravou do 1000 m větví stromů listnatých, průměru kmene přes 1100 do 1300 mm</t>
  </si>
  <si>
    <t>https://podminky.urs.cz/item/CS_URS_2021_02/162201501</t>
  </si>
  <si>
    <t>30</t>
  </si>
  <si>
    <t>162201510</t>
  </si>
  <si>
    <t>Vodorovné přemístění kmenů stromů listnatých do 1 km D kmene přes 900 do 1100 mm</t>
  </si>
  <si>
    <t>-657804848</t>
  </si>
  <si>
    <t>Vodorovné přemístění větví, kmenů nebo pařezů s naložením, složením a dopravou do 1000 m kmenů stromů listnatých, průměru přes 900 do 1100 mm</t>
  </si>
  <si>
    <t>https://podminky.urs.cz/item/CS_URS_2021_02/162201510</t>
  </si>
  <si>
    <t>31</t>
  </si>
  <si>
    <t>162201511</t>
  </si>
  <si>
    <t>Vodorovné přemístění kmenů stromů listnatých do 1 km D kmene přes 1100 do 1300 mm</t>
  </si>
  <si>
    <t>-391226533</t>
  </si>
  <si>
    <t>Vodorovné přemístění větví, kmenů nebo pařezů s naložením, složením a dopravou do 1000 m kmenů stromů listnatých, průměru přes 1100 do 1300 mm</t>
  </si>
  <si>
    <t>https://podminky.urs.cz/item/CS_URS_2021_02/162201511</t>
  </si>
  <si>
    <t>32</t>
  </si>
  <si>
    <t>162201520</t>
  </si>
  <si>
    <t>Vodorovné přemístění pařezů do 1 km D přes 900 do 1100 mm</t>
  </si>
  <si>
    <t>532195653</t>
  </si>
  <si>
    <t>Vodorovné přemístění větví, kmenů nebo pařezů s naložením, složením a dopravou do 1000 m pařezů kmenů, průměru přes 900 do 1100 mm</t>
  </si>
  <si>
    <t>https://podminky.urs.cz/item/CS_URS_2021_02/162201520</t>
  </si>
  <si>
    <t>33</t>
  </si>
  <si>
    <t>162201521</t>
  </si>
  <si>
    <t>Vodorovné přemístění pařezů do 1 km D přes 1100 do 1300 mm</t>
  </si>
  <si>
    <t>1755509285</t>
  </si>
  <si>
    <t>Vodorovné přemístění větví, kmenů nebo pařezů s naložením, složením a dopravou do 1000 m pařezů kmenů, průměru přes 1100 do 1300 mm</t>
  </si>
  <si>
    <t>https://podminky.urs.cz/item/CS_URS_2021_02/162201521</t>
  </si>
  <si>
    <t>34</t>
  </si>
  <si>
    <t>162351103</t>
  </si>
  <si>
    <t>Vodorovné přemístění přes 50 do 500 m výkopku/sypaniny z horniny třídy těžitelnosti I skupiny 1 až 3</t>
  </si>
  <si>
    <t>-2014462710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</si>
  <si>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</si>
  <si>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https://podminky.urs.cz/item/CS_URS_2021_02/162351103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</si>
  <si>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</si>
  <si>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35</t>
  </si>
  <si>
    <t>162751117</t>
  </si>
  <si>
    <t>Vodorovné přemístění přes 9 000 do 10000 m výkopku/sypaniny z horniny třídy těžitelnosti I skupiny 1 až 3</t>
  </si>
  <si>
    <t>-1032491631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</si>
  <si>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</si>
  <si>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https://podminky.urs.cz/item/CS_URS_2021_02/162751117</t>
  </si>
  <si>
    <t>36</t>
  </si>
  <si>
    <t>162751119</t>
  </si>
  <si>
    <t>Příplatek k vodorovnému přemístění výkopku/sypaniny z horniny třídy těžitelnosti I skupiny 1 až 3 ZKD 1000 m přes 10000 m</t>
  </si>
  <si>
    <t>-1578501218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</si>
  <si>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</si>
  <si>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https://podminky.urs.cz/item/CS_URS_2021_02/162751119</t>
  </si>
  <si>
    <t>5000*5</t>
  </si>
  <si>
    <t>37</t>
  </si>
  <si>
    <t>171103212</t>
  </si>
  <si>
    <t>Uložení sypanin z horniny třídy těžitelnosti I a II skupiny 1 až 4 do hrází kanálů se zhutněním 100 % PS C s příměsí jílu přes 20 do 50 %</t>
  </si>
  <si>
    <t>-1302678693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</si>
  <si>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přes 20 do 50 % objemu</t>
  </si>
  <si>
    <t>https://podminky.urs.cz/item/CS_URS_2021_02/171103212</t>
  </si>
  <si>
    <t xml:space="preserve">Poznámka k souboru cen:_x000d_
1. Ceny nelze použít pro rozšíření návodního nebo vzdušného líce zemních hrází, jehož šířka je menší než 3 m; toto rozšíření se ocení cenou 172 15-3102 Zřízení těsnícího jádra nebo šířky těsnící vrstvy přes 1 do 3 m._x000d_
</t>
  </si>
  <si>
    <t>38</t>
  </si>
  <si>
    <t>171201221</t>
  </si>
  <si>
    <t>Poplatek za uložení na skládce (skládkovné) zeminy a kamení kód odpadu 17 05 04</t>
  </si>
  <si>
    <t>t</t>
  </si>
  <si>
    <t>2078009456</t>
  </si>
  <si>
    <t>Poplatek za uložení stavebního odpadu na skládce (skládkovné) zeminy a kamení zatříděného do Katalogu odpadů pod kódem 17 05 04</t>
  </si>
  <si>
    <t>https://podminky.urs.cz/item/CS_URS_2021_02/171201221</t>
  </si>
  <si>
    <t xml:space="preserve">Poznámka k souboru cen:_x000d_
1. Ceny uvedené v souboru cen je doporučeno upravit podle aktuálních cen místně příslušné skládky._x000d_
2. V cenách je započítán poplatek za ukládání odpadu dle zákona 185/2001 Sb._x000d_
</t>
  </si>
  <si>
    <t>5000*1,6</t>
  </si>
  <si>
    <t>39</t>
  </si>
  <si>
    <t>181111111</t>
  </si>
  <si>
    <t>Plošná úprava terénu do 500 m2 zemina skupiny 1 až 4 nerovnosti přes 50 do 100 mm v rovinně a svahu do 1:5</t>
  </si>
  <si>
    <t>-1058591991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</si>
  <si>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</si>
  <si>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https://podminky.urs.cz/item/CS_URS_2021_02/181111111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</si>
  <si>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171 15 ...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</si>
  <si>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40</t>
  </si>
  <si>
    <t>181351103</t>
  </si>
  <si>
    <t>Rozprostření ornice tl vrstvy do 200 mm pl přes 100 do 500 m2 v rovině nebo ve svahu do 1:5 strojně</t>
  </si>
  <si>
    <t>-531322870</t>
  </si>
  <si>
    <t>Rozprostření a urovnání ornice v rovině nebo ve svahu sklonu do 1:5 strojně při souvislé ploše přes 100 do 500 m2, tl. vrstvy do 200 mm</t>
  </si>
  <si>
    <t>https://podminky.urs.cz/item/CS_URS_2021_02/181351103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</si>
  <si>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</si>
  <si>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41</t>
  </si>
  <si>
    <t>181411121</t>
  </si>
  <si>
    <t>Založení lučního trávníku výsevem pl do 1000 m2 v rovině a ve svahu do 1:5</t>
  </si>
  <si>
    <t>-1182628747</t>
  </si>
  <si>
    <t>Založení trávníku na půdě předem připravené plochy do 1000 m2 výsevem včetně utažení lučního v rovině nebo na svahu do 1:5</t>
  </si>
  <si>
    <t>https://podminky.urs.cz/item/CS_URS_2021_02/181411121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</si>
  <si>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</si>
  <si>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42</t>
  </si>
  <si>
    <t>M</t>
  </si>
  <si>
    <t>00572100</t>
  </si>
  <si>
    <t>osivo jetelotráva intenzivní víceletá</t>
  </si>
  <si>
    <t>kg</t>
  </si>
  <si>
    <t>-2064242034</t>
  </si>
  <si>
    <t>20000*0,025</t>
  </si>
  <si>
    <t>43</t>
  </si>
  <si>
    <t>182151111</t>
  </si>
  <si>
    <t>Svahování v zářezech v hornině třídy těžitelnosti I skupiny 1 až 3 strojně</t>
  </si>
  <si>
    <t>1068343047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</si>
  <si>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</si>
  <si>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https://podminky.urs.cz/item/CS_URS_2021_02/182151111</t>
  </si>
  <si>
    <t xml:space="preserve">Poznámka k souboru cen:_x000d_
1. Ceny jsou určeny pro svahování všech nově zřizovaných ploch výkopů nebo násypů ve sklonu přes 1:5._x000d_
2. Úprava ploch vodorovných nebo ve sklonu do 1 : 5 se oceňuje cenami souboru cen 181 Úprava pláně vyrovnáním výškových rozdílů strojně._x000d_
</t>
  </si>
  <si>
    <t>8000</t>
  </si>
  <si>
    <t>44</t>
  </si>
  <si>
    <t>183101214</t>
  </si>
  <si>
    <t>Jamky pro výsadbu s výměnou 50 % půdy zeminy tř 1 až 4 obj přes 0,05 do 0,125 m3 v rovině a svahu do 1:5</t>
  </si>
  <si>
    <t>1469215070</t>
  </si>
  <si>
    <t>Hloubení jamek pro vysazování rostlin v zemině tř.1 až 4 s výměnou půdy z 50% v rovině nebo na svahu do 1:5, objemu přes 0,05 do 0,125 m3</t>
  </si>
  <si>
    <t>https://podminky.urs.cz/item/CS_URS_2021_02/183101214</t>
  </si>
  <si>
    <t xml:space="preserve">Poznámka k souboru cen:_x000d_
1. V cenách jsou započteny i náklady na případné naložení přebytečných výkopků na dopravní prostředek, odvoz na vzdálenost do 20 km a složení výkopků._x000d_
2. V cenách nejsou započteny náklady na:_x000d_
a) uložení odpadu na skládku,_x000d_
b) substrát, tyto náklady se oceňují ve specifikaci._x000d_
3. V cenách o sklonu svahu přes 1:1 jsou uvažovány podmínky pro svahy běžně schůdné; bez použití lezeckých technik. V případě použití lezeckých technik se tyto náklady oceňují individuálně._x000d_
</t>
  </si>
  <si>
    <t>45</t>
  </si>
  <si>
    <t>184102112</t>
  </si>
  <si>
    <t>Výsadba dřeviny s balem D přes 0,2 do 0,3 m do jamky se zalitím v rovině a svahu do 1:5</t>
  </si>
  <si>
    <t>1032002550</t>
  </si>
  <si>
    <t>Výsadba dřeviny s balem do předem vyhloubené jamky se zalitím v rovině nebo na svahu do 1:5, při průměru balu přes 200 do 300 mm</t>
  </si>
  <si>
    <t>https://podminky.urs.cz/item/CS_URS_2021_02/184102112</t>
  </si>
  <si>
    <t xml:space="preserve">Poznámka k souboru cen:_x000d_
1. Ceny lze použít i pro dřeviny pěstované v nádobách._x000d_
2. V cenách nejsou započteny náklady na vysazované dřeviny, tyto se oceňují ve specifikaci._x000d_
3. V cenách o sklonu svahu přes 1:1 jsou uvažovány podmínky pro svahy běžně schůdné; bez použití lezeckých technik. V případě použití lezeckých technik se tyto náklady oceňují individuálně._x000d_
</t>
  </si>
  <si>
    <t>46</t>
  </si>
  <si>
    <t>184813121</t>
  </si>
  <si>
    <t>Ochrana dřevin před okusem ručně pletivem v rovině a svahu do 1:5</t>
  </si>
  <si>
    <t>-1907627482</t>
  </si>
  <si>
    <t>Ochrana dřevin před okusem zvěří ručně v rovině nebo ve svahu do 1:5, pletivem, výšky do 2 m</t>
  </si>
  <si>
    <t>https://podminky.urs.cz/item/CS_URS_2021_02/184813121</t>
  </si>
  <si>
    <t xml:space="preserve">Poznámka k souboru cen:_x000d_
1. V ceně -3121 jsou započteny i náklady na spojení konců drátů po celé výšce pletiva a donesení připravených dílů pletiva k vybraným stromům na vzdálenost do 50 m._x000d_
2. V cenách prací -3131 až -3134 se provádí:_x000d_
a) sazenice listnaté - nátěr celého vrcholového výhonu s terminálním pupenem,_x000d_
b) sazenice jehličnaté - natírá se terminální pupen i s postraními větvemi horního přeslenu._x000d_
3. V ceně - 3121 je uvažována ochrana provedená pouze u kostry porostu, tj. 400 jedinců na hektar (spon 5 x 5 m)._x000d_
4. Kostra porostu je cílový počet stromů na 1 hektar plochy lesa._x000d_
5. V cenách o sklonu svahu přes 1:1 jsou uvažovány podmínky pro svahy běžně schůdné; bez použití lezeckých technik. V případě použití lezeckých technik se tyto náklady oceňují individuálně._x000d_
</t>
  </si>
  <si>
    <t>47</t>
  </si>
  <si>
    <t>184816111</t>
  </si>
  <si>
    <t>Hnojení sazenic průmyslovými hnojivy do 0,25 kg k jedné sazenici</t>
  </si>
  <si>
    <t>456658491</t>
  </si>
  <si>
    <t>Hnojení sazenic průmyslovými hnojivy v množství do 0,25 kg k jedné sazenici</t>
  </si>
  <si>
    <t>https://podminky.urs.cz/item/CS_URS_2021_02/184816111</t>
  </si>
  <si>
    <t xml:space="preserve">Poznámka k souboru cen:_x000d_
1. V cenách jsou započteny i náklady spojené s dopravou hnojiva ze vzdálenosti do 200 m, pro jakoukoliv velikost jamky_x000d_
2. V cenách nejsou započteny náklady na dodání hnojiva; hnojiva se oceňují ve specifikaci. Ztratné lze stanovit ve výši 5 %._x000d_
</t>
  </si>
  <si>
    <t>48</t>
  </si>
  <si>
    <t>25191155</t>
  </si>
  <si>
    <t>hnojivo průmyslové</t>
  </si>
  <si>
    <t>909366075</t>
  </si>
  <si>
    <t>100*0,05</t>
  </si>
  <si>
    <t>49</t>
  </si>
  <si>
    <t>184911422</t>
  </si>
  <si>
    <t>Mulčování rostlin kůrou tl do 0,1 m ve svahu přes 1:5 do 1:2</t>
  </si>
  <si>
    <t>174464582</t>
  </si>
  <si>
    <t>Mulčování vysazených rostlin mulčovací kůrou, tl. do 100 mm na svahu přes 1:5 do 1:2</t>
  </si>
  <si>
    <t>https://podminky.urs.cz/item/CS_URS_2021_02/184911422</t>
  </si>
  <si>
    <t xml:space="preserve">Poznámka k souboru cen:_x000d_
1. V cenách jsou započteny i náklady na naložení odpadu na dopravní prostředek, odvoz do 20 km a složení odpadu._x000d_
2. V cenách nejsou započteny náklady na:_x000d_
a) stabilizaci mulče proti erozi a přísady proti vznícení mulče. Tyto práce se oceňují individuálně,_x000d_
b) mulčovací kůru, tato se oceňuje ve specifikaci,_x000d_
c) uložení odpadu na skládku._x000d_
3. Tloušťka mulčovací kůry se měří v nakypřeném stavu._x000d_
</t>
  </si>
  <si>
    <t>50</t>
  </si>
  <si>
    <t>185804312</t>
  </si>
  <si>
    <t>Zalití rostlin vodou plocha přes 20 m2</t>
  </si>
  <si>
    <t>-1417681934</t>
  </si>
  <si>
    <t>Zalití rostlin vodou plochy záhonů jednotlivě přes 20 m2</t>
  </si>
  <si>
    <t>https://podminky.urs.cz/item/CS_URS_2021_02/185804312</t>
  </si>
  <si>
    <t>"zalití 5x" 5*100*0,02</t>
  </si>
  <si>
    <t>51</t>
  </si>
  <si>
    <t>185851121</t>
  </si>
  <si>
    <t>Dovoz vody pro zálivku rostlin za vzdálenost do 1000 m</t>
  </si>
  <si>
    <t>608049834</t>
  </si>
  <si>
    <t>Dovoz vody pro zálivku rostlin na vzdálenost do 1000 m</t>
  </si>
  <si>
    <t>https://podminky.urs.cz/item/CS_URS_2021_02/185851121</t>
  </si>
  <si>
    <t xml:space="preserve">Poznámka k souboru cen:_x000d_
1. Ceny lze použít pouze tehdy, když není voda dostupná z vodovodního řádu._x000d_
2. V cenách jsou započteny i náklady na čerpání vody do cisterny._x000d_
3. V cenách nejsou započteny náklady na dodání vody. Tyto náklady se oceňují individuálně._x000d_
</t>
  </si>
  <si>
    <t>52</t>
  </si>
  <si>
    <t>02656021</t>
  </si>
  <si>
    <t>Olše lepkavá - Alnus glutinosa</t>
  </si>
  <si>
    <t>1314664050</t>
  </si>
  <si>
    <t>P</t>
  </si>
  <si>
    <t>Poznámka k položce:_x000d_
s kořenovým balem, obvod kmínku min. 10 cm</t>
  </si>
  <si>
    <t>53</t>
  </si>
  <si>
    <t>02650431</t>
  </si>
  <si>
    <t>bříza bělokorá /Betula pendula/ 200-250cm</t>
  </si>
  <si>
    <t>-1765239978</t>
  </si>
  <si>
    <t>54</t>
  </si>
  <si>
    <t>R3</t>
  </si>
  <si>
    <t>Vrba bílá 120-150cm</t>
  </si>
  <si>
    <t>461146277</t>
  </si>
  <si>
    <t>Vrba bílá 150-180cm</t>
  </si>
  <si>
    <t>55</t>
  </si>
  <si>
    <t>R4</t>
  </si>
  <si>
    <t>Topol bílý 150-180cm</t>
  </si>
  <si>
    <t>-1937500475</t>
  </si>
  <si>
    <t>56</t>
  </si>
  <si>
    <t>R5</t>
  </si>
  <si>
    <t>Střemcha obecná 150-180cm</t>
  </si>
  <si>
    <t>165009276</t>
  </si>
  <si>
    <t>57</t>
  </si>
  <si>
    <t>60591257</t>
  </si>
  <si>
    <t>kůl vyvazovací dřevěný impregnovaný D 8cm dl 3m</t>
  </si>
  <si>
    <t>-125939871</t>
  </si>
  <si>
    <t>3*100</t>
  </si>
  <si>
    <t>58</t>
  </si>
  <si>
    <t>05217420D</t>
  </si>
  <si>
    <t>Příčka s úvazkem</t>
  </si>
  <si>
    <t>-829872854</t>
  </si>
  <si>
    <t>300</t>
  </si>
  <si>
    <t>59</t>
  </si>
  <si>
    <t>103911000</t>
  </si>
  <si>
    <t>kůra mulčovací VL</t>
  </si>
  <si>
    <t>313235066</t>
  </si>
  <si>
    <t>100*0,15</t>
  </si>
  <si>
    <t>60</t>
  </si>
  <si>
    <t>338950144</t>
  </si>
  <si>
    <t>Osazení kůlů jednotlivě ve svahu do 1:5 se zadusáním do zeminy výška kůlu nad zemí přes 1,5 do 2,0 m</t>
  </si>
  <si>
    <t>1228171905</t>
  </si>
  <si>
    <t>Osazení dřevěných kůlových konstrukcí svislých Příplatek k cenám jednotlivých kůlů do jam se zadusáním do zeminy, výšky kůlů nad terénem přes 1,5 do 2,0 m</t>
  </si>
  <si>
    <t>https://podminky.urs.cz/item/CS_URS_2021_02/338950144</t>
  </si>
  <si>
    <t xml:space="preserve">Poznámka k souboru cen:_x000d_
1. Ceny -0101 až -0126 a -0201 až -0226 jsou určeny pro osazování konstrukcí, ve kterých je osová vzdálenost jednotlivých kůlů menší než 400 mm. Tyto ceny lze použít i pro skupiny kůlů oddělené mezerou větší než 400 mm, přičemž skupiny takto oddělené se oceňují samostatně._x000d_
2. Ceny -0131 až -0156 a -0231 až -0256 jsou určeny pro osazování konstrukcí z jednotlivých kůlů, ve kterých je osová vzdálenost kůlů rovna nebo větší než 400 mm._x000d_
3. V cenách jsou započteny i náklady na :_x000d_
a) vytýčení a rozměření trasy_x000d_
b) řezání kůlů, sražení hran řezných ploch a dvojnásobný impregnační nátěr řezných ploch včetně nákladů na dodání impregnační hmoty._x000d_
4. V cenách -0101 až -0105, -0131 až -0135, -0201 až -0205, -0231 až -0235 jsou započteny i náklady na dodání betonových směsí._x000d_
5. V cenách -0121 až -0126, -0151 až -0156, -0221 až –0226 a -0251 až -0256 jsou započteny i náklady na zhotovení šablon oblouků a dočasných podpěrných konstrukcí sestav šikmých kůlů._x000d_
6. V cenách nejsou započteny náklady na provedení zemních prací; tyto práce se oceňují příslušnými cenami katalogu 800-1 Zemní práce._x000d_
7. V cenách -0111 až -0115, -0141 až -0145, -0211 až -0215 a -0241 až -0245 nejsou započteny náklady na případné prohození zeminy; tyto práce, pokud je prohození předepsáno projektem, se oceňují cenou souboru cen 1751 Obsypání objektů katalogu 800-1 Zemní práce._x000d_
8. V cenách nejsou započteny náklady na podkladní vrstvy; tyto práce se oceňují cenami souboru cen 451 5 . - . 1 Lože pod potrubí, stoky a drobné objekty části A01 katalogu 827-1 Vedení trubní dálková a přípojná – vodovody a kanalizace._x000d_
9. Množství měrných jednotek se určuje u řadových konstrukcí v ose řady, mezi vnějšími hranami krajních kůlů. Prořez lze stanovit ve výši 2%._x000d_
</t>
  </si>
  <si>
    <t>61</t>
  </si>
  <si>
    <t>R6</t>
  </si>
  <si>
    <t>Úprava křížení s melioracemi</t>
  </si>
  <si>
    <t>stavba</t>
  </si>
  <si>
    <t>-294623115</t>
  </si>
  <si>
    <t>Poznámka k položce:_x000d_
- odstranění šachet - 10 ks_x000d_
- odstranění melior. potrubí v délce 191 m_x000d_
- likvidace šachet a potrubí dle Zákona o odpadech č. 541/2020 Sb.</t>
  </si>
  <si>
    <t>62</t>
  </si>
  <si>
    <t>R8</t>
  </si>
  <si>
    <t>Ovodz kmenů stromů a jejich prodej</t>
  </si>
  <si>
    <t>152175873</t>
  </si>
  <si>
    <t>Poznámka k položce:_x000d_
- zajistí si dodavatel stavby na vlastní náklady</t>
  </si>
  <si>
    <t>Vodorovné konstrukce</t>
  </si>
  <si>
    <t>63</t>
  </si>
  <si>
    <t>462511270</t>
  </si>
  <si>
    <t>Zához z lomového kamene bez proštěrkování z terénu hmotnost do 200 kg</t>
  </si>
  <si>
    <t>-1493702411</t>
  </si>
  <si>
    <t>Zához z lomového kamene neupraveného záhozového bez proštěrkování z terénu, hmotnosti jednotlivých kamenů do 200 kg</t>
  </si>
  <si>
    <t>https://podminky.urs.cz/item/CS_URS_2021_02/462511270</t>
  </si>
  <si>
    <t xml:space="preserve">Poznámka k souboru cen:_x000d_
1. Ceny lze použít i pro záhozovou patku z lomového kamene._x000d_
2. Ceny neplatí pro zřízení konstrukce balvanitého skluzu; tento se oceňuje cenou 467 51-0111 Balvanitý skluz z lomového kamene._x000d_
3. V cenách jsou započteny i náklady na úpravu jednotlivých velkých kamenů hmotnosti přes 500 kg dodatečným rozpojením na místě uložení._x000d_
4. Množství měrných jednotek_x000d_
a) záhozu se stanoví v m3 konstrukce záhozu,_x000d_
b) příplatků se stanoví v m2 upravovaných ploch záhozu._x000d_
</t>
  </si>
  <si>
    <t>64</t>
  </si>
  <si>
    <t>465511328</t>
  </si>
  <si>
    <t>Dlažba z lomového kamene na sucho s vyklínováním spár tl 300 mm</t>
  </si>
  <si>
    <t>-1708517779</t>
  </si>
  <si>
    <t>Dlažba z lomového kamene lomařsky upraveného vodorovná nebo ve sklonu na sucho, s vyklínováním spár kamenem nebo s vyplněním spár pískem tl. 300 mm</t>
  </si>
  <si>
    <t>https://podminky.urs.cz/item/CS_URS_2021_02/465511328</t>
  </si>
  <si>
    <t xml:space="preserve">Poznámka k souboru cen:_x000d_
1. Ceny -1228 až -1428 lze použít i pro zřízení dlažby ve vodě při sloupci vodního polštáře do 100 mm._x000d_
2. V cenách jsou započteny i náklady na:_x000d_
a) napojení nové dlažby na dlažbu dosavadní,_x000d_
b) zřízení dlažby na plochách kuželových,_x000d_
c) zhotovení dlažby u schodů._x000d_
3. V cenách nejsou započteny náklady na podkladní betonovou vrstvu, tato vrstva se oceňuje cenami souboru cen 451 31-51 Podkladní a výplňové vrstvy z betonu prostého._x000d_
</t>
  </si>
  <si>
    <t>"doplnění opevnění brodu" 10</t>
  </si>
  <si>
    <t>998</t>
  </si>
  <si>
    <t>Přesun hmot</t>
  </si>
  <si>
    <t>65</t>
  </si>
  <si>
    <t>998332011</t>
  </si>
  <si>
    <t>Přesun hmot pro úpravy vodních toků a kanály</t>
  </si>
  <si>
    <t>1058171101</t>
  </si>
  <si>
    <t>Přesun hmot pro úpravy vodních toků a kanály, hráze rybníků apod. dopravní vzdálenost do 500 m</t>
  </si>
  <si>
    <t>https://podminky.urs.cz/item/CS_URS_2021_02/998332011</t>
  </si>
  <si>
    <t xml:space="preserve">Poznámka k souboru cen:_x000d_
1. Ceny jsou určeny pro jakoukoliv konstrukčně-materiálovou charakteristiku._x000d_
</t>
  </si>
  <si>
    <t>3083-19/2 - SO-04 Úprava Svratky v intravilánu obce Herálec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</si>
  <si>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</si>
  <si>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</si>
  <si>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</si>
  <si>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</si>
  <si>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</si>
  <si>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</si>
  <si>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</si>
  <si>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112151351</t>
  </si>
  <si>
    <t>Kácení stromu s postupným spouštěním koruny a kmene D přes 0,1 do 0,2 m</t>
  </si>
  <si>
    <t>-2028648108</t>
  </si>
  <si>
    <t>Pokácení stromu postupné se spouštěním částí kmene a koruny o průměru na řezné ploše pařezu přes 100 do 200 mm</t>
  </si>
  <si>
    <t>https://podminky.urs.cz/item/CS_URS_2021_02/112151351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</si>
  <si>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</si>
  <si>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112151352</t>
  </si>
  <si>
    <t>Kácení stromu s postupným spouštěním koruny a kmene D přes 0,2 do 0,3 m</t>
  </si>
  <si>
    <t>349001044</t>
  </si>
  <si>
    <t>Pokácení stromu postupné se spouštěním částí kmene a koruny o průměru na řezné ploše pařezu přes 200 do 300 mm</t>
  </si>
  <si>
    <t>https://podminky.urs.cz/item/CS_URS_2021_02/112151352</t>
  </si>
  <si>
    <t>112151354</t>
  </si>
  <si>
    <t>Kácení stromu s postupným spouštěním koruny a kmene D přes 0,4 do 0,5 m</t>
  </si>
  <si>
    <t>-960397481</t>
  </si>
  <si>
    <t>Pokácení stromu postupné se spouštěním částí kmene a koruny o průměru na řezné ploše pařezu přes 400 do 500 mm</t>
  </si>
  <si>
    <t>https://podminky.urs.cz/item/CS_URS_2021_02/112151354</t>
  </si>
  <si>
    <t>112151356</t>
  </si>
  <si>
    <t>Kácení stromu s postupným spouštěním koruny a kmene D přes 0,6 do 0,7 m</t>
  </si>
  <si>
    <t>174918472</t>
  </si>
  <si>
    <t>Pokácení stromu postupné se spouštěním částí kmene a koruny o průměru na řezné ploše pařezu přes 600 do 700 mm</t>
  </si>
  <si>
    <t>https://podminky.urs.cz/item/CS_URS_2021_02/112151356</t>
  </si>
  <si>
    <t>112151360</t>
  </si>
  <si>
    <t>Kácení stromu s postupným spouštěním koruny a kmene D přes 1,0 do 1,1 m</t>
  </si>
  <si>
    <t>-1612339015</t>
  </si>
  <si>
    <t>Pokácení stromu postupné se spouštěním částí kmene a koruny o průměru na řezné ploše pařezu přes 1000 do 1100 mm</t>
  </si>
  <si>
    <t>https://podminky.urs.cz/item/CS_URS_2021_02/112151360</t>
  </si>
  <si>
    <t>98</t>
  </si>
  <si>
    <t>-1898220617</t>
  </si>
  <si>
    <t>944036304</t>
  </si>
  <si>
    <t>-2126082864</t>
  </si>
  <si>
    <t>112251103</t>
  </si>
  <si>
    <t>Odstranění pařezů D přes 500 do 700 mm</t>
  </si>
  <si>
    <t>1404404223</t>
  </si>
  <si>
    <t>Odstranění pařezů strojně s jejich vykopáním, vytrháním nebo odstřelením průměru přes 500 do 700 mm</t>
  </si>
  <si>
    <t>https://podminky.urs.cz/item/CS_URS_2021_02/112251103</t>
  </si>
  <si>
    <t>2069311541</t>
  </si>
  <si>
    <t>113106123</t>
  </si>
  <si>
    <t>Rozebrání dlažeb ze zámkových dlaždic komunikací pro pěší ručně</t>
  </si>
  <si>
    <t>1350870412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</si>
  <si>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</si>
  <si>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https://podminky.urs.cz/item/CS_URS_2021_02/113106123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</si>
  <si>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</si>
  <si>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113107311</t>
  </si>
  <si>
    <t>Odstranění podkladu z kameniva těženého tl do 100 mm strojně pl do 50 m2</t>
  </si>
  <si>
    <t>-1784325803</t>
  </si>
  <si>
    <t>Odstranění podkladů nebo krytů strojně plochy jednotlivě do 50 m2 s přemístěním hmot na skládku na vzdálenost do 3 m nebo s naložením na dopravní prostředek z kameniva těženého, o tl. vrstvy do 100 mm</t>
  </si>
  <si>
    <t>https://podminky.urs.cz/item/CS_URS_2021_02/113107311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</si>
  <si>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</si>
  <si>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114203202</t>
  </si>
  <si>
    <t>Očištění lomového kamene nebo betonových tvárnic od malty</t>
  </si>
  <si>
    <t>-44687379</t>
  </si>
  <si>
    <t>Očištění lomového kamene nebo betonových tvárnic získaných při rozebrání dlažeb, záhozů, rovnanin a soustřeďovacích staveb od malty</t>
  </si>
  <si>
    <t>https://podminky.urs.cz/item/CS_URS_2021_02/114203202</t>
  </si>
  <si>
    <t xml:space="preserve">Poznámka k souboru cen:_x000d_
1. V cenách jsou započteny i náklady na:_x000d_
a) přehození znečištěného i očištěného kamene nebo tvárnic na vzdálenost do 3 m nebo jeho naložení na dopravní prostředek,_x000d_
b) odklizení a uložení úlomků kamene a uvolněné hlíny či malty na vzdálenost do 10 m._x000d_
2. V cenách nejsou započteny náklady na:_x000d_
a) třídění lomového kamene nebo tvárnic; tyto práce se oceňují cenou 114 20-3301 Třídění lomového kamene nebo betonových tvárnic;_x000d_
b) srovnání lomového kamene nebo tvárnic do měřitelných figur; tyto práce se oceňují cenami souboru cen 114 20-34 Srovnání lomového kamene nebo betonových tvárnic do měřitelných figur._x000d_
3. Množství jednotek se určí v m3 lomového kamene nebo betonových tvárnic před očištěním._x000d_
</t>
  </si>
  <si>
    <t>0,9*2*924</t>
  </si>
  <si>
    <t>115101201</t>
  </si>
  <si>
    <t>Čerpání vody na dopravní výšku do 10 m průměrný přítok do 500 l/min</t>
  </si>
  <si>
    <t>hod</t>
  </si>
  <si>
    <t>-1325530266</t>
  </si>
  <si>
    <t>Čerpání vody na dopravní výšku do 10 m s uvažovaným průměrným přítokem do 500 l/min</t>
  </si>
  <si>
    <t>https://podminky.urs.cz/item/CS_URS_2021_02/115101201</t>
  </si>
  <si>
    <t xml:space="preserve">Poznámka k souboru cen:_x000d_
1. Ceny nelze použít pro čerpání vody při snižování hladiny podzemní vody soustavou čerpacích jehel; toto snižování hladiny vody se oceňuje cenami souborů cen:_x000d_
a) 115 20-12 Čerpací jehla,_x000d_
b) 115 20-13 Montáž a demontáž zařízení čerpací a odsávací stanice,_x000d_
c) 115 20-14 Montáž, opotřebení a demontáž sběrného potrubí,_x000d_
d) 115 20-15 Montáž a demontáž odpadního potrubí,_x000d_
e) 115 20-16 Odsávání a čerpání vody sběrným potrubím._x000d_
2. V cenách jsou započteny i náklady montáž a demontáž potrubí nebo hadice v délce do 20 m. Pro převedení vody na vzdálenost větší než 20 m se použijí položky souboru cen 115 00-11 Převedení vody potrubím tohoto katalogu._x000d_
3. V cenách nejsou započteny náklady na zřízení čerpacích jímek nebo projektovaných studní:_x000d_
a) kopaných; tyto se oceňují příslušnými cenami části A03 Hloubené vykopávky._x000d_
b) vrtaných; tyto se oceňují příslušnými cenami katalogu 800-2 Zvláštní zakládání objektů._x000d_
4. Doba, po kterou nejsou čerpadla v činnosti, se neoceňuje. Výjimkou je přerušení čerpání vody na dobu do 15 minut jednotlivě; toto přerušení se od doby čerpání neodečítá._x000d_
5. Dopravní výškou vody se rozumí svislá vzdálenost mezi hladinou vody v jímce sníženou čerpáním a vodorovnou rovinou proloženou osou nejvyššího bodu výtlačného potrubí._x000d_
6. Množství jednotek se určuje v hodinách doby, po kterou je jednotlivé čerpadlo, popř. celý soubor čerpadel v činnosti._x000d_
7. Počet měrných jednotek se určí samostatně za každé čerpací místo (jámu, studnu, šachtu)._x000d_
</t>
  </si>
  <si>
    <t>"čerpání průsaků v ohrázkování" 22*8*6</t>
  </si>
  <si>
    <t>115101301</t>
  </si>
  <si>
    <t>Pohotovost čerpací soupravy pro dopravní výšku do 10 m přítok do 500 l/min</t>
  </si>
  <si>
    <t>den</t>
  </si>
  <si>
    <t>14480355</t>
  </si>
  <si>
    <t>Pohotovost záložní čerpací soupravy pro dopravní výšku do 10 m s uvažovaným průměrným přítokem do 500 l/min</t>
  </si>
  <si>
    <t>https://podminky.urs.cz/item/CS_URS_2021_02/115101301</t>
  </si>
  <si>
    <t xml:space="preserve">Poznámka k souboru cen:_x000d_
1. V ceně nejsou započteny náklady na sací a výtlačné potrubí, příp. na odpadní žlaby a náklady na lešení pod čerpadlo a pod potrubí nebo pod odpadní žlaby, na energii a na záložní zdroje energie._x000d_
2. Oceňují se všechny kalendářní dny od skončení montáže do započetí demontáže čerpací soupravy s odečtením kalendářních dnů, ve kterých je tato souprava v činnosti._x000d_
3. Pohotovost záložní čerpací soupravy se oceňuje jen se souhlasem investora a to tehdy, mohla-li by porucha v čerpání ohrozit bezpečnost pracujících nebo budované dílo, příp. termín výstavby._x000d_
4. Dopravní výškou vody se rozumí svislá vzdálenost mezi hladinou vody v jímce sníženou čerpáním a vodorovnou rovinou, proloženou osou nejvyššího bodu výtlačného potrubí._x000d_
5. Počet měrných jednotek se určí samostatně za každé čerpací místo (jámu, studnu, šachtu)_x000d_
6. Pokud projekt předepíše zřízení samostatného sacího nebo výtlačného potrubí, oceňují se tyto náklady cenami souboru cen 115 00-11 Převedení vody potrubím._x000d_
</t>
  </si>
  <si>
    <t>122111101</t>
  </si>
  <si>
    <t>Odkopávky a prokopávky v hornině třídy těžitelnosti I, skupiny 1 a 2 ručně</t>
  </si>
  <si>
    <t>1360039119</t>
  </si>
  <si>
    <t>Odkopávky a prokopávky ručně zapažené i nezapažené v hornině třídy těžitelnosti I skupiny 1 a 2</t>
  </si>
  <si>
    <t>https://podminky.urs.cz/item/CS_URS_2021_02/122111101</t>
  </si>
  <si>
    <t xml:space="preserve">Poznámka k souboru cen:_x000d_
1. Ceny lze použít pro jakékoliv množství odkopané zeminy._x000d_
2. V cenách jsou započteny i náklady na přehození výkopku na vzdálenost do 3 m nebo naložení na dopravní prostředek._x000d_
</t>
  </si>
  <si>
    <t>"pro založení opěrné zdi" 2,5*1078</t>
  </si>
  <si>
    <t>-1330533466</t>
  </si>
  <si>
    <t>151101102</t>
  </si>
  <si>
    <t>Zřízení příložného pažení a rozepření stěn rýh hl přes 2 do 4 m</t>
  </si>
  <si>
    <t>1739680583</t>
  </si>
  <si>
    <t>Zřízení pažení a rozepření stěn rýh pro podzemní vedení příložné pro jakoukoliv mezerovitost, hloubky přes 2 do 4 m</t>
  </si>
  <si>
    <t>https://podminky.urs.cz/item/CS_URS_2021_02/151101102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</si>
  <si>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toto se oceňuje příslušnými cenami katalogu 800-2 Zvláštní zakládání objektů._x000d_
</t>
  </si>
  <si>
    <t>2,3*2*950</t>
  </si>
  <si>
    <t>151101112</t>
  </si>
  <si>
    <t>Odstranění příložného pažení a rozepření stěn rýh hl přes 2 do 4 m</t>
  </si>
  <si>
    <t>155512122</t>
  </si>
  <si>
    <t>Odstranění pažení a rozepření stěn rýh pro podzemní vedení s uložením materiálu na vzdálenost do 3 m od kraje výkopu příložné, hloubky přes 2 do 4 m</t>
  </si>
  <si>
    <t>https://podminky.urs.cz/item/CS_URS_2021_02/151101112</t>
  </si>
  <si>
    <t>151101401</t>
  </si>
  <si>
    <t>Zřízení vzepření stěn při pažení příložném hl do 4 m</t>
  </si>
  <si>
    <t>1659355006</t>
  </si>
  <si>
    <t>Zřízení vzepření zapažených stěn výkopů s potřebným přepažováním při pažení příložném, hloubky do 4 m</t>
  </si>
  <si>
    <t>https://podminky.urs.cz/item/CS_URS_2021_02/151101401</t>
  </si>
  <si>
    <t xml:space="preserve">Poznámka k souboru cen:_x000d_
1. Ceny nelze použít pro kotvení zapažených stěn zvenku; toto kotvení se oceňuje příslušnými cenami katalogu 800-2 Zvláštní zakládání objektů._x000d_
</t>
  </si>
  <si>
    <t>151101411</t>
  </si>
  <si>
    <t>Odstranění vzepření stěn při pažení příložném hl do 4 m</t>
  </si>
  <si>
    <t>1799242500</t>
  </si>
  <si>
    <t>Odstranění vzepření stěn výkopů s uložením materiálu na vzdálenost do 3 m od kraje výkopu při pažení příložném, hloubky do 4 m</t>
  </si>
  <si>
    <t>https://podminky.urs.cz/item/CS_URS_2021_02/151101411</t>
  </si>
  <si>
    <t>-1388840530</t>
  </si>
  <si>
    <t>-118389759</t>
  </si>
  <si>
    <t>162201403</t>
  </si>
  <si>
    <t>Vodorovné přemístění větví stromů listnatých do 1 km D kmene přes 500 do 700 mm</t>
  </si>
  <si>
    <t>-10971272</t>
  </si>
  <si>
    <t>Vodorovné přemístění větví, kmenů nebo pařezů s naložením, složením a dopravou do 1000 m větví stromů listnatých, průměru kmene přes 500 do 700 mm</t>
  </si>
  <si>
    <t>https://podminky.urs.cz/item/CS_URS_2021_02/162201403</t>
  </si>
  <si>
    <t>1171864501</t>
  </si>
  <si>
    <t>-282869679</t>
  </si>
  <si>
    <t>162201413</t>
  </si>
  <si>
    <t>Vodorovné přemístění kmenů stromů listnatých do 1 km D kmene přes 500 do 700 mm</t>
  </si>
  <si>
    <t>-1302517511</t>
  </si>
  <si>
    <t>Vodorovné přemístění větví, kmenů nebo pařezů s naložením, složením a dopravou do 1000 m kmenů stromů listnatých, průměru přes 500 do 700 mm</t>
  </si>
  <si>
    <t>https://podminky.urs.cz/item/CS_URS_2021_02/162201413</t>
  </si>
  <si>
    <t>-1068780819</t>
  </si>
  <si>
    <t>1266875901</t>
  </si>
  <si>
    <t>162201423</t>
  </si>
  <si>
    <t>Vodorovné přemístění pařezů do 1 km D přes 500 do 700 mm</t>
  </si>
  <si>
    <t>1007192497</t>
  </si>
  <si>
    <t>Vodorovné přemístění větví, kmenů nebo pařezů s naložením, složením a dopravou do 1000 m pařezů kmenů, průměru přes 500 do 700 mm</t>
  </si>
  <si>
    <t>https://podminky.urs.cz/item/CS_URS_2021_02/162201423</t>
  </si>
  <si>
    <t>-1377506798</t>
  </si>
  <si>
    <t>-1056205533</t>
  </si>
  <si>
    <t>1992375939</t>
  </si>
  <si>
    <t>-285453884</t>
  </si>
  <si>
    <t>381043921</t>
  </si>
  <si>
    <t>380*5</t>
  </si>
  <si>
    <t>171111103</t>
  </si>
  <si>
    <t>Uložení sypaniny z hornin soudržných do násypů zhutněných ručně</t>
  </si>
  <si>
    <t>458335585</t>
  </si>
  <si>
    <t>Uložení sypanin do násypů ručně s rozprostřením sypaniny ve vrstvách a s hrubým urovnáním zhutněných z hornin soudržných jakékoliv třídy těžitelnosti</t>
  </si>
  <si>
    <t>https://podminky.urs.cz/item/CS_URS_2021_02/171111103</t>
  </si>
  <si>
    <t xml:space="preserve">Poznámka k souboru cen:_x000d_
1. Ceny lze použít i pro uložení sypaniny s předepsaným zhutněním na trvalé skládky, do koryt vodotečí a do prohlubní terénu._x000d_
2. Cenu 21-1101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u paty konstrukce je menší než 3 m. Toto uložení se oceňuje cenami souboru cen 175 Obsyp objektů._x000d_
</t>
  </si>
  <si>
    <t>171153101</t>
  </si>
  <si>
    <t>Zemní hrázky melioračních kanálů z horniny třídy těžitelnosti I a II skupiny 1 až 4</t>
  </si>
  <si>
    <t>-714536438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</si>
  <si>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</si>
  <si>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https://podminky.urs.cz/item/CS_URS_2021_02/171153101</t>
  </si>
  <si>
    <t xml:space="preserve">Poznámka k souboru cen:_x000d_
1. V ceně nejsou započteny náklady na úpravy pláně na koruně hrázek a na svahování na bocích hrázek; tyto zemní práce se oceňují cenami souborů cen 181 Úprava pláně vyrovnáním výškových rozdílů a 182 Svahování trvalých svahů do projektovaných profilů._x000d_
</t>
  </si>
  <si>
    <t>"jímkování hrázkou v toku" 1078*2,5</t>
  </si>
  <si>
    <t>1781873184</t>
  </si>
  <si>
    <t>380*1,6</t>
  </si>
  <si>
    <t>174151101</t>
  </si>
  <si>
    <t>Zásyp jam, šachet rýh nebo kolem objektů sypaninou se zhutněním</t>
  </si>
  <si>
    <t>812796690</t>
  </si>
  <si>
    <t>Zásyp sypaninou z jakékoliv horniny strojně s uložením výkopku ve vrstvách se zhutněním jam, šachet, rýh nebo kolem objektů v těchto vykopávkách</t>
  </si>
  <si>
    <t>https://podminky.urs.cz/item/CS_URS_2021_02/174151101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</si>
  <si>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</si>
  <si>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181111131</t>
  </si>
  <si>
    <t>Plošná úprava terénu do 500 m2 zemina skupiny 1 až 4 nerovnosti přes 150 do 200 mm v rovinně a svahu do 1:5</t>
  </si>
  <si>
    <t>315220998</t>
  </si>
  <si>
    <t>Plošná úprava terénu v zemině skupiny 1 až 4 s urovnáním povrchu bez doplnění ornice souvislé plochy do 500 m2 při nerovnostech terénu přes 150 do 200 mm v rovině nebo na svahu do 1:5</t>
  </si>
  <si>
    <t>https://podminky.urs.cz/item/CS_URS_2021_02/181111131</t>
  </si>
  <si>
    <t>"terén za rubem zdí" 1078*1</t>
  </si>
  <si>
    <t>31197003</t>
  </si>
  <si>
    <t>tyč závitová Pz 4.6 M10</t>
  </si>
  <si>
    <t>m</t>
  </si>
  <si>
    <t>1353048763</t>
  </si>
  <si>
    <t>12*0,15</t>
  </si>
  <si>
    <t>31111005</t>
  </si>
  <si>
    <t>matice přesná šestihranná Pz DIN 934-8 M10</t>
  </si>
  <si>
    <t>100 kus</t>
  </si>
  <si>
    <t>460108899</t>
  </si>
  <si>
    <t>59055250</t>
  </si>
  <si>
    <t>podložka 22x10.25x2 M10</t>
  </si>
  <si>
    <t>-1762027070</t>
  </si>
  <si>
    <t>54879002</t>
  </si>
  <si>
    <t>patrona chemická M10x90mm</t>
  </si>
  <si>
    <t>-705020141</t>
  </si>
  <si>
    <t>R7</t>
  </si>
  <si>
    <t>Chránička kabelová červená korugovaná 40/32 mm</t>
  </si>
  <si>
    <t>166037940</t>
  </si>
  <si>
    <t>Zakládání</t>
  </si>
  <si>
    <t>211531111</t>
  </si>
  <si>
    <t>Výplň odvodňovacích žeber nebo trativodů kamenivem hrubým drceným frakce 16 až 63 mm</t>
  </si>
  <si>
    <t>-1246006765</t>
  </si>
  <si>
    <t>Výplň kamenivem do rýh odvodňovacích žeber nebo trativodů bez zhutnění, s úpravou povrchu výplně kamenivem hrubým drceným frakce 16 až 63 mm</t>
  </si>
  <si>
    <t>https://podminky.urs.cz/item/CS_URS_2021_02/211531111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</si>
  <si>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</si>
  <si>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1078*0,4*0,3</t>
  </si>
  <si>
    <t>212751104</t>
  </si>
  <si>
    <t>Trativod z drenážních trubek flexibilních PVC-U SN 4 perforace 360° včetně lože otevřený výkop DN 100 pro meliorace</t>
  </si>
  <si>
    <t>-1166596676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</si>
  <si>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</si>
  <si>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https://podminky.urs.cz/item/CS_URS_2021_02/212751104</t>
  </si>
  <si>
    <t xml:space="preserve">Poznámka k souboru cen:_x000d_
1. V cenách souboru cen jsou započteny náklady na:_x000d_
a) podsyp ze štěrkopísku tl. 100 mm,_x000d_
b) obsyp DN +150 mm nad potrubí a do stran._x000d_
2. V cenách souboru cen nejsou započteny náklady na:_x000d_
a) montáž a dodávku tvarovek, které se oceňují cenami souboru 877 ..-52.1 Montáž tvarovek na kanalizačním potrubí z trub z plastu, části A03,_x000d_
b) opláštění potrubí geotextílií, které se oceňuje cenami souboru 211 97-11.. Zřízení opláštění výplně z geotextilie odvodňovacích žeber nebo trativodů v rýze nebo zářezu se stěnami katalogu 800-2 Zvláštní zakládání objektů, části A 01._x000d_
</t>
  </si>
  <si>
    <t>1078</t>
  </si>
  <si>
    <t>271532212</t>
  </si>
  <si>
    <t>Podsyp pod základové konstrukce se zhutněním z hrubého kameniva frakce 16 až 32 mm</t>
  </si>
  <si>
    <t>1514061386</t>
  </si>
  <si>
    <t>Podsyp pod základové konstrukce se zhutněním a urovnáním povrchu z kameniva hrubého, frakce 16 - 32 mm</t>
  </si>
  <si>
    <t>https://podminky.urs.cz/item/CS_URS_2021_02/271532212</t>
  </si>
  <si>
    <t xml:space="preserve">Poznámka k souboru cen:_x000d_
1. Ceny slouží pro ocenění násypů pod základové konstrukce tloušťky vrstvy do 300 mm._x000d_
2. Násypy s tloušťkou vrstvy přesahující 300 mm se ocení cenami souboru cen 213 31-…. Polštáře zhutněné pod základy v katalogu 800-2 Zvláštní zakládání objektů._x000d_
</t>
  </si>
  <si>
    <t>"pod základovou desku" 1,3*0,15*924</t>
  </si>
  <si>
    <t>273321611</t>
  </si>
  <si>
    <t>Základové desky ze ŽB bez zvýšených nároků na prostředí tř. C 30/37</t>
  </si>
  <si>
    <t>-1717446243</t>
  </si>
  <si>
    <t>Základy z betonu železového (bez výztuže) desky z betonu bez zvláštních nároků na prostředí tř. C 30/37</t>
  </si>
  <si>
    <t>https://podminky.urs.cz/item/CS_URS_2021_02/273321611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</si>
  <si>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3. V cenách nejsou započteny náklady na výztuž, tyto se oceňují cenami souboru cen 27* 36-.... Výztuž základů._x000d_
4. V cenách z betonu pro konstrukce bílých van 27. 32-3 nejsou započteny náklady na těsnění dilatačních a pracovních spar, tyto se oceňují cenami souborů cen 953 33 části A08 tohoto katalogu._x000d_
</t>
  </si>
  <si>
    <t>381+1,14*0,3*10</t>
  </si>
  <si>
    <t>273351121</t>
  </si>
  <si>
    <t>Zřízení bednění základových desek</t>
  </si>
  <si>
    <t>-1321032095</t>
  </si>
  <si>
    <t>Bednění základů desek zřízení</t>
  </si>
  <si>
    <t>https://podminky.urs.cz/item/CS_URS_2021_02/273351121</t>
  </si>
  <si>
    <t xml:space="preserve">Poznámka k souboru cen:_x000d_
1. Ceny jsou určeny pro bednění ve volném prostranství, ve volných nebo zapažených jamách, rýhách a šachtách._x000d_
2. Kruhové nebo obloukové bednění poloměru do 1 m se oceňuje individuálně._x000d_
</t>
  </si>
  <si>
    <t>0,3*924+1,2*2*(924/3)</t>
  </si>
  <si>
    <t>273351122</t>
  </si>
  <si>
    <t>Odstranění bednění základových desek</t>
  </si>
  <si>
    <t>-277297880</t>
  </si>
  <si>
    <t>Bednění základů desek odstranění</t>
  </si>
  <si>
    <t>https://podminky.urs.cz/item/CS_URS_2021_02/273351122</t>
  </si>
  <si>
    <t>273362021</t>
  </si>
  <si>
    <t>Výztuž základových desek svařovanými sítěmi Kari</t>
  </si>
  <si>
    <t>-332906910</t>
  </si>
  <si>
    <t>Výztuž základů desek ze svařovaných sítí z drátů typu KARI</t>
  </si>
  <si>
    <t>https://podminky.urs.cz/item/CS_URS_2021_02/273362021</t>
  </si>
  <si>
    <t xml:space="preserve">Poznámka k souboru cen:_x000d_
1. Ceny platí pro desky rovné, s náběhy, hřibové nebo upnuté do žeber včetně výztuže těchto žeber._x000d_
</t>
  </si>
  <si>
    <t>1,1*924*2*7,9/1000</t>
  </si>
  <si>
    <t>Svislé a kompletní konstrukce</t>
  </si>
  <si>
    <t>311321611</t>
  </si>
  <si>
    <t>Nosná zeď ze ŽB tř. C 30/37 bez výztuže</t>
  </si>
  <si>
    <t>650005885</t>
  </si>
  <si>
    <t>Nadzákladové zdi z betonu železového (bez výztuže) nosné bez zvláštních nároků na vliv prostředí tř. C 30/37</t>
  </si>
  <si>
    <t>https://podminky.urs.cz/item/CS_URS_2021_02/311321611</t>
  </si>
  <si>
    <t xml:space="preserve">Poznámka k souboru cen:_x000d_
1. Při betonování do ztraceného bednění z desek je zohledněna zvýšená opatrnost, aby se předešlo poškození zabudovaných desek._x000d_
2. Při stanovení množství měrných jednotek betonu do ztraceného bednění z desek je třeba zohlednit skutečnou spotřebu betonu v m3 zdiva._x000d_
3. V cenách nejsou započteny náklady na:_x000d_
a) bednění; tyto se oceňují cenami souboru cen:_x000d_
- 31* 35-1 Bednění nadzákladových zdí,_x000d_
- 31* 35-12 Ztracené bednění nadzákladových zdí ze štěpkocementových desek,_x000d_
b) dodání a uložení výztuže; tyto se oceňují cenami souboru cen 31* 36- . . Výztuž nadzákladových zdí._x000d_
4. V cenách pohledového betonu -1812 až -1818 jsou započteny i náklady na pečlivé hutnění zejména při líci konstrukce pro docílení neporušeného maltového povrchu bez vzhledových kazů._x000d_
</t>
  </si>
  <si>
    <t>311351121</t>
  </si>
  <si>
    <t>Zřízení oboustranného bednění nosných nadzákladových zdí</t>
  </si>
  <si>
    <t>-1280109708</t>
  </si>
  <si>
    <t>Bednění nadzákladových zdí nosných rovné oboustranné za každou stranu zřízení</t>
  </si>
  <si>
    <t>https://podminky.urs.cz/item/CS_URS_2021_02/311351121</t>
  </si>
  <si>
    <t xml:space="preserve">Poznámka k souboru cen:_x000d_
1. Ceny jsou určeny pro bednění svislé nebo šikmé (odkloněné), půdorysně přímé nebo zalomené ve volném prostranství, ve volných nebo zapažených jamách a rýhách._x000d_
2. Ceny jsou určeny pro bednění výšky do 4 m. Bednění větších výšek se oceňuje individuálně._x000d_
3. Ceny jsou určeny pro bedněné plochy s nízkými požadavky na pohledovost - třída pohledového betonu PB1 dle TP ČSB 03 (garáže, sklepy, apod.)_x000d_
4. Příplatek k cenám za pohledový beton je určen pro třídu pohledového betonu PB2 (běžné budovy). Vyšší třídy pohledovosti se oceňují individuálně._x000d_
5. Kruhové nebo obloukové bednění poloměru do 1 m se oceňuje individuálně._x000d_
</t>
  </si>
  <si>
    <t>311351122</t>
  </si>
  <si>
    <t>Odstranění oboustranného bednění nosných nadzákladových zdí</t>
  </si>
  <si>
    <t>-1102165768</t>
  </si>
  <si>
    <t>Bednění nadzákladových zdí nosných rovné oboustranné za každou stranu odstranění</t>
  </si>
  <si>
    <t>https://podminky.urs.cz/item/CS_URS_2021_02/311351122</t>
  </si>
  <si>
    <t>311361221</t>
  </si>
  <si>
    <t>Výztuž nosných zdí betonářskou ocelí 10 216</t>
  </si>
  <si>
    <t>-1282950612</t>
  </si>
  <si>
    <t>Výztuž nadzákladových zdí nosných svislých nebo odkloněných od svislice, rovných nebo oblých z betonářské oceli 10 216 (E)</t>
  </si>
  <si>
    <t>https://podminky.urs.cz/item/CS_URS_2021_02/311361221</t>
  </si>
  <si>
    <t>311361821</t>
  </si>
  <si>
    <t>Výztuž nosných zdí betonářskou ocelí 10 505</t>
  </si>
  <si>
    <t>-1745766657</t>
  </si>
  <si>
    <t>Výztuž nadzákladových zdí nosných svislých nebo odkloněných od svislice, rovných nebo oblých z betonářské oceli 10 505 (R) nebo BSt 500</t>
  </si>
  <si>
    <t>https://podminky.urs.cz/item/CS_URS_2021_02/311361821</t>
  </si>
  <si>
    <t>321213234</t>
  </si>
  <si>
    <t>Zdivo nadzákladové z lomového kamene vodních staveb rubové se zatřením na maltu MC 25</t>
  </si>
  <si>
    <t>-506808576</t>
  </si>
  <si>
    <t>Zdivo nadzákladové z lomového kamene vodních staveb přehrad, jezů a plavebních komor, spodní stavby vodních elektráren, odběrných věží a výpustných zařízení, opěrných zdí, šachet, šachtic a ostatních konstrukcí rubové z lomového kamene lomařsky upraveného se zatřením spár, na maltu cementovou MC 25</t>
  </si>
  <si>
    <t>https://podminky.urs.cz/item/CS_URS_2021_02/321213234</t>
  </si>
  <si>
    <t xml:space="preserve">Poznámka k souboru cen:_x000d_
1. Ceny -3235, -3345, -3445 lze použít i pro dlažby z lomového kamene o sklonu přes 1:1._x000d_
2. Ceny -4511, -4591 lze použít i pro rovnaninu z lomového kamene o sklonu přes 1:1._x000d_
3. Objem se stanoví v m3 zdiva; objem dutin do 0,20 m3 jednotlivě se od celkového objemu neodečítá._x000d_
</t>
  </si>
  <si>
    <t>"nadezdívka ponechaných úseků stávajícího zdiva" 20*0,4*0,5</t>
  </si>
  <si>
    <t>"nový úsek zdi" 26*1,3</t>
  </si>
  <si>
    <t>0,4*1059</t>
  </si>
  <si>
    <t>"nadezdívka na přítocích"6,3+15</t>
  </si>
  <si>
    <t>Součet</t>
  </si>
  <si>
    <t>345321414</t>
  </si>
  <si>
    <t>Zídky atikové, parapetní, schodišťové a zábradelní ze ŽB tř. C 20/25</t>
  </si>
  <si>
    <t>-627054999</t>
  </si>
  <si>
    <t>Zídky atikové, poprsní, schodišťové a zábradelní z betonu železového bez výztuže tř. C 20/25</t>
  </si>
  <si>
    <t>https://podminky.urs.cz/item/CS_URS_2021_02/345321414</t>
  </si>
  <si>
    <t>345351005</t>
  </si>
  <si>
    <t>Zřízení bednění plnostěnných zídek atikových, parapetních, zábradelních</t>
  </si>
  <si>
    <t>-1864910958</t>
  </si>
  <si>
    <t>Bednění atikových, poprsních, schodišťových, zábradelních zídek plnostěnných zřízení</t>
  </si>
  <si>
    <t>https://podminky.urs.cz/item/CS_URS_2021_02/345351005</t>
  </si>
  <si>
    <t xml:space="preserve">Poznámka k souboru cen:_x000d_
1. Do celkové plochy prolamovaných atikových i zábradelních zídek se započítává plocha bednicích truhlíků tvořících dutiny v konstrukci betonu._x000d_
</t>
  </si>
  <si>
    <t>345351006</t>
  </si>
  <si>
    <t>Odstranění bednění plnostěnných zídek atikových, parapetních, zábradelních</t>
  </si>
  <si>
    <t>-1569165762</t>
  </si>
  <si>
    <t>Bednění atikových, poprsních, schodišťových, zábradelních zídek plnostěnných odstranění</t>
  </si>
  <si>
    <t>https://podminky.urs.cz/item/CS_URS_2021_02/345351006</t>
  </si>
  <si>
    <t>345362021</t>
  </si>
  <si>
    <t>Výztuž zídek atikových, parapetních, schodišťových a zábradelních svařovanými sítěmi Kari</t>
  </si>
  <si>
    <t>1017160331</t>
  </si>
  <si>
    <t>Výztuž atikových, poprsních, schodišťových, zábradelních zídek a madel ze svařovaných sítí z drátů typu KARI</t>
  </si>
  <si>
    <t>https://podminky.urs.cz/item/CS_URS_2021_02/345362021</t>
  </si>
  <si>
    <t>R321213234</t>
  </si>
  <si>
    <t>-1503178154</t>
  </si>
  <si>
    <t>https://podminky.urs.cz/item/CS_URS_2021_02/R321213234</t>
  </si>
  <si>
    <t>0,9*924</t>
  </si>
  <si>
    <t>Provedení rekonstrukce prostupů dešťových kanalizací</t>
  </si>
  <si>
    <t>-930790719</t>
  </si>
  <si>
    <t xml:space="preserve">Poznámka k položce:_x000d_
- cca 50 ks prostupů v nábřežní zdi_x000d_
- DN100 až 400_x000d_
- ponechání nebo náhrada podle  skutečného stavu po odkrytí a rozebrání zdi</t>
  </si>
  <si>
    <t>463451112</t>
  </si>
  <si>
    <t>Prolití kamenné rovnaniny maltou MC 10</t>
  </si>
  <si>
    <t>96267739</t>
  </si>
  <si>
    <t>Prolití konstrukce z kamene rovnaniny cementovou maltou MC-10</t>
  </si>
  <si>
    <t>https://podminky.urs.cz/item/CS_URS_2021_02/463451112</t>
  </si>
  <si>
    <t xml:space="preserve">Poznámka k souboru cen:_x000d_
1. Ceny lze použít i pro prolití pohozu případně jiné konstrukce z kameniva._x000d_
2. Ceny neplatí pro zpevnění dna nebo svahů drceným kamenivem 63-125 mm prolévaným cementovou maltou s uzavírací vrstvou tl. do 50 mm betonu, na povrchu uhlazenou; tyto práce se oceňují cenami souboru cen 469 52-1 . Zpevnění drceným kamenivem 63-125 mm prolévaným cementovou maltou._x000d_
3. Objem se stanoví v m3 cementové malty._x000d_
</t>
  </si>
  <si>
    <t>465210122</t>
  </si>
  <si>
    <t>Schody z lomového kamene na maltu cementovou s vyspárováním tl 250 mm</t>
  </si>
  <si>
    <t>-36328573</t>
  </si>
  <si>
    <t>Schody z lomového kamene lomařsky upraveného pro dlažbu na cementovou maltu, s vyspárováním cementovou maltou, tl. kamene 250 mm</t>
  </si>
  <si>
    <t>https://podminky.urs.cz/item/CS_URS_2021_02/465210122</t>
  </si>
  <si>
    <t xml:space="preserve">Poznámka k souboru cen:_x000d_
1. V cenách jsou započteny i náklady na úpravu líce schodů._x000d_
2. V cenách nejsou započteny náklady na:_x000d_
a) podkladní betonové lože; toto se oceňuje cenami souboru cen 451 31-51 Podkladní a výplňové vrstvy z betonu prostého,_x000d_
b) lože z kameniva; toto se oceňuje cenami souboru cen 451 . . - . . Lože z kameniva._x000d_
3. Plocha se stanoví v m2 konstrukce jako součin délky a šířky schodů; šířkou schodů je součet délky stupně a šířek obou obrub._x000d_
</t>
  </si>
  <si>
    <t>10*3</t>
  </si>
  <si>
    <t>67</t>
  </si>
  <si>
    <t>465511317</t>
  </si>
  <si>
    <t>Oprava dlažeb z lomového kamene na sucho s vyklínováním do 20 m2 s dodáním kamene tl 300 mm</t>
  </si>
  <si>
    <t>308691066</t>
  </si>
  <si>
    <t>Oprava dlažeb z lomového kamene lomařsky upraveného pro dlažbu o ploše opravovaných míst do 20 m2 jednotlivě včetně dodání kamene na sucho s vyklínováním kamenem, s vyplněním spár těženým kamenivem, drnem nebo ornicí s osetím, tl. kamene 300 mm</t>
  </si>
  <si>
    <t>https://podminky.urs.cz/item/CS_URS_2021_02/465511317</t>
  </si>
  <si>
    <t xml:space="preserve">Poznámka k souboru cen:_x000d_
1. Ceny nelze použít pro opravu dlažeb o sklonu přes 1:1; tyto práce se oceňují cenami souboru cen 32 . 21-2 . Oprava zdiva nadzákladového z lomového kamene._x000d_
2. Ceny bez dodání kamene - 6117 až -9417 lze použít pokud není nutno kámen nakupovat (použije se původní kámen)._x000d_
3. V cenách jsou započteny i náklady na opravu dlažby v úzkém pruhu._x000d_
4. V cenách nejsou započteny náklady na:_x000d_
a) podkladní betonové lože; tyto práce se oceňují cenami souboru cen 451 31-51 Podkladní nebo vyrovnávací vrstva z betonu prostého části A01 katalogu,_x000d_
b) lože z kameniva; tyto práce se oceňují cenami souboru cen 451 . . - . . Lože z kameniva časti A01 katalogu,_x000d_
c) bourání porušené dlažby; tyto práce se oceňují cenami souboru cen 960 . . -12 Bourání konstrukcí vodních staveb části B01 katalogu._x000d_
5. Množství jednotek se stanoví v m2 rozvinuté lícní opravované plochy dlažby._x000d_
</t>
  </si>
  <si>
    <t>68</t>
  </si>
  <si>
    <t>465512317</t>
  </si>
  <si>
    <t>Oprava dlažeb z lomového kamene na sucho se zalitím spár do 20 m2 s dodáním kamene tl 300 mm</t>
  </si>
  <si>
    <t>1109361484</t>
  </si>
  <si>
    <t>Oprava dlažeb z lomového kamene lomařsky upraveného pro dlažbu o ploše opravovaných míst do 20 m2 jednotlivě včetně dodání kamene na sucho se zalitím spár cementovou maltou, tl. kamene 300 mm</t>
  </si>
  <si>
    <t>https://podminky.urs.cz/item/CS_URS_2021_02/465512317</t>
  </si>
  <si>
    <t>69</t>
  </si>
  <si>
    <t xml:space="preserve">Změna výškového osazení lávky č.1 </t>
  </si>
  <si>
    <t>-841461200</t>
  </si>
  <si>
    <t>Poznámka k položce:_x000d_
- odstranění konctrukce komunikace_x000d_
- demontáž žebrovaných plechů_x000d_
- osazení I nosníků na zvýšenou úroveň nové zdi_x000d_
- nátěr ocel. konstrukcí_x000d_
- položení vrstev komunikace, včetně napojení na okolní úseky komunikace</t>
  </si>
  <si>
    <t>70</t>
  </si>
  <si>
    <t>Změna výškového osazení lávky č.2</t>
  </si>
  <si>
    <t>1089261529</t>
  </si>
  <si>
    <t>Komunikace pozemní</t>
  </si>
  <si>
    <t>71</t>
  </si>
  <si>
    <t>564861111</t>
  </si>
  <si>
    <t>Podklad ze štěrkodrtě ŠD tl 200 mm</t>
  </si>
  <si>
    <t>-52906194</t>
  </si>
  <si>
    <t>Podklad ze štěrkodrti ŠD s rozprostřením a zhutněním, po zhutnění tl. 200 mm</t>
  </si>
  <si>
    <t>https://podminky.urs.cz/item/CS_URS_2021_02/564861111</t>
  </si>
  <si>
    <t>72</t>
  </si>
  <si>
    <t>565165121</t>
  </si>
  <si>
    <t>Asfaltový beton vrstva podkladní ACP 16 (obalované kamenivo OKS) tl 80 mm š přes 3 m</t>
  </si>
  <si>
    <t>1073193092</t>
  </si>
  <si>
    <t>Asfaltový beton vrstva podkladní ACP 16 (obalované kamenivo střednězrnné - OKS) s rozprostřením a zhutněním v pruhu šířky přes 3 m, po zhutnění tl. 80 mm</t>
  </si>
  <si>
    <t>https://podminky.urs.cz/item/CS_URS_2021_02/565165121</t>
  </si>
  <si>
    <t xml:space="preserve">Poznámka k souboru cen:_x000d_
1. Cenami 565 1.-510 lze oceňovat např. chodníky, úzké cesty a vjezdy v pruhu šířky do 1,5 m jakékoliv délky a jednotlivé plochy velikosti do 10 m2._x000d_
2. ČSN EN 13108-1 připouští pro ACP 16 pouze tl. 50 až 80 mm._x000d_
</t>
  </si>
  <si>
    <t>73</t>
  </si>
  <si>
    <t>573111115</t>
  </si>
  <si>
    <t>Postřik živičný infiltrační s posypem z asfaltu množství 2,5 kg/m2</t>
  </si>
  <si>
    <t>1762112747</t>
  </si>
  <si>
    <t>Postřik infiltrační PI z asfaltu silničního s posypem kamenivem, v množství 2,50 kg/m2</t>
  </si>
  <si>
    <t>https://podminky.urs.cz/item/CS_URS_2021_02/573111115</t>
  </si>
  <si>
    <t>74</t>
  </si>
  <si>
    <t>573231111</t>
  </si>
  <si>
    <t>Postřik živičný spojovací ze silniční emulze v množství 0,70 kg/m2</t>
  </si>
  <si>
    <t>-1903826460</t>
  </si>
  <si>
    <t>Postřik spojovací PS bez posypu kamenivem ze silniční emulze, v množství 0,70 kg/m2</t>
  </si>
  <si>
    <t>https://podminky.urs.cz/item/CS_URS_2021_02/573231111</t>
  </si>
  <si>
    <t>75</t>
  </si>
  <si>
    <t>577134121</t>
  </si>
  <si>
    <t>Asfaltový beton vrstva obrusná ACO 11 (ABS) tř. I tl 40 mm š přes 3 m z nemodifikovaného asfaltu</t>
  </si>
  <si>
    <t>-505170650</t>
  </si>
  <si>
    <t>Asfaltový beton vrstva obrusná ACO 11 (ABS) s rozprostřením a se zhutněním z nemodifikovaného asfaltu v pruhu šířky přes 3 m tř. I, po zhutnění tl. 40 mm</t>
  </si>
  <si>
    <t>https://podminky.urs.cz/item/CS_URS_2021_02/577134121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</si>
  <si>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</si>
  <si>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76</t>
  </si>
  <si>
    <t>596211110</t>
  </si>
  <si>
    <t>Kladení zámkové dlažby komunikací pro pěší tl 60 mm skupiny A pl do 50 m2</t>
  </si>
  <si>
    <t>-269345139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</si>
  <si>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</si>
  <si>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https://podminky.urs.cz/item/CS_URS_2021_02/596211110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</si>
  <si>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</si>
  <si>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Úpravy povrchů, podlahy a osazování výplní</t>
  </si>
  <si>
    <t>77</t>
  </si>
  <si>
    <t>628635512</t>
  </si>
  <si>
    <t>Vyplnění spár zdiva z lomového kamene maltou cementovou na hl do 70 mm s vyspárováním</t>
  </si>
  <si>
    <t>-61346115</t>
  </si>
  <si>
    <t>Vyplnění spár dosavadních konstrukcí zdiva cementovou maltou s vyčištěním spár hloubky do 70 mm, zdiva z lomového kamene s vyspárováním</t>
  </si>
  <si>
    <t>https://podminky.urs.cz/item/CS_URS_2021_02/628635512</t>
  </si>
  <si>
    <t xml:space="preserve">Poznámka k souboru cen:_x000d_
1. V cenách nejsou započteny náklady na vysekání spár; tyto práce se oceňují cenami souboru cen 938 90-31 Dokončovací práce na dosavadních konstrukcích - vysekání spár._x000d_
2. Množství jednotek se stanoví v m2 rozvinuté upravované plochy._x000d_
</t>
  </si>
  <si>
    <t>"spárování zdiva v úsecích kde není možno provést kompletní kci 20%" 128*2*0,2</t>
  </si>
  <si>
    <t>Trubní vedení</t>
  </si>
  <si>
    <t>78</t>
  </si>
  <si>
    <t>871264301</t>
  </si>
  <si>
    <t>Montáž kanalizačního potrubí z PE SDR17 otevřený výkop sklon do 20 % svařovaných na tupo D 110x6,6 mm</t>
  </si>
  <si>
    <t>906877654</t>
  </si>
  <si>
    <t>Montáž kanalizačního potrubí z plastů z polyetylenu PE 100 svařovaných na tupo v otevřeném výkopu ve sklonu do 20 % SDR 17/PN 10 D 110 x 6,6 mm</t>
  </si>
  <si>
    <t>https://podminky.urs.cz/item/CS_URS_2021_02/871264301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</si>
  <si>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</si>
  <si>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79</t>
  </si>
  <si>
    <t>871353121</t>
  </si>
  <si>
    <t>Montáž kanalizačního potrubí z PVC těsněné gumovým kroužkem otevřený výkop sklon do 20 % DN 200</t>
  </si>
  <si>
    <t>-114916516</t>
  </si>
  <si>
    <t>Montáž kanalizačního potrubí z plastů z tvrdého PVC těsněných gumovým kroužkem v otevřeném výkopu ve sklonu do 20 % DN 200</t>
  </si>
  <si>
    <t>https://podminky.urs.cz/item/CS_URS_2021_02/871353121</t>
  </si>
  <si>
    <t>80</t>
  </si>
  <si>
    <t>28611136</t>
  </si>
  <si>
    <t>trubka kanalizační PVC DN 200x1000mm SN4</t>
  </si>
  <si>
    <t>427761084</t>
  </si>
  <si>
    <t>27*1,03 'Přepočtené koeficientem množství</t>
  </si>
  <si>
    <t>81</t>
  </si>
  <si>
    <t>877315261</t>
  </si>
  <si>
    <t>Montáž dvorní vpusti z tvrdého PVC-systém KG DN 160</t>
  </si>
  <si>
    <t>545068500</t>
  </si>
  <si>
    <t>Montáž tvarovek na kanalizačním potrubí z trub z plastu z tvrdého PVC nebo z polypropylenu v otevřeném výkopu dvorních vpustí DN 160</t>
  </si>
  <si>
    <t>https://podminky.urs.cz/item/CS_URS_2021_02/877315261</t>
  </si>
  <si>
    <t xml:space="preserve">Poznámka k souboru cen:_x000d_
1. V cenách nejsou započteny náklady na dodání tvarovek. Tvarovky se oceňují ve ve specifikaci._x000d_
</t>
  </si>
  <si>
    <t>82</t>
  </si>
  <si>
    <t>56231166</t>
  </si>
  <si>
    <t>vtok DN 160 se svislým odtokem plast 244x244mm/litina 226x226mm se sifonovou vložkou</t>
  </si>
  <si>
    <t>-1730089463</t>
  </si>
  <si>
    <t>83</t>
  </si>
  <si>
    <t>721269124</t>
  </si>
  <si>
    <t>Montáž klapky zpětné polypropylen PP do DN 200 ostatní typ</t>
  </si>
  <si>
    <t>564697938</t>
  </si>
  <si>
    <t>Zpětné klapky montáž zpětných klapek ostatních typů polypropylenových (PP) do DN 200</t>
  </si>
  <si>
    <t>https://podminky.urs.cz/item/CS_URS_2021_02/721269124</t>
  </si>
  <si>
    <t>84</t>
  </si>
  <si>
    <t>R1</t>
  </si>
  <si>
    <t>KG Klapka koncová DN200</t>
  </si>
  <si>
    <t>-1474341986</t>
  </si>
  <si>
    <t>85</t>
  </si>
  <si>
    <t>ACO.53610200</t>
  </si>
  <si>
    <t>ACO Flex - Spojka DN200</t>
  </si>
  <si>
    <t>36818781</t>
  </si>
  <si>
    <t>Poznámka k položce:_x000d_
1</t>
  </si>
  <si>
    <t>86</t>
  </si>
  <si>
    <t>286R2</t>
  </si>
  <si>
    <t>tvarovka T-kus drenážního systému budov s redukcí DN 160/125</t>
  </si>
  <si>
    <t>-1683700712</t>
  </si>
  <si>
    <t>tvarovka T-kus drenážního systému budov s redukcí DN 200/110</t>
  </si>
  <si>
    <t>Ostatní konstrukce a práce, bourání</t>
  </si>
  <si>
    <t>87</t>
  </si>
  <si>
    <t>938903113</t>
  </si>
  <si>
    <t>Vysekání spár hl do 70 mm ve zdivu z lomového kamene</t>
  </si>
  <si>
    <t>1313373740</t>
  </si>
  <si>
    <t>Dokončovací práce na dosavadních konstrukcích vysekání spár s očištěním zdiva nebo dlažby, s naložením suti na dopravní prostředek nebo s odklizením na hromady do vzdálenosti 50 m při hloubce spáry do 70 mm ve zdivu z lomového kamene</t>
  </si>
  <si>
    <t>https://podminky.urs.cz/item/CS_URS_2021_02/938903113</t>
  </si>
  <si>
    <t xml:space="preserve">Poznámka k souboru cen:_x000d_
1. Příplatek -4911 lze použít i pro další svislé přemístění odstraňovaného porostu, jehož odstranění se oceňuje cenami -2131 a -2132._x000d_
2. V cenách nejsou započteny náklady na odstranění porostu, suti nebo bahna na hromady ve vzdálenosti přes 50 m; tyto se oceňují cenami souboru cen 997 32-1 Vodorovná doprava suti a vybouraných hmot části B01 katalogu._x000d_
3. Množství měrných jednotek se stanoví:_x000d_
a) u cen -1101 až -3211 v m2 rozvinuté upravované plochy,_x000d_
b) u cen -4111 a -4911 v m3 prostoru, z něhož bylo odstraněno bahno,_x000d_
c) u ceny -8311 v ks mezníků nebo značek._x000d_
</t>
  </si>
  <si>
    <t>88</t>
  </si>
  <si>
    <t>966021112</t>
  </si>
  <si>
    <t>Bourání konstrukcí LTM zdiva kamenného na MC ručně</t>
  </si>
  <si>
    <t>405489091</t>
  </si>
  <si>
    <t>Bourání konstrukcí LTM ve vodních tocích s přemístěním suti na hromady na vzdálenost do 20 m nebo s naložením na dopravní prostředek ručně ze zdiva kamenného, pro jakýkoliv druh kamene na maltu cementovou</t>
  </si>
  <si>
    <t>https://podminky.urs.cz/item/CS_URS_2021_02/966021112</t>
  </si>
  <si>
    <t xml:space="preserve">Poznámka k souboru cen:_x000d_
1. Cena je určena pro bourání konstrukcí souvisejících s vodními toky._x000d_
2. U cen 966 06- Bourání dřevěných konstrukcí se množství jednotek se určuje v m3 dřevěné konstrukce včetně výplně._x000d_
</t>
  </si>
  <si>
    <t>89</t>
  </si>
  <si>
    <t>953961212</t>
  </si>
  <si>
    <t>Kotvy chemickou patronou M 10 hl 90 mm do betonu, ŽB nebo kamene s vyvrtáním otvoru</t>
  </si>
  <si>
    <t>-603513219</t>
  </si>
  <si>
    <t>Kotvy chemické s vyvrtáním otvoru do betonu, železobetonu nebo tvrdého kamene chemická patrona, velikost M 10, hloubka 90 mm</t>
  </si>
  <si>
    <t>https://podminky.urs.cz/item/CS_URS_2021_02/953961212</t>
  </si>
  <si>
    <t xml:space="preserve">Poznámka k souboru cen:_x000d_
1. V cenách 953 96-11 a 953 96-12 jsou započteny i náklady na:_x000d_
a) rozměření, vrtání a spotřebu vrtáků. Pro velikost M 8 až M 30 jsou započteny náklady na vrtání příklepovými vrtáky, pro velikost M 33 až M 39 diamantovými korunkami,_x000d_
b) vyfoukání otvoru, přípravu kotev k uložení do otvorů, vyplnění kotevních otvorů tmelem nebo chemickou patronou včetně dodávky materiálu._x000d_
2. V cenách 953 96-51.. jsou započteny náklady na dodání a zasunutí kotevního šroubu do otvoru vyplněného chemickým tmelem nebo patronou a dotažení matice._x000d_
</t>
  </si>
  <si>
    <t>997</t>
  </si>
  <si>
    <t>Přesun sutě</t>
  </si>
  <si>
    <t>90</t>
  </si>
  <si>
    <t>997002511</t>
  </si>
  <si>
    <t>Vodorovné přemístění suti a vybouraných hmot bez naložení ale se složením a urovnáním do 1 km</t>
  </si>
  <si>
    <t>414593720</t>
  </si>
  <si>
    <t>Vodorovné přemístění suti a vybouraných hmot bez naložení, se složením a hrubým urovnáním na vzdálenost do 1 km</t>
  </si>
  <si>
    <t>https://podminky.urs.cz/item/CS_URS_2021_02/997002511</t>
  </si>
  <si>
    <t xml:space="preserve">Poznámka k souboru cen:_x000d_
1. Cenu nelze použít pro přemístění po železnici, po vodě nebo ručně._x000d_
2. V ceně jsou započteny i náklady na terénní přirážky i na jízdu v nepříznivých poměrech (sklon silnice nebo terénu, povrch dopravní plochy, použití přívěsů apod.)._x000d_
3. Je-li na dopravní dráze nějaká překážka, pro kterou je nutné překládat suť z jednoho dopravního prostředku na jiný, oceňuje se tato lomená doprava suti v každém úseku samostatně._x000d_
</t>
  </si>
  <si>
    <t>1663,2*0,05*2,1</t>
  </si>
  <si>
    <t>91</t>
  </si>
  <si>
    <t>997002519</t>
  </si>
  <si>
    <t>Příplatek ZKD 1 km přemístění suti a vybouraných hmot</t>
  </si>
  <si>
    <t>-1956106265</t>
  </si>
  <si>
    <t>Vodorovné přemístění suti a vybouraných hmot bez naložení, se složením a hrubým urovnáním Příplatek k ceně za každý další i započatý 1 km přes 1 km</t>
  </si>
  <si>
    <t>https://podminky.urs.cz/item/CS_URS_2021_02/997002519</t>
  </si>
  <si>
    <t>174,636*14</t>
  </si>
  <si>
    <t>92</t>
  </si>
  <si>
    <t>997002611</t>
  </si>
  <si>
    <t>Nakládání suti a vybouraných hmot</t>
  </si>
  <si>
    <t>1211718068</t>
  </si>
  <si>
    <t>Nakládání suti a vybouraných hmot na dopravní prostředek pro vodorovné přemístění</t>
  </si>
  <si>
    <t>https://podminky.urs.cz/item/CS_URS_2021_02/997002611</t>
  </si>
  <si>
    <t xml:space="preserve">Poznámka k souboru cen:_x000d_
1. Cena platí i pro překládání při lomené dopravě._x000d_
2. Cenu nelze použít při dopravě po železnici, po vodě nebo ručně._x000d_
</t>
  </si>
  <si>
    <t>174,636</t>
  </si>
  <si>
    <t>93</t>
  </si>
  <si>
    <t>997013601</t>
  </si>
  <si>
    <t>Poplatek za uložení na skládce (skládkovné) stavebního odpadu betonového kód odpadu 17 01 01</t>
  </si>
  <si>
    <t>2081220247</t>
  </si>
  <si>
    <t>Poplatek za uložení stavebního odpadu na skládce (skládkovné) z prostého betonu zatříděného do Katalogu odpadů pod kódem 17 01 01</t>
  </si>
  <si>
    <t>https://podminky.urs.cz/item/CS_URS_2021_02/997013601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</si>
  <si>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</si>
  <si>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"suť z čištění kameniva - spárování"174,636</t>
  </si>
  <si>
    <t>94</t>
  </si>
  <si>
    <t>997221131</t>
  </si>
  <si>
    <t>Vodorovná doprava vybouraných hmot nošením do 50 m</t>
  </si>
  <si>
    <t>-1090397232</t>
  </si>
  <si>
    <t>Vodorovná doprava vybouraných hmot nošením s naložením a se složením na vzdálenost do 50 m</t>
  </si>
  <si>
    <t>https://podminky.urs.cz/item/CS_URS_2021_02/997221131</t>
  </si>
  <si>
    <t xml:space="preserve">Poznámka k souboru cen:_x000d_
1. Ceny jsou určeny vodorovnou dopravu vybouraných hmot pro nepřístupné plochy, kam není možný příjezd dopravních prostředků – především pro vnitřní plochy objektů, např. dvorky, atria, terasy._x000d_
</t>
  </si>
  <si>
    <t>95</t>
  </si>
  <si>
    <t>998322091</t>
  </si>
  <si>
    <t>Příplatek k přesunu hmot pro přehrady zděné a betonové za zvětšený přesun do 1000 m</t>
  </si>
  <si>
    <t>-2108361692</t>
  </si>
  <si>
    <t>Přesun hmot pro objekty hráze přehradní zděné, betonové, železobetonové Příplatek k ceně za zvětšený přesun přes vymezenou největší dopravní vzdálenost do 1 000 m</t>
  </si>
  <si>
    <t>https://podminky.urs.cz/item/CS_URS_2021_02/998322091</t>
  </si>
  <si>
    <t>"přesun betonu po stavbě" 943,1</t>
  </si>
  <si>
    <t>"přesun lomoveho kamene po stavbě" 2110</t>
  </si>
  <si>
    <t>96</t>
  </si>
  <si>
    <t>-272867463</t>
  </si>
  <si>
    <t>3083-19/3 - Přístup na staveniště</t>
  </si>
  <si>
    <t>VRN - Vedlejší rozpočtové náklady</t>
  </si>
  <si>
    <t xml:space="preserve">    VRN3 - Zařízení staveniště</t>
  </si>
  <si>
    <t>-806113095</t>
  </si>
  <si>
    <t>-825929899</t>
  </si>
  <si>
    <t>"úprava terénu po odtsranění panelů" 2700*5</t>
  </si>
  <si>
    <t>798533151</t>
  </si>
  <si>
    <t>2700*5</t>
  </si>
  <si>
    <t>1594828940</t>
  </si>
  <si>
    <t>183551113</t>
  </si>
  <si>
    <t>Úprava půdy první orbou hl do 0,3 m ploch do 5 ha sklonu do 5°</t>
  </si>
  <si>
    <t>ha</t>
  </si>
  <si>
    <t>-750572209</t>
  </si>
  <si>
    <t>Úprava zemědělské půdy - orba první hl. do 0,30 m, na ploše jednotlivě do 5 ha, o sklonu do 5°</t>
  </si>
  <si>
    <t>https://podminky.urs.cz/item/CS_URS_2021_02/183551113</t>
  </si>
  <si>
    <t>183551413</t>
  </si>
  <si>
    <t>Úprava půdy rotačním kypřičem do 0,15 m ploch do 5 ha sklonu do 5</t>
  </si>
  <si>
    <t>-1839156961</t>
  </si>
  <si>
    <t>Úprava zemědělské půdy - orba rotačním kypřičem, hl. do 0,15 m, na ploše jednotlivě do 5 ha, o sklonu do 5°</t>
  </si>
  <si>
    <t>https://podminky.urs.cz/item/CS_URS_2021_02/183551413</t>
  </si>
  <si>
    <t>183553813</t>
  </si>
  <si>
    <t>Sečení a rozřezání směsek pro zelené hnojení ploch do 5 ha sklonu do 5°</t>
  </si>
  <si>
    <t>-461853774</t>
  </si>
  <si>
    <t>Úprava zemědělské půdy - sklizeň sečení a rozřezání směsek pro zelené hnojení, na ploše jednotlivě do 5 ha, o sklonu do 5°</t>
  </si>
  <si>
    <t>https://podminky.urs.cz/item/CS_URS_2021_02/183553813</t>
  </si>
  <si>
    <t>291211111</t>
  </si>
  <si>
    <t>Zřízení plochy ze silničních panelů do lože tl 50 mm z kameniva</t>
  </si>
  <si>
    <t>1439378167</t>
  </si>
  <si>
    <t>Zřízení zpevněné plochy ze silničních panelů osazených do lože tl. 50 mm z kameniva</t>
  </si>
  <si>
    <t>https://podminky.urs.cz/item/CS_URS_2021_02/291211111</t>
  </si>
  <si>
    <t xml:space="preserve">Poznámka k souboru cen:_x000d_
1. Ceny jsou určeny pro zpevnění plochy při zakládání objektů mechanizmy o hmotnosti přes 20 t._x000d_
2. V ceně jsou započteny i náklady na:_x000d_
a) kamenivo frakce 0 - 32 mm,_x000d_
b) rozprostření podkladu,_x000d_
c) osazení silničních panelů._x000d_
3. V ceně nejsou započteny náklady na dodávku silničních panelů; tato dodávka se oceňuje ve specifikaci s dvojnásobnou obratovostí. Předepíše-li projekt ponechat tento materiál jako trvale zabudovaný i po založení objektu, oceňuje se toto dodání bez obratovosti._x000d_
</t>
  </si>
  <si>
    <t>572241111</t>
  </si>
  <si>
    <t>Vyspravení výtluků asfaltovým betonem ACO (AB) tl přes 20 do 40 mm při vyspravované ploše do 10% na 1 km</t>
  </si>
  <si>
    <t>-74294035</t>
  </si>
  <si>
    <t>Vyspravení výtluků materiálem na bázi asfaltu s řezáním, vysekáním, očištěním, zaplněním směsí a zhutněním asfaltovým betonem ACO (AB) při vyspravované ploše na 1 km komunikace do 10 % tl. od 20 do 40 mm</t>
  </si>
  <si>
    <t>https://podminky.urs.cz/item/CS_URS_2021_02/572241111</t>
  </si>
  <si>
    <t xml:space="preserve">Poznámka k souboru cen:_x000d_
1. Ceny jsou určeny pouze pro jednotlivě prováděné vyspravení výtluků._x000d_
2. Ceny jsou určeny pro ocenění jedné vrstvy pokládané směsi. Oprava výtluků větších tlouštěk se provádí ve více vrstvách._x000d_
3. Ceny nelze použít pro vyspravení výtluků dosavadního krytu prováděné jako souvislá úprava krytu v rámci rekonstrukcí nebo obnov, které se oceňuje cenami souboru cen 572 1 . - Vyrovnání povrchu dosavadních krytů nebo podkladů._x000d_
4. V cenách jsou započteny i náklady na:_x000d_
a) řezání a vysekání konstrukce vozovky kolem výtluků,_x000d_
b) odstranění zbylého materiálu._x000d_
5. V cenách 575 24- je započteny i náklady na spojovací postřik styčných ploch výtluků a ošetření hran výtluků tmelící hmotou._x000d_
6. V cenách 572 25- jsou započteny i náklady na natření styčných ploch asfaltem, ošetření hran výtluků asfaltovými pásy a zdrsňovací posyp._x000d_
7. V cenách 572 26-2 nejsou započteny náklady na případný spojovací postřik._x000d_
</t>
  </si>
  <si>
    <t>920*0,05*4</t>
  </si>
  <si>
    <t>59381004</t>
  </si>
  <si>
    <t>panel silniční 3,00x2,00x0,15m</t>
  </si>
  <si>
    <t>1777693764</t>
  </si>
  <si>
    <t>"s obratovostí 0,3"2700/2*0,3</t>
  </si>
  <si>
    <t>113151111</t>
  </si>
  <si>
    <t>Rozebrání zpevněných ploch ze silničních dílců</t>
  </si>
  <si>
    <t>-1914087260</t>
  </si>
  <si>
    <t>Rozebírání zpevněných ploch s přemístěním na skládku na vzdálenost do 20 m nebo s naložením na dopravní prostředek ze silničních panelů</t>
  </si>
  <si>
    <t>https://podminky.urs.cz/item/CS_URS_2021_02/113151111</t>
  </si>
  <si>
    <t xml:space="preserve">Poznámka k souboru cen:_x000d_
1. Cena je určena pro rozebírání silničních panelů jakýchkoliv rozměrů kladených do lože z kameniva včetně odstranění lože._x000d_
</t>
  </si>
  <si>
    <t>2700*3</t>
  </si>
  <si>
    <t>R2</t>
  </si>
  <si>
    <t>Zřízení propustků z trub betonových DN 600</t>
  </si>
  <si>
    <t>ks</t>
  </si>
  <si>
    <t>1033247206</t>
  </si>
  <si>
    <t>Zřízení propustků a hospodářských přejezdů z trub betonových a železobetonových do DN 600</t>
  </si>
  <si>
    <t xml:space="preserve">Poznámka k souboru cen:_x000d_
1. V cenách jsou započteny i náklady na:_x000d_
a) podkladní vrstvu tl. 100 mm z drceného kameniva,_x000d_
b) montáž potrubí na betonové pražce nebo silniční panely včetně dodávky podkladních prefabrikátů,_x000d_
c) bednění a obetonování potrubí._x000d_
2. V cenách nejsou započteny náklady na:_x000d_
a) zemní práce,_x000d_
b) zhotovení čela propustku, které se oceňují cenami souboru 919 .1 -11 Čela propustku,_x000d_
c) zhotovení podkladní a krycí vrstvy komunikace, které se oceňují cenou 936 56-1111 Podkladní a krycí vrstvy._x000d_
3. Dodávka trub se oceňuje ve specifikaci. Ztratné lze dohodnout ve výši 2 %._x000d_
</t>
  </si>
  <si>
    <t>Poznámka k položce:_x000d_
Dočasné přejezdy stávajícího toku, 10 ks, včetněn dodání trub a jejich následného odtsranění</t>
  </si>
  <si>
    <t xml:space="preserve">Zřízení  sjezdu ze státní silnice</t>
  </si>
  <si>
    <t>-698963142</t>
  </si>
  <si>
    <t>Zřízení propustku nebo sjezdu z trub ocelových DN do 400 mm</t>
  </si>
  <si>
    <t xml:space="preserve">Poznámka k souboru cen:_x000d_
1. V cenách nejsou započteny náklady na:_x000d_
a) zemní práce, které se oceňují příslušnými cenami katalogu 800-1 Zemní práce,_x000d_
b) popř. projektem předepsané podkladní konstrukce (lože) pod potrubí, které se oceňují cenami souboru cen 451 . . - . . Lože pod potrubí, stoky a drobné objekty nebo cenami souboru cen 452 . . - . . Podkladní konstrukce z betonu, části A 01 katalogu 827-1 Vedení trubní dálková a přípojná - vodovody a kanalizace,_x000d_
c) popř. projektem předepsané zřízení čel propustků, které se oceňuje cenami souboru cen 919 4 . -1 . Čelo propustku, části A 01 katalogu 822-1 Komunikace pozemní a letiště,_x000d_
d) případné nutné svařování a jiné úpravy trub, které se oceňují podle zásad katalogu 23-M - Montáže potrubí,_x000d_
e) dodání trub, které se oceňuje ve specifikaci; ztratné se nestanoví._x000d_
</t>
  </si>
  <si>
    <t>Poznámka k položce:_x000d_
zřízení a odstranění</t>
  </si>
  <si>
    <t>Sjezd do toku v objektu SO-04</t>
  </si>
  <si>
    <t>-1834263505</t>
  </si>
  <si>
    <t>938908411</t>
  </si>
  <si>
    <t>Čištění vozovek splachováním vodou</t>
  </si>
  <si>
    <t>710598617</t>
  </si>
  <si>
    <t>Čištění vozovek splachováním vodou povrchu podkladu nebo krytu živičného, betonového nebo dlážděného</t>
  </si>
  <si>
    <t>https://podminky.urs.cz/item/CS_URS_2021_02/938908411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</si>
  <si>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</si>
  <si>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920*4</t>
  </si>
  <si>
    <t>998226011</t>
  </si>
  <si>
    <t>Přesun hmot pro pozemní komunikace a letiště s krytem montovaným z ŽB dílců</t>
  </si>
  <si>
    <t>-485852677</t>
  </si>
  <si>
    <t>Přesun hmot pro pozemní komunikace a letiště s krytem montovaným ze silničních dílců ze železového nebo předpjatého betonu dopravní vzdálenost do 200 m jakékoliv délky objektu</t>
  </si>
  <si>
    <t>https://podminky.urs.cz/item/CS_URS_2021_02/998226011</t>
  </si>
  <si>
    <t>VRN</t>
  </si>
  <si>
    <t>VRN3</t>
  </si>
  <si>
    <t>Zařízení staveniště</t>
  </si>
  <si>
    <t>034303000</t>
  </si>
  <si>
    <t>Dopravní značení na staveništi</t>
  </si>
  <si>
    <t>…</t>
  </si>
  <si>
    <t>1024</t>
  </si>
  <si>
    <t>-1404086478</t>
  </si>
  <si>
    <t>https://podminky.urs.cz/item/CS_URS_2021_02/034303000</t>
  </si>
  <si>
    <t>3083-19/4 -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</si>
  <si>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</si>
  <si>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</si>
  <si>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</si>
  <si>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</si>
  <si>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</si>
  <si>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011303000</t>
  </si>
  <si>
    <t>Archeologická činnost bez rozlišení</t>
  </si>
  <si>
    <t>-1207000141</t>
  </si>
  <si>
    <t>https://podminky.urs.cz/item/CS_URS_2021_02/011303000</t>
  </si>
  <si>
    <t>012103000</t>
  </si>
  <si>
    <t>Geodetické práce před výstavbou</t>
  </si>
  <si>
    <t>-87815656</t>
  </si>
  <si>
    <t>https://podminky.urs.cz/item/CS_URS_2021_02/012103000</t>
  </si>
  <si>
    <t>012303000</t>
  </si>
  <si>
    <t>Geodetické práce po výstavbě</t>
  </si>
  <si>
    <t>-436823043</t>
  </si>
  <si>
    <t>https://podminky.urs.cz/item/CS_URS_2021_02/012303000</t>
  </si>
  <si>
    <t>013254000</t>
  </si>
  <si>
    <t>Dokumentace skutečného provedení stavby</t>
  </si>
  <si>
    <t>1081888331</t>
  </si>
  <si>
    <t>https://podminky.urs.cz/item/CS_URS_2021_02/013254000</t>
  </si>
  <si>
    <t>013274000</t>
  </si>
  <si>
    <t>Pasportizace objektu před započetím prací</t>
  </si>
  <si>
    <t>-844918015</t>
  </si>
  <si>
    <t>https://podminky.urs.cz/item/CS_URS_2021_02/013274000</t>
  </si>
  <si>
    <t>013284000</t>
  </si>
  <si>
    <t>Pasportizace objektu po provedení prací</t>
  </si>
  <si>
    <t>1170529203</t>
  </si>
  <si>
    <t>https://podminky.urs.cz/item/CS_URS_2021_02/013284000</t>
  </si>
  <si>
    <t>030001000</t>
  </si>
  <si>
    <t>1122919595</t>
  </si>
  <si>
    <t>https://podminky.urs.cz/item/CS_URS_2021_02/030001000</t>
  </si>
  <si>
    <t>VRN4</t>
  </si>
  <si>
    <t>Inženýrská činnost</t>
  </si>
  <si>
    <t>041903000</t>
  </si>
  <si>
    <t>Dozor jiné osoby</t>
  </si>
  <si>
    <t>2068502798</t>
  </si>
  <si>
    <t>https://podminky.urs.cz/item/CS_URS_2021_02/041903000</t>
  </si>
  <si>
    <t>VRN9</t>
  </si>
  <si>
    <t>Ostatní náklady</t>
  </si>
  <si>
    <t>091504000</t>
  </si>
  <si>
    <t>Náklady související s publikační činností</t>
  </si>
  <si>
    <t>1805908462</t>
  </si>
  <si>
    <t>https://podminky.urs.cz/item/CS_URS_2021_02/091504000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</si>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</sst>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211101" TargetMode="External" /><Relationship Id="rId2" Type="http://schemas.openxmlformats.org/officeDocument/2006/relationships/hyperlink" Target="https://podminky.urs.cz/item/CS_URS_2021_02/112101101" TargetMode="External" /><Relationship Id="rId3" Type="http://schemas.openxmlformats.org/officeDocument/2006/relationships/hyperlink" Target="https://podminky.urs.cz/item/CS_URS_2021_02/112101102" TargetMode="External" /><Relationship Id="rId4" Type="http://schemas.openxmlformats.org/officeDocument/2006/relationships/hyperlink" Target="https://podminky.urs.cz/item/CS_URS_2021_02/112101104" TargetMode="External" /><Relationship Id="rId5" Type="http://schemas.openxmlformats.org/officeDocument/2006/relationships/hyperlink" Target="https://podminky.urs.cz/item/CS_URS_2021_02/112101105" TargetMode="External" /><Relationship Id="rId6" Type="http://schemas.openxmlformats.org/officeDocument/2006/relationships/hyperlink" Target="https://podminky.urs.cz/item/CS_URS_2021_02/112101121" TargetMode="External" /><Relationship Id="rId7" Type="http://schemas.openxmlformats.org/officeDocument/2006/relationships/hyperlink" Target="https://podminky.urs.cz/item/CS_URS_2021_02/112101122" TargetMode="External" /><Relationship Id="rId8" Type="http://schemas.openxmlformats.org/officeDocument/2006/relationships/hyperlink" Target="https://podminky.urs.cz/item/CS_URS_2021_02/112155215" TargetMode="External" /><Relationship Id="rId9" Type="http://schemas.openxmlformats.org/officeDocument/2006/relationships/hyperlink" Target="https://podminky.urs.cz/item/CS_URS_2021_02/112251101" TargetMode="External" /><Relationship Id="rId10" Type="http://schemas.openxmlformats.org/officeDocument/2006/relationships/hyperlink" Target="https://podminky.urs.cz/item/CS_URS_2021_02/112251102" TargetMode="External" /><Relationship Id="rId11" Type="http://schemas.openxmlformats.org/officeDocument/2006/relationships/hyperlink" Target="https://podminky.urs.cz/item/CS_URS_2021_02/112251104" TargetMode="External" /><Relationship Id="rId12" Type="http://schemas.openxmlformats.org/officeDocument/2006/relationships/hyperlink" Target="https://podminky.urs.cz/item/CS_URS_2021_02/112251105" TargetMode="External" /><Relationship Id="rId13" Type="http://schemas.openxmlformats.org/officeDocument/2006/relationships/hyperlink" Target="https://podminky.urs.cz/item/CS_URS_2021_02/121151123" TargetMode="External" /><Relationship Id="rId14" Type="http://schemas.openxmlformats.org/officeDocument/2006/relationships/hyperlink" Target="https://podminky.urs.cz/item/CS_URS_2021_02/124253101" TargetMode="External" /><Relationship Id="rId15" Type="http://schemas.openxmlformats.org/officeDocument/2006/relationships/hyperlink" Target="https://podminky.urs.cz/item/CS_URS_2021_02/162201401" TargetMode="External" /><Relationship Id="rId16" Type="http://schemas.openxmlformats.org/officeDocument/2006/relationships/hyperlink" Target="https://podminky.urs.cz/item/CS_URS_2021_02/162201402" TargetMode="External" /><Relationship Id="rId17" Type="http://schemas.openxmlformats.org/officeDocument/2006/relationships/hyperlink" Target="https://podminky.urs.cz/item/CS_URS_2021_02/162201404" TargetMode="External" /><Relationship Id="rId18" Type="http://schemas.openxmlformats.org/officeDocument/2006/relationships/hyperlink" Target="https://podminky.urs.cz/item/CS_URS_2021_02/162201405" TargetMode="External" /><Relationship Id="rId19" Type="http://schemas.openxmlformats.org/officeDocument/2006/relationships/hyperlink" Target="https://podminky.urs.cz/item/CS_URS_2021_02/162201406" TargetMode="External" /><Relationship Id="rId20" Type="http://schemas.openxmlformats.org/officeDocument/2006/relationships/hyperlink" Target="https://podminky.urs.cz/item/CS_URS_2021_02/162201411" TargetMode="External" /><Relationship Id="rId21" Type="http://schemas.openxmlformats.org/officeDocument/2006/relationships/hyperlink" Target="https://podminky.urs.cz/item/CS_URS_2021_02/162201412" TargetMode="External" /><Relationship Id="rId22" Type="http://schemas.openxmlformats.org/officeDocument/2006/relationships/hyperlink" Target="https://podminky.urs.cz/item/CS_URS_2021_02/162201414" TargetMode="External" /><Relationship Id="rId23" Type="http://schemas.openxmlformats.org/officeDocument/2006/relationships/hyperlink" Target="https://podminky.urs.cz/item/CS_URS_2021_02/162201415" TargetMode="External" /><Relationship Id="rId24" Type="http://schemas.openxmlformats.org/officeDocument/2006/relationships/hyperlink" Target="https://podminky.urs.cz/item/CS_URS_2021_02/162201416" TargetMode="External" /><Relationship Id="rId25" Type="http://schemas.openxmlformats.org/officeDocument/2006/relationships/hyperlink" Target="https://podminky.urs.cz/item/CS_URS_2021_02/162201421" TargetMode="External" /><Relationship Id="rId26" Type="http://schemas.openxmlformats.org/officeDocument/2006/relationships/hyperlink" Target="https://podminky.urs.cz/item/CS_URS_2021_02/162201422" TargetMode="External" /><Relationship Id="rId27" Type="http://schemas.openxmlformats.org/officeDocument/2006/relationships/hyperlink" Target="https://podminky.urs.cz/item/CS_URS_2021_02/162201424" TargetMode="External" /><Relationship Id="rId28" Type="http://schemas.openxmlformats.org/officeDocument/2006/relationships/hyperlink" Target="https://podminky.urs.cz/item/CS_URS_2021_02/162201500" TargetMode="External" /><Relationship Id="rId29" Type="http://schemas.openxmlformats.org/officeDocument/2006/relationships/hyperlink" Target="https://podminky.urs.cz/item/CS_URS_2021_02/162201501" TargetMode="External" /><Relationship Id="rId30" Type="http://schemas.openxmlformats.org/officeDocument/2006/relationships/hyperlink" Target="https://podminky.urs.cz/item/CS_URS_2021_02/162201510" TargetMode="External" /><Relationship Id="rId31" Type="http://schemas.openxmlformats.org/officeDocument/2006/relationships/hyperlink" Target="https://podminky.urs.cz/item/CS_URS_2021_02/162201511" TargetMode="External" /><Relationship Id="rId32" Type="http://schemas.openxmlformats.org/officeDocument/2006/relationships/hyperlink" Target="https://podminky.urs.cz/item/CS_URS_2021_02/162201520" TargetMode="External" /><Relationship Id="rId33" Type="http://schemas.openxmlformats.org/officeDocument/2006/relationships/hyperlink" Target="https://podminky.urs.cz/item/CS_URS_2021_02/162201521" TargetMode="External" /><Relationship Id="rId34" Type="http://schemas.openxmlformats.org/officeDocument/2006/relationships/hyperlink" Target="https://podminky.urs.cz/item/CS_URS_2021_02/162351103" TargetMode="External" /><Relationship Id="rId35" Type="http://schemas.openxmlformats.org/officeDocument/2006/relationships/hyperlink" Target="https://podminky.urs.cz/item/CS_URS_2021_02/162751117" TargetMode="External" /><Relationship Id="rId36" Type="http://schemas.openxmlformats.org/officeDocument/2006/relationships/hyperlink" Target="https://podminky.urs.cz/item/CS_URS_2021_02/162751119" TargetMode="External" /><Relationship Id="rId37" Type="http://schemas.openxmlformats.org/officeDocument/2006/relationships/hyperlink" Target="https://podminky.urs.cz/item/CS_URS_2021_02/171103212" TargetMode="External" /><Relationship Id="rId38" Type="http://schemas.openxmlformats.org/officeDocument/2006/relationships/hyperlink" Target="https://podminky.urs.cz/item/CS_URS_2021_02/171201221" TargetMode="External" /><Relationship Id="rId39" Type="http://schemas.openxmlformats.org/officeDocument/2006/relationships/hyperlink" Target="https://podminky.urs.cz/item/CS_URS_2021_02/181111111" TargetMode="External" /><Relationship Id="rId40" Type="http://schemas.openxmlformats.org/officeDocument/2006/relationships/hyperlink" Target="https://podminky.urs.cz/item/CS_URS_2021_02/181351103" TargetMode="External" /><Relationship Id="rId41" Type="http://schemas.openxmlformats.org/officeDocument/2006/relationships/hyperlink" Target="https://podminky.urs.cz/item/CS_URS_2021_02/181411121" TargetMode="External" /><Relationship Id="rId42" Type="http://schemas.openxmlformats.org/officeDocument/2006/relationships/hyperlink" Target="https://podminky.urs.cz/item/CS_URS_2021_02/182151111" TargetMode="External" /><Relationship Id="rId43" Type="http://schemas.openxmlformats.org/officeDocument/2006/relationships/hyperlink" Target="https://podminky.urs.cz/item/CS_URS_2021_02/183101214" TargetMode="External" /><Relationship Id="rId44" Type="http://schemas.openxmlformats.org/officeDocument/2006/relationships/hyperlink" Target="https://podminky.urs.cz/item/CS_URS_2021_02/184102112" TargetMode="External" /><Relationship Id="rId45" Type="http://schemas.openxmlformats.org/officeDocument/2006/relationships/hyperlink" Target="https://podminky.urs.cz/item/CS_URS_2021_02/184813121" TargetMode="External" /><Relationship Id="rId46" Type="http://schemas.openxmlformats.org/officeDocument/2006/relationships/hyperlink" Target="https://podminky.urs.cz/item/CS_URS_2021_02/184816111" TargetMode="External" /><Relationship Id="rId47" Type="http://schemas.openxmlformats.org/officeDocument/2006/relationships/hyperlink" Target="https://podminky.urs.cz/item/CS_URS_2021_02/184911422" TargetMode="External" /><Relationship Id="rId48" Type="http://schemas.openxmlformats.org/officeDocument/2006/relationships/hyperlink" Target="https://podminky.urs.cz/item/CS_URS_2021_02/185804312" TargetMode="External" /><Relationship Id="rId49" Type="http://schemas.openxmlformats.org/officeDocument/2006/relationships/hyperlink" Target="https://podminky.urs.cz/item/CS_URS_2021_02/185851121" TargetMode="External" /><Relationship Id="rId50" Type="http://schemas.openxmlformats.org/officeDocument/2006/relationships/hyperlink" Target="https://podminky.urs.cz/item/CS_URS_2021_02/338950144" TargetMode="External" /><Relationship Id="rId51" Type="http://schemas.openxmlformats.org/officeDocument/2006/relationships/hyperlink" Target="https://podminky.urs.cz/item/CS_URS_2021_02/462511270" TargetMode="External" /><Relationship Id="rId52" Type="http://schemas.openxmlformats.org/officeDocument/2006/relationships/hyperlink" Target="https://podminky.urs.cz/item/CS_URS_2021_02/465511328" TargetMode="External" /><Relationship Id="rId53" Type="http://schemas.openxmlformats.org/officeDocument/2006/relationships/hyperlink" Target="https://podminky.urs.cz/item/CS_URS_2021_02/998332011" TargetMode="External" /><Relationship Id="rId5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2151351" TargetMode="External" /><Relationship Id="rId2" Type="http://schemas.openxmlformats.org/officeDocument/2006/relationships/hyperlink" Target="https://podminky.urs.cz/item/CS_URS_2021_02/112151352" TargetMode="External" /><Relationship Id="rId3" Type="http://schemas.openxmlformats.org/officeDocument/2006/relationships/hyperlink" Target="https://podminky.urs.cz/item/CS_URS_2021_02/112151354" TargetMode="External" /><Relationship Id="rId4" Type="http://schemas.openxmlformats.org/officeDocument/2006/relationships/hyperlink" Target="https://podminky.urs.cz/item/CS_URS_2021_02/112151356" TargetMode="External" /><Relationship Id="rId5" Type="http://schemas.openxmlformats.org/officeDocument/2006/relationships/hyperlink" Target="https://podminky.urs.cz/item/CS_URS_2021_02/112151360" TargetMode="External" /><Relationship Id="rId6" Type="http://schemas.openxmlformats.org/officeDocument/2006/relationships/hyperlink" Target="https://podminky.urs.cz/item/CS_URS_2021_02/112155215" TargetMode="External" /><Relationship Id="rId7" Type="http://schemas.openxmlformats.org/officeDocument/2006/relationships/hyperlink" Target="https://podminky.urs.cz/item/CS_URS_2021_02/112251101" TargetMode="External" /><Relationship Id="rId8" Type="http://schemas.openxmlformats.org/officeDocument/2006/relationships/hyperlink" Target="https://podminky.urs.cz/item/CS_URS_2021_02/112251102" TargetMode="External" /><Relationship Id="rId9" Type="http://schemas.openxmlformats.org/officeDocument/2006/relationships/hyperlink" Target="https://podminky.urs.cz/item/CS_URS_2021_02/112251103" TargetMode="External" /><Relationship Id="rId10" Type="http://schemas.openxmlformats.org/officeDocument/2006/relationships/hyperlink" Target="https://podminky.urs.cz/item/CS_URS_2021_02/112251105" TargetMode="External" /><Relationship Id="rId11" Type="http://schemas.openxmlformats.org/officeDocument/2006/relationships/hyperlink" Target="https://podminky.urs.cz/item/CS_URS_2021_02/113106123" TargetMode="External" /><Relationship Id="rId12" Type="http://schemas.openxmlformats.org/officeDocument/2006/relationships/hyperlink" Target="https://podminky.urs.cz/item/CS_URS_2021_02/113107311" TargetMode="External" /><Relationship Id="rId13" Type="http://schemas.openxmlformats.org/officeDocument/2006/relationships/hyperlink" Target="https://podminky.urs.cz/item/CS_URS_2021_02/114203202" TargetMode="External" /><Relationship Id="rId14" Type="http://schemas.openxmlformats.org/officeDocument/2006/relationships/hyperlink" Target="https://podminky.urs.cz/item/CS_URS_2021_02/115101201" TargetMode="External" /><Relationship Id="rId15" Type="http://schemas.openxmlformats.org/officeDocument/2006/relationships/hyperlink" Target="https://podminky.urs.cz/item/CS_URS_2021_02/115101301" TargetMode="External" /><Relationship Id="rId16" Type="http://schemas.openxmlformats.org/officeDocument/2006/relationships/hyperlink" Target="https://podminky.urs.cz/item/CS_URS_2021_02/122111101" TargetMode="External" /><Relationship Id="rId17" Type="http://schemas.openxmlformats.org/officeDocument/2006/relationships/hyperlink" Target="https://podminky.urs.cz/item/CS_URS_2021_02/124253101" TargetMode="External" /><Relationship Id="rId18" Type="http://schemas.openxmlformats.org/officeDocument/2006/relationships/hyperlink" Target="https://podminky.urs.cz/item/CS_URS_2021_02/151101102" TargetMode="External" /><Relationship Id="rId19" Type="http://schemas.openxmlformats.org/officeDocument/2006/relationships/hyperlink" Target="https://podminky.urs.cz/item/CS_URS_2021_02/151101112" TargetMode="External" /><Relationship Id="rId20" Type="http://schemas.openxmlformats.org/officeDocument/2006/relationships/hyperlink" Target="https://podminky.urs.cz/item/CS_URS_2021_02/151101401" TargetMode="External" /><Relationship Id="rId21" Type="http://schemas.openxmlformats.org/officeDocument/2006/relationships/hyperlink" Target="https://podminky.urs.cz/item/CS_URS_2021_02/151101411" TargetMode="External" /><Relationship Id="rId22" Type="http://schemas.openxmlformats.org/officeDocument/2006/relationships/hyperlink" Target="https://podminky.urs.cz/item/CS_URS_2021_02/162201401" TargetMode="External" /><Relationship Id="rId23" Type="http://schemas.openxmlformats.org/officeDocument/2006/relationships/hyperlink" Target="https://podminky.urs.cz/item/CS_URS_2021_02/162201402" TargetMode="External" /><Relationship Id="rId24" Type="http://schemas.openxmlformats.org/officeDocument/2006/relationships/hyperlink" Target="https://podminky.urs.cz/item/CS_URS_2021_02/162201403" TargetMode="External" /><Relationship Id="rId25" Type="http://schemas.openxmlformats.org/officeDocument/2006/relationships/hyperlink" Target="https://podminky.urs.cz/item/CS_URS_2021_02/162201411" TargetMode="External" /><Relationship Id="rId26" Type="http://schemas.openxmlformats.org/officeDocument/2006/relationships/hyperlink" Target="https://podminky.urs.cz/item/CS_URS_2021_02/162201412" TargetMode="External" /><Relationship Id="rId27" Type="http://schemas.openxmlformats.org/officeDocument/2006/relationships/hyperlink" Target="https://podminky.urs.cz/item/CS_URS_2021_02/162201413" TargetMode="External" /><Relationship Id="rId28" Type="http://schemas.openxmlformats.org/officeDocument/2006/relationships/hyperlink" Target="https://podminky.urs.cz/item/CS_URS_2021_02/162201421" TargetMode="External" /><Relationship Id="rId29" Type="http://schemas.openxmlformats.org/officeDocument/2006/relationships/hyperlink" Target="https://podminky.urs.cz/item/CS_URS_2021_02/162201422" TargetMode="External" /><Relationship Id="rId30" Type="http://schemas.openxmlformats.org/officeDocument/2006/relationships/hyperlink" Target="https://podminky.urs.cz/item/CS_URS_2021_02/162201423" TargetMode="External" /><Relationship Id="rId31" Type="http://schemas.openxmlformats.org/officeDocument/2006/relationships/hyperlink" Target="https://podminky.urs.cz/item/CS_URS_2021_02/162201500" TargetMode="External" /><Relationship Id="rId32" Type="http://schemas.openxmlformats.org/officeDocument/2006/relationships/hyperlink" Target="https://podminky.urs.cz/item/CS_URS_2021_02/162201510" TargetMode="External" /><Relationship Id="rId33" Type="http://schemas.openxmlformats.org/officeDocument/2006/relationships/hyperlink" Target="https://podminky.urs.cz/item/CS_URS_2021_02/162201520" TargetMode="External" /><Relationship Id="rId34" Type="http://schemas.openxmlformats.org/officeDocument/2006/relationships/hyperlink" Target="https://podminky.urs.cz/item/CS_URS_2021_02/162751117" TargetMode="External" /><Relationship Id="rId35" Type="http://schemas.openxmlformats.org/officeDocument/2006/relationships/hyperlink" Target="https://podminky.urs.cz/item/CS_URS_2021_02/162751119" TargetMode="External" /><Relationship Id="rId36" Type="http://schemas.openxmlformats.org/officeDocument/2006/relationships/hyperlink" Target="https://podminky.urs.cz/item/CS_URS_2021_02/171111103" TargetMode="External" /><Relationship Id="rId37" Type="http://schemas.openxmlformats.org/officeDocument/2006/relationships/hyperlink" Target="https://podminky.urs.cz/item/CS_URS_2021_02/171153101" TargetMode="External" /><Relationship Id="rId38" Type="http://schemas.openxmlformats.org/officeDocument/2006/relationships/hyperlink" Target="https://podminky.urs.cz/item/CS_URS_2021_02/171201221" TargetMode="External" /><Relationship Id="rId39" Type="http://schemas.openxmlformats.org/officeDocument/2006/relationships/hyperlink" Target="https://podminky.urs.cz/item/CS_URS_2021_02/174151101" TargetMode="External" /><Relationship Id="rId40" Type="http://schemas.openxmlformats.org/officeDocument/2006/relationships/hyperlink" Target="https://podminky.urs.cz/item/CS_URS_2021_02/181111131" TargetMode="External" /><Relationship Id="rId41" Type="http://schemas.openxmlformats.org/officeDocument/2006/relationships/hyperlink" Target="https://podminky.urs.cz/item/CS_URS_2021_02/211531111" TargetMode="External" /><Relationship Id="rId42" Type="http://schemas.openxmlformats.org/officeDocument/2006/relationships/hyperlink" Target="https://podminky.urs.cz/item/CS_URS_2021_02/212751104" TargetMode="External" /><Relationship Id="rId43" Type="http://schemas.openxmlformats.org/officeDocument/2006/relationships/hyperlink" Target="https://podminky.urs.cz/item/CS_URS_2021_02/271532212" TargetMode="External" /><Relationship Id="rId44" Type="http://schemas.openxmlformats.org/officeDocument/2006/relationships/hyperlink" Target="https://podminky.urs.cz/item/CS_URS_2021_02/273321611" TargetMode="External" /><Relationship Id="rId45" Type="http://schemas.openxmlformats.org/officeDocument/2006/relationships/hyperlink" Target="https://podminky.urs.cz/item/CS_URS_2021_02/273351121" TargetMode="External" /><Relationship Id="rId46" Type="http://schemas.openxmlformats.org/officeDocument/2006/relationships/hyperlink" Target="https://podminky.urs.cz/item/CS_URS_2021_02/273351122" TargetMode="External" /><Relationship Id="rId47" Type="http://schemas.openxmlformats.org/officeDocument/2006/relationships/hyperlink" Target="https://podminky.urs.cz/item/CS_URS_2021_02/273362021" TargetMode="External" /><Relationship Id="rId48" Type="http://schemas.openxmlformats.org/officeDocument/2006/relationships/hyperlink" Target="https://podminky.urs.cz/item/CS_URS_2021_02/311321611" TargetMode="External" /><Relationship Id="rId49" Type="http://schemas.openxmlformats.org/officeDocument/2006/relationships/hyperlink" Target="https://podminky.urs.cz/item/CS_URS_2021_02/311351121" TargetMode="External" /><Relationship Id="rId50" Type="http://schemas.openxmlformats.org/officeDocument/2006/relationships/hyperlink" Target="https://podminky.urs.cz/item/CS_URS_2021_02/311351122" TargetMode="External" /><Relationship Id="rId51" Type="http://schemas.openxmlformats.org/officeDocument/2006/relationships/hyperlink" Target="https://podminky.urs.cz/item/CS_URS_2021_02/311361221" TargetMode="External" /><Relationship Id="rId52" Type="http://schemas.openxmlformats.org/officeDocument/2006/relationships/hyperlink" Target="https://podminky.urs.cz/item/CS_URS_2021_02/311361821" TargetMode="External" /><Relationship Id="rId53" Type="http://schemas.openxmlformats.org/officeDocument/2006/relationships/hyperlink" Target="https://podminky.urs.cz/item/CS_URS_2021_02/321213234" TargetMode="External" /><Relationship Id="rId54" Type="http://schemas.openxmlformats.org/officeDocument/2006/relationships/hyperlink" Target="https://podminky.urs.cz/item/CS_URS_2021_02/345321414" TargetMode="External" /><Relationship Id="rId55" Type="http://schemas.openxmlformats.org/officeDocument/2006/relationships/hyperlink" Target="https://podminky.urs.cz/item/CS_URS_2021_02/345351005" TargetMode="External" /><Relationship Id="rId56" Type="http://schemas.openxmlformats.org/officeDocument/2006/relationships/hyperlink" Target="https://podminky.urs.cz/item/CS_URS_2021_02/345351006" TargetMode="External" /><Relationship Id="rId57" Type="http://schemas.openxmlformats.org/officeDocument/2006/relationships/hyperlink" Target="https://podminky.urs.cz/item/CS_URS_2021_02/345362021" TargetMode="External" /><Relationship Id="rId58" Type="http://schemas.openxmlformats.org/officeDocument/2006/relationships/hyperlink" Target="https://podminky.urs.cz/item/CS_URS_2021_02/R321213234" TargetMode="External" /><Relationship Id="rId59" Type="http://schemas.openxmlformats.org/officeDocument/2006/relationships/hyperlink" Target="https://podminky.urs.cz/item/CS_URS_2021_02/463451112" TargetMode="External" /><Relationship Id="rId60" Type="http://schemas.openxmlformats.org/officeDocument/2006/relationships/hyperlink" Target="https://podminky.urs.cz/item/CS_URS_2021_02/465210122" TargetMode="External" /><Relationship Id="rId61" Type="http://schemas.openxmlformats.org/officeDocument/2006/relationships/hyperlink" Target="https://podminky.urs.cz/item/CS_URS_2021_02/465511317" TargetMode="External" /><Relationship Id="rId62" Type="http://schemas.openxmlformats.org/officeDocument/2006/relationships/hyperlink" Target="https://podminky.urs.cz/item/CS_URS_2021_02/465512317" TargetMode="External" /><Relationship Id="rId63" Type="http://schemas.openxmlformats.org/officeDocument/2006/relationships/hyperlink" Target="https://podminky.urs.cz/item/CS_URS_2021_02/564861111" TargetMode="External" /><Relationship Id="rId64" Type="http://schemas.openxmlformats.org/officeDocument/2006/relationships/hyperlink" Target="https://podminky.urs.cz/item/CS_URS_2021_02/565165121" TargetMode="External" /><Relationship Id="rId65" Type="http://schemas.openxmlformats.org/officeDocument/2006/relationships/hyperlink" Target="https://podminky.urs.cz/item/CS_URS_2021_02/573111115" TargetMode="External" /><Relationship Id="rId66" Type="http://schemas.openxmlformats.org/officeDocument/2006/relationships/hyperlink" Target="https://podminky.urs.cz/item/CS_URS_2021_02/573231111" TargetMode="External" /><Relationship Id="rId67" Type="http://schemas.openxmlformats.org/officeDocument/2006/relationships/hyperlink" Target="https://podminky.urs.cz/item/CS_URS_2021_02/577134121" TargetMode="External" /><Relationship Id="rId68" Type="http://schemas.openxmlformats.org/officeDocument/2006/relationships/hyperlink" Target="https://podminky.urs.cz/item/CS_URS_2021_02/596211110" TargetMode="External" /><Relationship Id="rId69" Type="http://schemas.openxmlformats.org/officeDocument/2006/relationships/hyperlink" Target="https://podminky.urs.cz/item/CS_URS_2021_02/628635512" TargetMode="External" /><Relationship Id="rId70" Type="http://schemas.openxmlformats.org/officeDocument/2006/relationships/hyperlink" Target="https://podminky.urs.cz/item/CS_URS_2021_02/871264301" TargetMode="External" /><Relationship Id="rId71" Type="http://schemas.openxmlformats.org/officeDocument/2006/relationships/hyperlink" Target="https://podminky.urs.cz/item/CS_URS_2021_02/871353121" TargetMode="External" /><Relationship Id="rId72" Type="http://schemas.openxmlformats.org/officeDocument/2006/relationships/hyperlink" Target="https://podminky.urs.cz/item/CS_URS_2021_02/877315261" TargetMode="External" /><Relationship Id="rId73" Type="http://schemas.openxmlformats.org/officeDocument/2006/relationships/hyperlink" Target="https://podminky.urs.cz/item/CS_URS_2021_02/721269124" TargetMode="External" /><Relationship Id="rId74" Type="http://schemas.openxmlformats.org/officeDocument/2006/relationships/hyperlink" Target="https://podminky.urs.cz/item/CS_URS_2021_02/938903113" TargetMode="External" /><Relationship Id="rId75" Type="http://schemas.openxmlformats.org/officeDocument/2006/relationships/hyperlink" Target="https://podminky.urs.cz/item/CS_URS_2021_02/966021112" TargetMode="External" /><Relationship Id="rId76" Type="http://schemas.openxmlformats.org/officeDocument/2006/relationships/hyperlink" Target="https://podminky.urs.cz/item/CS_URS_2021_02/953961212" TargetMode="External" /><Relationship Id="rId77" Type="http://schemas.openxmlformats.org/officeDocument/2006/relationships/hyperlink" Target="https://podminky.urs.cz/item/CS_URS_2021_02/997002511" TargetMode="External" /><Relationship Id="rId78" Type="http://schemas.openxmlformats.org/officeDocument/2006/relationships/hyperlink" Target="https://podminky.urs.cz/item/CS_URS_2021_02/997002519" TargetMode="External" /><Relationship Id="rId79" Type="http://schemas.openxmlformats.org/officeDocument/2006/relationships/hyperlink" Target="https://podminky.urs.cz/item/CS_URS_2021_02/997002611" TargetMode="External" /><Relationship Id="rId80" Type="http://schemas.openxmlformats.org/officeDocument/2006/relationships/hyperlink" Target="https://podminky.urs.cz/item/CS_URS_2021_02/997013601" TargetMode="External" /><Relationship Id="rId81" Type="http://schemas.openxmlformats.org/officeDocument/2006/relationships/hyperlink" Target="https://podminky.urs.cz/item/CS_URS_2021_02/997221131" TargetMode="External" /><Relationship Id="rId82" Type="http://schemas.openxmlformats.org/officeDocument/2006/relationships/hyperlink" Target="https://podminky.urs.cz/item/CS_URS_2021_02/998322091" TargetMode="External" /><Relationship Id="rId83" Type="http://schemas.openxmlformats.org/officeDocument/2006/relationships/hyperlink" Target="https://podminky.urs.cz/item/CS_URS_2021_02/998332011" TargetMode="External" /><Relationship Id="rId8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23" TargetMode="External" /><Relationship Id="rId2" Type="http://schemas.openxmlformats.org/officeDocument/2006/relationships/hyperlink" Target="https://podminky.urs.cz/item/CS_URS_2021_02/181111111" TargetMode="External" /><Relationship Id="rId3" Type="http://schemas.openxmlformats.org/officeDocument/2006/relationships/hyperlink" Target="https://podminky.urs.cz/item/CS_URS_2021_02/181411121" TargetMode="External" /><Relationship Id="rId4" Type="http://schemas.openxmlformats.org/officeDocument/2006/relationships/hyperlink" Target="https://podminky.urs.cz/item/CS_URS_2021_02/183551113" TargetMode="External" /><Relationship Id="rId5" Type="http://schemas.openxmlformats.org/officeDocument/2006/relationships/hyperlink" Target="https://podminky.urs.cz/item/CS_URS_2021_02/183551413" TargetMode="External" /><Relationship Id="rId6" Type="http://schemas.openxmlformats.org/officeDocument/2006/relationships/hyperlink" Target="https://podminky.urs.cz/item/CS_URS_2021_02/183553813" TargetMode="External" /><Relationship Id="rId7" Type="http://schemas.openxmlformats.org/officeDocument/2006/relationships/hyperlink" Target="https://podminky.urs.cz/item/CS_URS_2021_02/291211111" TargetMode="External" /><Relationship Id="rId8" Type="http://schemas.openxmlformats.org/officeDocument/2006/relationships/hyperlink" Target="https://podminky.urs.cz/item/CS_URS_2021_02/572241111" TargetMode="External" /><Relationship Id="rId9" Type="http://schemas.openxmlformats.org/officeDocument/2006/relationships/hyperlink" Target="https://podminky.urs.cz/item/CS_URS_2021_02/113151111" TargetMode="External" /><Relationship Id="rId10" Type="http://schemas.openxmlformats.org/officeDocument/2006/relationships/hyperlink" Target="https://podminky.urs.cz/item/CS_URS_2021_02/938908411" TargetMode="External" /><Relationship Id="rId11" Type="http://schemas.openxmlformats.org/officeDocument/2006/relationships/hyperlink" Target="https://podminky.urs.cz/item/CS_URS_2021_02/998226011" TargetMode="External" /><Relationship Id="rId12" Type="http://schemas.openxmlformats.org/officeDocument/2006/relationships/hyperlink" Target="https://podminky.urs.cz/item/CS_URS_2021_02/034303000" TargetMode="External" /><Relationship Id="rId1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1303000" TargetMode="External" /><Relationship Id="rId2" Type="http://schemas.openxmlformats.org/officeDocument/2006/relationships/hyperlink" Target="https://podminky.urs.cz/item/CS_URS_2021_02/012103000" TargetMode="External" /><Relationship Id="rId3" Type="http://schemas.openxmlformats.org/officeDocument/2006/relationships/hyperlink" Target="https://podminky.urs.cz/item/CS_URS_2021_02/012303000" TargetMode="External" /><Relationship Id="rId4" Type="http://schemas.openxmlformats.org/officeDocument/2006/relationships/hyperlink" Target="https://podminky.urs.cz/item/CS_URS_2021_02/013254000" TargetMode="External" /><Relationship Id="rId5" Type="http://schemas.openxmlformats.org/officeDocument/2006/relationships/hyperlink" Target="https://podminky.urs.cz/item/CS_URS_2021_02/013274000" TargetMode="External" /><Relationship Id="rId6" Type="http://schemas.openxmlformats.org/officeDocument/2006/relationships/hyperlink" Target="https://podminky.urs.cz/item/CS_URS_2021_02/013284000" TargetMode="External" /><Relationship Id="rId7" Type="http://schemas.openxmlformats.org/officeDocument/2006/relationships/hyperlink" Target="https://podminky.urs.cz/item/CS_URS_2021_02/030001000" TargetMode="External" /><Relationship Id="rId8" Type="http://schemas.openxmlformats.org/officeDocument/2006/relationships/hyperlink" Target="https://podminky.urs.cz/item/CS_URS_2021_02/041903000" TargetMode="External" /><Relationship Id="rId9" Type="http://schemas.openxmlformats.org/officeDocument/2006/relationships/hyperlink" Target="https://podminky.urs.cz/item/CS_URS_2021_02/091504000" TargetMode="External" /><Relationship Id="rId1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3083-19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Svratka, km 164,038 - 166,580 - PBPPO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Svratka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18. 2. 2021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Povodí Moravy, s.p., Dřevařská 11, 602 00 Brno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AGROPROJEKT PSO, s.r.o.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40.0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AGROPROJEKT PSO, s.r.o., Slavíčkova 840/1b, 638 00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ROUND(SUM(AS55:AS58),2)</f>
        <v>0</v>
      </c>
      <c r="AT54" s="106">
        <f>ROUND(SUM(AV54:AW54),2)</f>
        <v>0</v>
      </c>
      <c r="AU54" s="107">
        <f>ROUND(SUM(AU55:AU58),5)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ROUND(SUM(AZ55:AZ58),2)</f>
        <v>0</v>
      </c>
      <c r="BA54" s="106">
        <f>ROUND(SUM(BA55:BA58),2)</f>
        <v>0</v>
      </c>
      <c r="BB54" s="106">
        <f>ROUND(SUM(BB55:BB58),2)</f>
        <v>0</v>
      </c>
      <c r="BC54" s="106">
        <f>ROUND(SUM(BC55:BC58),2)</f>
        <v>0</v>
      </c>
      <c r="BD54" s="108">
        <f>ROUND(SUM(BD55:BD58),2)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24.7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'3083-19-1 - SO-03 Úprava 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'3083-19-1 - SO-03 Úprava ...'!P83</f>
        <v>0</v>
      </c>
      <c r="AV55" s="120">
        <f>'3083-19-1 - SO-03 Úprava ...'!J33</f>
        <v>0</v>
      </c>
      <c r="AW55" s="120">
        <f>'3083-19-1 - SO-03 Úprava ...'!J34</f>
        <v>0</v>
      </c>
      <c r="AX55" s="120">
        <f>'3083-19-1 - SO-03 Úprava ...'!J35</f>
        <v>0</v>
      </c>
      <c r="AY55" s="120">
        <f>'3083-19-1 - SO-03 Úprava ...'!J36</f>
        <v>0</v>
      </c>
      <c r="AZ55" s="120">
        <f>'3083-19-1 - SO-03 Úprava ...'!F33</f>
        <v>0</v>
      </c>
      <c r="BA55" s="120">
        <f>'3083-19-1 - SO-03 Úprava ...'!F34</f>
        <v>0</v>
      </c>
      <c r="BB55" s="120">
        <f>'3083-19-1 - SO-03 Úprava ...'!F35</f>
        <v>0</v>
      </c>
      <c r="BC55" s="120">
        <f>'3083-19-1 - SO-03 Úprava ...'!F36</f>
        <v>0</v>
      </c>
      <c r="BD55" s="122">
        <f>'3083-19-1 - SO-03 Úprava ...'!F37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24.7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'3083-19-2 - SO-04 Úprava 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'3083-19-2 - SO-04 Úprava ...'!P90</f>
        <v>0</v>
      </c>
      <c r="AV56" s="120">
        <f>'3083-19-2 - SO-04 Úprava ...'!J33</f>
        <v>0</v>
      </c>
      <c r="AW56" s="120">
        <f>'3083-19-2 - SO-04 Úprava ...'!J34</f>
        <v>0</v>
      </c>
      <c r="AX56" s="120">
        <f>'3083-19-2 - SO-04 Úprava ...'!J35</f>
        <v>0</v>
      </c>
      <c r="AY56" s="120">
        <f>'3083-19-2 - SO-04 Úprava ...'!J36</f>
        <v>0</v>
      </c>
      <c r="AZ56" s="120">
        <f>'3083-19-2 - SO-04 Úprava ...'!F33</f>
        <v>0</v>
      </c>
      <c r="BA56" s="120">
        <f>'3083-19-2 - SO-04 Úprava ...'!F34</f>
        <v>0</v>
      </c>
      <c r="BB56" s="120">
        <f>'3083-19-2 - SO-04 Úprava ...'!F35</f>
        <v>0</v>
      </c>
      <c r="BC56" s="120">
        <f>'3083-19-2 - SO-04 Úprava ...'!F36</f>
        <v>0</v>
      </c>
      <c r="BD56" s="122">
        <f>'3083-19-2 - SO-04 Úprava ...'!F37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24.75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'3083-19-3 - Přístup na st...'!J30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v>0</v>
      </c>
      <c r="AT57" s="120">
        <f>ROUND(SUM(AV57:AW57),2)</f>
        <v>0</v>
      </c>
      <c r="AU57" s="121">
        <f>'3083-19-3 - Přístup na st...'!P87</f>
        <v>0</v>
      </c>
      <c r="AV57" s="120">
        <f>'3083-19-3 - Přístup na st...'!J33</f>
        <v>0</v>
      </c>
      <c r="AW57" s="120">
        <f>'3083-19-3 - Přístup na st...'!J34</f>
        <v>0</v>
      </c>
      <c r="AX57" s="120">
        <f>'3083-19-3 - Přístup na st...'!J35</f>
        <v>0</v>
      </c>
      <c r="AY57" s="120">
        <f>'3083-19-3 - Přístup na st...'!J36</f>
        <v>0</v>
      </c>
      <c r="AZ57" s="120">
        <f>'3083-19-3 - Přístup na st...'!F33</f>
        <v>0</v>
      </c>
      <c r="BA57" s="120">
        <f>'3083-19-3 - Přístup na st...'!F34</f>
        <v>0</v>
      </c>
      <c r="BB57" s="120">
        <f>'3083-19-3 - Přístup na st...'!F35</f>
        <v>0</v>
      </c>
      <c r="BC57" s="120">
        <f>'3083-19-3 - Přístup na st...'!F36</f>
        <v>0</v>
      </c>
      <c r="BD57" s="122">
        <f>'3083-19-3 - Přístup na st...'!F37</f>
        <v>0</v>
      </c>
      <c r="BE57" s="7"/>
      <c r="BT57" s="123" t="s">
        <v>80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7" customFormat="1" ht="24.75" customHeight="1">
      <c r="A58" s="111" t="s">
        <v>76</v>
      </c>
      <c r="B58" s="112"/>
      <c r="C58" s="113"/>
      <c r="D58" s="114" t="s">
        <v>89</v>
      </c>
      <c r="E58" s="114"/>
      <c r="F58" s="114"/>
      <c r="G58" s="114"/>
      <c r="H58" s="114"/>
      <c r="I58" s="115"/>
      <c r="J58" s="114" t="s">
        <v>90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'3083-19-4 - Vedlejší rozp...'!J30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79</v>
      </c>
      <c r="AR58" s="118"/>
      <c r="AS58" s="124">
        <v>0</v>
      </c>
      <c r="AT58" s="125">
        <f>ROUND(SUM(AV58:AW58),2)</f>
        <v>0</v>
      </c>
      <c r="AU58" s="126">
        <f>'3083-19-4 - Vedlejší rozp...'!P84</f>
        <v>0</v>
      </c>
      <c r="AV58" s="125">
        <f>'3083-19-4 - Vedlejší rozp...'!J33</f>
        <v>0</v>
      </c>
      <c r="AW58" s="125">
        <f>'3083-19-4 - Vedlejší rozp...'!J34</f>
        <v>0</v>
      </c>
      <c r="AX58" s="125">
        <f>'3083-19-4 - Vedlejší rozp...'!J35</f>
        <v>0</v>
      </c>
      <c r="AY58" s="125">
        <f>'3083-19-4 - Vedlejší rozp...'!J36</f>
        <v>0</v>
      </c>
      <c r="AZ58" s="125">
        <f>'3083-19-4 - Vedlejší rozp...'!F33</f>
        <v>0</v>
      </c>
      <c r="BA58" s="125">
        <f>'3083-19-4 - Vedlejší rozp...'!F34</f>
        <v>0</v>
      </c>
      <c r="BB58" s="125">
        <f>'3083-19-4 - Vedlejší rozp...'!F35</f>
        <v>0</v>
      </c>
      <c r="BC58" s="125">
        <f>'3083-19-4 - Vedlejší rozp...'!F36</f>
        <v>0</v>
      </c>
      <c r="BD58" s="127">
        <f>'3083-19-4 - Vedlejší rozp...'!F37</f>
        <v>0</v>
      </c>
      <c r="BE58" s="7"/>
      <c r="BT58" s="123" t="s">
        <v>80</v>
      </c>
      <c r="BV58" s="123" t="s">
        <v>74</v>
      </c>
      <c r="BW58" s="123" t="s">
        <v>91</v>
      </c>
      <c r="BX58" s="123" t="s">
        <v>5</v>
      </c>
      <c r="CL58" s="123" t="s">
        <v>19</v>
      </c>
      <c r="CM58" s="123" t="s">
        <v>82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V2F2LgFOh+eGSRZ3poXW19749i+VUxwrtWq94Ve9j1hyX2fp5HGB6wnnfFtuE4l94HOdI3M5MhzzYYv+auvHXw==" hashValue="0iLLnkaz7CwcDxNPrZcC5z+gXKh2iqUfLn6SVEpzJOCTvVFJn8Zsc4+tDP9tNRVsYI/I+0SmB80LCzv9j/0yh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3083-19-1 - SO-03 Úprava ...'!C2" display="/"/>
    <hyperlink ref="A56" location="'3083-19-2 - SO-04 Úprava ...'!C2" display="/"/>
    <hyperlink ref="A57" location="'3083-19-3 - Přístup na st...'!C2" display="/"/>
    <hyperlink ref="A58" location="'3083-19-4 - Vedlejší roz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Svratka, km 164,038 - 166,580 - PBPPO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5" t="s">
        <v>94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18. 2. 2021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ROUND((SUM(BE83:BE338)),  2)</f>
        <v>0</v>
      </c>
      <c r="G33" s="38"/>
      <c r="H33" s="38"/>
      <c r="I33" s="148">
        <v>0.20999999999999999</v>
      </c>
      <c r="J33" s="147">
        <f>ROUND(((SUM(BE83:BE338))*I33),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ROUND((SUM(BF83:BF338)),  2)</f>
        <v>0</v>
      </c>
      <c r="G34" s="38"/>
      <c r="H34" s="38"/>
      <c r="I34" s="148">
        <v>0.14999999999999999</v>
      </c>
      <c r="J34" s="147">
        <f>ROUND(((SUM(BF83:BF338))*I34),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ROUND((SUM(BG83:BG338)),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ROUND((SUM(BH83:BH338)),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ROUND((SUM(BI83:BI338)),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Svratka, km 164,038 - 166,580 - PBPPO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30" customHeight="1">
      <c r="A50" s="38"/>
      <c r="B50" s="39"/>
      <c r="C50" s="40"/>
      <c r="D50" s="40"/>
      <c r="E50" s="69" t="str">
        <f>E9</f>
        <v>3083-19/1 - SO-03 Úprava Svratky v polním úseku pod obcí Herálec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Svratka</v>
      </c>
      <c r="G52" s="40"/>
      <c r="H52" s="40"/>
      <c r="I52" s="32" t="s">
        <v>23</v>
      </c>
      <c r="J52" s="72" t="str">
        <f>IF(J12="","",J12)</f>
        <v>18. 2. 2021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Povodí Moravy, s.p., Dřevařská 11, 602 00 Brno</v>
      </c>
      <c r="G54" s="40"/>
      <c r="H54" s="40"/>
      <c r="I54" s="32" t="s">
        <v>31</v>
      </c>
      <c r="J54" s="36" t="str">
        <f>E21</f>
        <v>AGROPROJEKT PSO,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54.4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AGROPROJEKT PSO, s.r.o., Slavíčkova 840/1b, 638 00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99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100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101</v>
      </c>
      <c r="E62" s="174"/>
      <c r="F62" s="174"/>
      <c r="G62" s="174"/>
      <c r="H62" s="174"/>
      <c r="I62" s="174"/>
      <c r="J62" s="175">
        <f>J324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102</v>
      </c>
      <c r="E63" s="174"/>
      <c r="F63" s="174"/>
      <c r="G63" s="174"/>
      <c r="H63" s="174"/>
      <c r="I63" s="174"/>
      <c r="J63" s="175">
        <f>J334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103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Svratka, km 164,038 - 166,580 - PBPPO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93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30" customHeight="1">
      <c r="A75" s="38"/>
      <c r="B75" s="39"/>
      <c r="C75" s="40"/>
      <c r="D75" s="40"/>
      <c r="E75" s="69" t="str">
        <f>E9</f>
        <v>3083-19/1 - SO-03 Úprava Svratky v polním úseku pod obcí Herálec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Svratka</v>
      </c>
      <c r="G77" s="40"/>
      <c r="H77" s="40"/>
      <c r="I77" s="32" t="s">
        <v>23</v>
      </c>
      <c r="J77" s="72" t="str">
        <f>IF(J12="","",J12)</f>
        <v>18. 2. 2021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25</v>
      </c>
      <c r="D79" s="40"/>
      <c r="E79" s="40"/>
      <c r="F79" s="27" t="str">
        <f>E15</f>
        <v>Povodí Moravy, s.p., Dřevařská 11, 602 00 Brno</v>
      </c>
      <c r="G79" s="40"/>
      <c r="H79" s="40"/>
      <c r="I79" s="32" t="s">
        <v>31</v>
      </c>
      <c r="J79" s="36" t="str">
        <f>E21</f>
        <v>AGROPROJEKT PSO, s.r.o.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54.4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>AGROPROJEKT PSO, s.r.o., Slavíčkova 840/1b, 638 00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104</v>
      </c>
      <c r="D82" s="180" t="s">
        <v>57</v>
      </c>
      <c r="E82" s="180" t="s">
        <v>53</v>
      </c>
      <c r="F82" s="180" t="s">
        <v>54</v>
      </c>
      <c r="G82" s="180" t="s">
        <v>105</v>
      </c>
      <c r="H82" s="180" t="s">
        <v>106</v>
      </c>
      <c r="I82" s="180" t="s">
        <v>107</v>
      </c>
      <c r="J82" s="180" t="s">
        <v>97</v>
      </c>
      <c r="K82" s="181" t="s">
        <v>108</v>
      </c>
      <c r="L82" s="182"/>
      <c r="M82" s="92" t="s">
        <v>19</v>
      </c>
      <c r="N82" s="93" t="s">
        <v>42</v>
      </c>
      <c r="O82" s="93" t="s">
        <v>109</v>
      </c>
      <c r="P82" s="93" t="s">
        <v>110</v>
      </c>
      <c r="Q82" s="93" t="s">
        <v>111</v>
      </c>
      <c r="R82" s="93" t="s">
        <v>112</v>
      </c>
      <c r="S82" s="93" t="s">
        <v>113</v>
      </c>
      <c r="T82" s="94" t="s">
        <v>114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115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</f>
        <v>0</v>
      </c>
      <c r="Q83" s="96"/>
      <c r="R83" s="185">
        <f>R84</f>
        <v>802.90034600000001</v>
      </c>
      <c r="S83" s="96"/>
      <c r="T83" s="186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98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71</v>
      </c>
      <c r="E84" s="191" t="s">
        <v>116</v>
      </c>
      <c r="F84" s="191" t="s">
        <v>117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P85+P324+P334</f>
        <v>0</v>
      </c>
      <c r="Q84" s="196"/>
      <c r="R84" s="197">
        <f>R85+R324+R334</f>
        <v>802.90034600000001</v>
      </c>
      <c r="S84" s="196"/>
      <c r="T84" s="198">
        <f>T85+T324+T334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80</v>
      </c>
      <c r="AT84" s="200" t="s">
        <v>71</v>
      </c>
      <c r="AU84" s="200" t="s">
        <v>72</v>
      </c>
      <c r="AY84" s="199" t="s">
        <v>118</v>
      </c>
      <c r="BK84" s="201">
        <f>BK85+BK324+BK334</f>
        <v>0</v>
      </c>
    </row>
    <row r="85" s="12" customFormat="1" ht="22.8" customHeight="1">
      <c r="A85" s="12"/>
      <c r="B85" s="188"/>
      <c r="C85" s="189"/>
      <c r="D85" s="190" t="s">
        <v>71</v>
      </c>
      <c r="E85" s="202" t="s">
        <v>80</v>
      </c>
      <c r="F85" s="202" t="s">
        <v>119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SUM(P86:P323)</f>
        <v>0</v>
      </c>
      <c r="Q85" s="196"/>
      <c r="R85" s="197">
        <f>SUM(R86:R323)</f>
        <v>7.2802459999999991</v>
      </c>
      <c r="S85" s="196"/>
      <c r="T85" s="198">
        <f>SUM(T86:T323)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80</v>
      </c>
      <c r="AT85" s="200" t="s">
        <v>71</v>
      </c>
      <c r="AU85" s="200" t="s">
        <v>80</v>
      </c>
      <c r="AY85" s="199" t="s">
        <v>118</v>
      </c>
      <c r="BK85" s="201">
        <f>SUM(BK86:BK323)</f>
        <v>0</v>
      </c>
    </row>
    <row r="86" s="2" customFormat="1" ht="33" customHeight="1">
      <c r="A86" s="38"/>
      <c r="B86" s="39"/>
      <c r="C86" s="204" t="s">
        <v>80</v>
      </c>
      <c r="D86" s="204" t="s">
        <v>120</v>
      </c>
      <c r="E86" s="205" t="s">
        <v>121</v>
      </c>
      <c r="F86" s="206" t="s">
        <v>122</v>
      </c>
      <c r="G86" s="207" t="s">
        <v>123</v>
      </c>
      <c r="H86" s="208">
        <v>1173</v>
      </c>
      <c r="I86" s="209"/>
      <c r="J86" s="210">
        <f>ROUND(I86*H86,2)</f>
        <v>0</v>
      </c>
      <c r="K86" s="206" t="s">
        <v>124</v>
      </c>
      <c r="L86" s="44"/>
      <c r="M86" s="211" t="s">
        <v>19</v>
      </c>
      <c r="N86" s="212" t="s">
        <v>43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125</v>
      </c>
      <c r="AT86" s="215" t="s">
        <v>120</v>
      </c>
      <c r="AU86" s="215" t="s">
        <v>82</v>
      </c>
      <c r="AY86" s="17" t="s">
        <v>118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80</v>
      </c>
      <c r="BK86" s="216">
        <f>ROUND(I86*H86,2)</f>
        <v>0</v>
      </c>
      <c r="BL86" s="17" t="s">
        <v>125</v>
      </c>
      <c r="BM86" s="215" t="s">
        <v>126</v>
      </c>
    </row>
    <row r="87" s="2" customFormat="1">
      <c r="A87" s="38"/>
      <c r="B87" s="39"/>
      <c r="C87" s="40"/>
      <c r="D87" s="217" t="s">
        <v>127</v>
      </c>
      <c r="E87" s="40"/>
      <c r="F87" s="218" t="s">
        <v>128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127</v>
      </c>
      <c r="AU87" s="17" t="s">
        <v>82</v>
      </c>
    </row>
    <row r="88" s="2" customFormat="1">
      <c r="A88" s="38"/>
      <c r="B88" s="39"/>
      <c r="C88" s="40"/>
      <c r="D88" s="222" t="s">
        <v>129</v>
      </c>
      <c r="E88" s="40"/>
      <c r="F88" s="223" t="s">
        <v>130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129</v>
      </c>
      <c r="AU88" s="17" t="s">
        <v>82</v>
      </c>
    </row>
    <row r="89" s="2" customFormat="1">
      <c r="A89" s="38"/>
      <c r="B89" s="39"/>
      <c r="C89" s="40"/>
      <c r="D89" s="217" t="s">
        <v>131</v>
      </c>
      <c r="E89" s="40"/>
      <c r="F89" s="224" t="s">
        <v>132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131</v>
      </c>
      <c r="AU89" s="17" t="s">
        <v>82</v>
      </c>
    </row>
    <row r="90" s="2" customFormat="1" ht="24.15" customHeight="1">
      <c r="A90" s="38"/>
      <c r="B90" s="39"/>
      <c r="C90" s="204" t="s">
        <v>133</v>
      </c>
      <c r="D90" s="204" t="s">
        <v>120</v>
      </c>
      <c r="E90" s="205" t="s">
        <v>134</v>
      </c>
      <c r="F90" s="206" t="s">
        <v>135</v>
      </c>
      <c r="G90" s="207" t="s">
        <v>136</v>
      </c>
      <c r="H90" s="208">
        <v>50</v>
      </c>
      <c r="I90" s="209"/>
      <c r="J90" s="210">
        <f>ROUND(I90*H90,2)</f>
        <v>0</v>
      </c>
      <c r="K90" s="206" t="s">
        <v>124</v>
      </c>
      <c r="L90" s="44"/>
      <c r="M90" s="211" t="s">
        <v>19</v>
      </c>
      <c r="N90" s="212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125</v>
      </c>
      <c r="AT90" s="215" t="s">
        <v>120</v>
      </c>
      <c r="AU90" s="215" t="s">
        <v>82</v>
      </c>
      <c r="AY90" s="17" t="s">
        <v>118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125</v>
      </c>
      <c r="BM90" s="215" t="s">
        <v>137</v>
      </c>
    </row>
    <row r="91" s="2" customFormat="1">
      <c r="A91" s="38"/>
      <c r="B91" s="39"/>
      <c r="C91" s="40"/>
      <c r="D91" s="217" t="s">
        <v>127</v>
      </c>
      <c r="E91" s="40"/>
      <c r="F91" s="218" t="s">
        <v>138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127</v>
      </c>
      <c r="AU91" s="17" t="s">
        <v>82</v>
      </c>
    </row>
    <row r="92" s="2" customFormat="1">
      <c r="A92" s="38"/>
      <c r="B92" s="39"/>
      <c r="C92" s="40"/>
      <c r="D92" s="222" t="s">
        <v>129</v>
      </c>
      <c r="E92" s="40"/>
      <c r="F92" s="223" t="s">
        <v>139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129</v>
      </c>
      <c r="AU92" s="17" t="s">
        <v>82</v>
      </c>
    </row>
    <row r="93" s="2" customFormat="1">
      <c r="A93" s="38"/>
      <c r="B93" s="39"/>
      <c r="C93" s="40"/>
      <c r="D93" s="217" t="s">
        <v>131</v>
      </c>
      <c r="E93" s="40"/>
      <c r="F93" s="224" t="s">
        <v>140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131</v>
      </c>
      <c r="AU93" s="17" t="s">
        <v>82</v>
      </c>
    </row>
    <row r="94" s="2" customFormat="1" ht="24.15" customHeight="1">
      <c r="A94" s="38"/>
      <c r="B94" s="39"/>
      <c r="C94" s="204" t="s">
        <v>125</v>
      </c>
      <c r="D94" s="204" t="s">
        <v>120</v>
      </c>
      <c r="E94" s="205" t="s">
        <v>141</v>
      </c>
      <c r="F94" s="206" t="s">
        <v>142</v>
      </c>
      <c r="G94" s="207" t="s">
        <v>136</v>
      </c>
      <c r="H94" s="208">
        <v>12</v>
      </c>
      <c r="I94" s="209"/>
      <c r="J94" s="210">
        <f>ROUND(I94*H94,2)</f>
        <v>0</v>
      </c>
      <c r="K94" s="206" t="s">
        <v>124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125</v>
      </c>
      <c r="AT94" s="215" t="s">
        <v>120</v>
      </c>
      <c r="AU94" s="215" t="s">
        <v>82</v>
      </c>
      <c r="AY94" s="17" t="s">
        <v>118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125</v>
      </c>
      <c r="BM94" s="215" t="s">
        <v>143</v>
      </c>
    </row>
    <row r="95" s="2" customFormat="1">
      <c r="A95" s="38"/>
      <c r="B95" s="39"/>
      <c r="C95" s="40"/>
      <c r="D95" s="217" t="s">
        <v>127</v>
      </c>
      <c r="E95" s="40"/>
      <c r="F95" s="218" t="s">
        <v>144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127</v>
      </c>
      <c r="AU95" s="17" t="s">
        <v>82</v>
      </c>
    </row>
    <row r="96" s="2" customFormat="1">
      <c r="A96" s="38"/>
      <c r="B96" s="39"/>
      <c r="C96" s="40"/>
      <c r="D96" s="222" t="s">
        <v>129</v>
      </c>
      <c r="E96" s="40"/>
      <c r="F96" s="223" t="s">
        <v>145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129</v>
      </c>
      <c r="AU96" s="17" t="s">
        <v>82</v>
      </c>
    </row>
    <row r="97" s="2" customFormat="1">
      <c r="A97" s="38"/>
      <c r="B97" s="39"/>
      <c r="C97" s="40"/>
      <c r="D97" s="217" t="s">
        <v>131</v>
      </c>
      <c r="E97" s="40"/>
      <c r="F97" s="224" t="s">
        <v>140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131</v>
      </c>
      <c r="AU97" s="17" t="s">
        <v>82</v>
      </c>
    </row>
    <row r="98" s="2" customFormat="1" ht="24.15" customHeight="1">
      <c r="A98" s="38"/>
      <c r="B98" s="39"/>
      <c r="C98" s="204" t="s">
        <v>146</v>
      </c>
      <c r="D98" s="204" t="s">
        <v>120</v>
      </c>
      <c r="E98" s="205" t="s">
        <v>147</v>
      </c>
      <c r="F98" s="206" t="s">
        <v>148</v>
      </c>
      <c r="G98" s="207" t="s">
        <v>136</v>
      </c>
      <c r="H98" s="208">
        <v>3</v>
      </c>
      <c r="I98" s="209"/>
      <c r="J98" s="210">
        <f>ROUND(I98*H98,2)</f>
        <v>0</v>
      </c>
      <c r="K98" s="206" t="s">
        <v>124</v>
      </c>
      <c r="L98" s="44"/>
      <c r="M98" s="211" t="s">
        <v>19</v>
      </c>
      <c r="N98" s="212" t="s">
        <v>43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125</v>
      </c>
      <c r="AT98" s="215" t="s">
        <v>120</v>
      </c>
      <c r="AU98" s="215" t="s">
        <v>82</v>
      </c>
      <c r="AY98" s="17" t="s">
        <v>118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80</v>
      </c>
      <c r="BK98" s="216">
        <f>ROUND(I98*H98,2)</f>
        <v>0</v>
      </c>
      <c r="BL98" s="17" t="s">
        <v>125</v>
      </c>
      <c r="BM98" s="215" t="s">
        <v>149</v>
      </c>
    </row>
    <row r="99" s="2" customFormat="1">
      <c r="A99" s="38"/>
      <c r="B99" s="39"/>
      <c r="C99" s="40"/>
      <c r="D99" s="217" t="s">
        <v>127</v>
      </c>
      <c r="E99" s="40"/>
      <c r="F99" s="218" t="s">
        <v>150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127</v>
      </c>
      <c r="AU99" s="17" t="s">
        <v>82</v>
      </c>
    </row>
    <row r="100" s="2" customFormat="1">
      <c r="A100" s="38"/>
      <c r="B100" s="39"/>
      <c r="C100" s="40"/>
      <c r="D100" s="222" t="s">
        <v>129</v>
      </c>
      <c r="E100" s="40"/>
      <c r="F100" s="223" t="s">
        <v>151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129</v>
      </c>
      <c r="AU100" s="17" t="s">
        <v>82</v>
      </c>
    </row>
    <row r="101" s="2" customFormat="1">
      <c r="A101" s="38"/>
      <c r="B101" s="39"/>
      <c r="C101" s="40"/>
      <c r="D101" s="217" t="s">
        <v>131</v>
      </c>
      <c r="E101" s="40"/>
      <c r="F101" s="224" t="s">
        <v>140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131</v>
      </c>
      <c r="AU101" s="17" t="s">
        <v>82</v>
      </c>
    </row>
    <row r="102" s="2" customFormat="1" ht="24.15" customHeight="1">
      <c r="A102" s="38"/>
      <c r="B102" s="39"/>
      <c r="C102" s="204" t="s">
        <v>152</v>
      </c>
      <c r="D102" s="204" t="s">
        <v>120</v>
      </c>
      <c r="E102" s="205" t="s">
        <v>153</v>
      </c>
      <c r="F102" s="206" t="s">
        <v>154</v>
      </c>
      <c r="G102" s="207" t="s">
        <v>136</v>
      </c>
      <c r="H102" s="208">
        <v>3</v>
      </c>
      <c r="I102" s="209"/>
      <c r="J102" s="210">
        <f>ROUND(I102*H102,2)</f>
        <v>0</v>
      </c>
      <c r="K102" s="206" t="s">
        <v>124</v>
      </c>
      <c r="L102" s="44"/>
      <c r="M102" s="211" t="s">
        <v>19</v>
      </c>
      <c r="N102" s="212" t="s">
        <v>43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125</v>
      </c>
      <c r="AT102" s="215" t="s">
        <v>120</v>
      </c>
      <c r="AU102" s="215" t="s">
        <v>82</v>
      </c>
      <c r="AY102" s="17" t="s">
        <v>118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80</v>
      </c>
      <c r="BK102" s="216">
        <f>ROUND(I102*H102,2)</f>
        <v>0</v>
      </c>
      <c r="BL102" s="17" t="s">
        <v>125</v>
      </c>
      <c r="BM102" s="215" t="s">
        <v>155</v>
      </c>
    </row>
    <row r="103" s="2" customFormat="1">
      <c r="A103" s="38"/>
      <c r="B103" s="39"/>
      <c r="C103" s="40"/>
      <c r="D103" s="217" t="s">
        <v>127</v>
      </c>
      <c r="E103" s="40"/>
      <c r="F103" s="218" t="s">
        <v>156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127</v>
      </c>
      <c r="AU103" s="17" t="s">
        <v>82</v>
      </c>
    </row>
    <row r="104" s="2" customFormat="1">
      <c r="A104" s="38"/>
      <c r="B104" s="39"/>
      <c r="C104" s="40"/>
      <c r="D104" s="222" t="s">
        <v>129</v>
      </c>
      <c r="E104" s="40"/>
      <c r="F104" s="223" t="s">
        <v>157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129</v>
      </c>
      <c r="AU104" s="17" t="s">
        <v>82</v>
      </c>
    </row>
    <row r="105" s="2" customFormat="1">
      <c r="A105" s="38"/>
      <c r="B105" s="39"/>
      <c r="C105" s="40"/>
      <c r="D105" s="217" t="s">
        <v>131</v>
      </c>
      <c r="E105" s="40"/>
      <c r="F105" s="224" t="s">
        <v>140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131</v>
      </c>
      <c r="AU105" s="17" t="s">
        <v>82</v>
      </c>
    </row>
    <row r="106" s="2" customFormat="1" ht="24.15" customHeight="1">
      <c r="A106" s="38"/>
      <c r="B106" s="39"/>
      <c r="C106" s="204" t="s">
        <v>158</v>
      </c>
      <c r="D106" s="204" t="s">
        <v>120</v>
      </c>
      <c r="E106" s="205" t="s">
        <v>159</v>
      </c>
      <c r="F106" s="206" t="s">
        <v>160</v>
      </c>
      <c r="G106" s="207" t="s">
        <v>136</v>
      </c>
      <c r="H106" s="208">
        <v>38</v>
      </c>
      <c r="I106" s="209"/>
      <c r="J106" s="210">
        <f>ROUND(I106*H106,2)</f>
        <v>0</v>
      </c>
      <c r="K106" s="206" t="s">
        <v>124</v>
      </c>
      <c r="L106" s="44"/>
      <c r="M106" s="211" t="s">
        <v>19</v>
      </c>
      <c r="N106" s="212" t="s">
        <v>43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125</v>
      </c>
      <c r="AT106" s="215" t="s">
        <v>120</v>
      </c>
      <c r="AU106" s="215" t="s">
        <v>82</v>
      </c>
      <c r="AY106" s="17" t="s">
        <v>118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125</v>
      </c>
      <c r="BM106" s="215" t="s">
        <v>161</v>
      </c>
    </row>
    <row r="107" s="2" customFormat="1">
      <c r="A107" s="38"/>
      <c r="B107" s="39"/>
      <c r="C107" s="40"/>
      <c r="D107" s="217" t="s">
        <v>127</v>
      </c>
      <c r="E107" s="40"/>
      <c r="F107" s="218" t="s">
        <v>162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127</v>
      </c>
      <c r="AU107" s="17" t="s">
        <v>82</v>
      </c>
    </row>
    <row r="108" s="2" customFormat="1">
      <c r="A108" s="38"/>
      <c r="B108" s="39"/>
      <c r="C108" s="40"/>
      <c r="D108" s="222" t="s">
        <v>129</v>
      </c>
      <c r="E108" s="40"/>
      <c r="F108" s="223" t="s">
        <v>163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129</v>
      </c>
      <c r="AU108" s="17" t="s">
        <v>82</v>
      </c>
    </row>
    <row r="109" s="2" customFormat="1">
      <c r="A109" s="38"/>
      <c r="B109" s="39"/>
      <c r="C109" s="40"/>
      <c r="D109" s="217" t="s">
        <v>131</v>
      </c>
      <c r="E109" s="40"/>
      <c r="F109" s="224" t="s">
        <v>140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131</v>
      </c>
      <c r="AU109" s="17" t="s">
        <v>82</v>
      </c>
    </row>
    <row r="110" s="2" customFormat="1" ht="24.15" customHeight="1">
      <c r="A110" s="38"/>
      <c r="B110" s="39"/>
      <c r="C110" s="204" t="s">
        <v>164</v>
      </c>
      <c r="D110" s="204" t="s">
        <v>120</v>
      </c>
      <c r="E110" s="205" t="s">
        <v>165</v>
      </c>
      <c r="F110" s="206" t="s">
        <v>166</v>
      </c>
      <c r="G110" s="207" t="s">
        <v>136</v>
      </c>
      <c r="H110" s="208">
        <v>2</v>
      </c>
      <c r="I110" s="209"/>
      <c r="J110" s="210">
        <f>ROUND(I110*H110,2)</f>
        <v>0</v>
      </c>
      <c r="K110" s="206" t="s">
        <v>124</v>
      </c>
      <c r="L110" s="44"/>
      <c r="M110" s="211" t="s">
        <v>19</v>
      </c>
      <c r="N110" s="212" t="s">
        <v>43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125</v>
      </c>
      <c r="AT110" s="215" t="s">
        <v>120</v>
      </c>
      <c r="AU110" s="215" t="s">
        <v>82</v>
      </c>
      <c r="AY110" s="17" t="s">
        <v>118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80</v>
      </c>
      <c r="BK110" s="216">
        <f>ROUND(I110*H110,2)</f>
        <v>0</v>
      </c>
      <c r="BL110" s="17" t="s">
        <v>125</v>
      </c>
      <c r="BM110" s="215" t="s">
        <v>167</v>
      </c>
    </row>
    <row r="111" s="2" customFormat="1">
      <c r="A111" s="38"/>
      <c r="B111" s="39"/>
      <c r="C111" s="40"/>
      <c r="D111" s="217" t="s">
        <v>127</v>
      </c>
      <c r="E111" s="40"/>
      <c r="F111" s="218" t="s">
        <v>168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127</v>
      </c>
      <c r="AU111" s="17" t="s">
        <v>82</v>
      </c>
    </row>
    <row r="112" s="2" customFormat="1">
      <c r="A112" s="38"/>
      <c r="B112" s="39"/>
      <c r="C112" s="40"/>
      <c r="D112" s="222" t="s">
        <v>129</v>
      </c>
      <c r="E112" s="40"/>
      <c r="F112" s="223" t="s">
        <v>169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129</v>
      </c>
      <c r="AU112" s="17" t="s">
        <v>82</v>
      </c>
    </row>
    <row r="113" s="2" customFormat="1">
      <c r="A113" s="38"/>
      <c r="B113" s="39"/>
      <c r="C113" s="40"/>
      <c r="D113" s="217" t="s">
        <v>131</v>
      </c>
      <c r="E113" s="40"/>
      <c r="F113" s="224" t="s">
        <v>140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131</v>
      </c>
      <c r="AU113" s="17" t="s">
        <v>82</v>
      </c>
    </row>
    <row r="114" s="2" customFormat="1" ht="24.15" customHeight="1">
      <c r="A114" s="38"/>
      <c r="B114" s="39"/>
      <c r="C114" s="204" t="s">
        <v>170</v>
      </c>
      <c r="D114" s="204" t="s">
        <v>120</v>
      </c>
      <c r="E114" s="205" t="s">
        <v>171</v>
      </c>
      <c r="F114" s="206" t="s">
        <v>172</v>
      </c>
      <c r="G114" s="207" t="s">
        <v>136</v>
      </c>
      <c r="H114" s="208">
        <v>50</v>
      </c>
      <c r="I114" s="209"/>
      <c r="J114" s="210">
        <f>ROUND(I114*H114,2)</f>
        <v>0</v>
      </c>
      <c r="K114" s="206" t="s">
        <v>124</v>
      </c>
      <c r="L114" s="44"/>
      <c r="M114" s="211" t="s">
        <v>19</v>
      </c>
      <c r="N114" s="212" t="s">
        <v>43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125</v>
      </c>
      <c r="AT114" s="215" t="s">
        <v>120</v>
      </c>
      <c r="AU114" s="215" t="s">
        <v>82</v>
      </c>
      <c r="AY114" s="17" t="s">
        <v>118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125</v>
      </c>
      <c r="BM114" s="215" t="s">
        <v>173</v>
      </c>
    </row>
    <row r="115" s="2" customFormat="1">
      <c r="A115" s="38"/>
      <c r="B115" s="39"/>
      <c r="C115" s="40"/>
      <c r="D115" s="217" t="s">
        <v>127</v>
      </c>
      <c r="E115" s="40"/>
      <c r="F115" s="218" t="s">
        <v>174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127</v>
      </c>
      <c r="AU115" s="17" t="s">
        <v>82</v>
      </c>
    </row>
    <row r="116" s="2" customFormat="1">
      <c r="A116" s="38"/>
      <c r="B116" s="39"/>
      <c r="C116" s="40"/>
      <c r="D116" s="222" t="s">
        <v>129</v>
      </c>
      <c r="E116" s="40"/>
      <c r="F116" s="223" t="s">
        <v>175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129</v>
      </c>
      <c r="AU116" s="17" t="s">
        <v>82</v>
      </c>
    </row>
    <row r="117" s="2" customFormat="1" ht="16.5" customHeight="1">
      <c r="A117" s="38"/>
      <c r="B117" s="39"/>
      <c r="C117" s="204" t="s">
        <v>176</v>
      </c>
      <c r="D117" s="204" t="s">
        <v>120</v>
      </c>
      <c r="E117" s="205" t="s">
        <v>177</v>
      </c>
      <c r="F117" s="206" t="s">
        <v>178</v>
      </c>
      <c r="G117" s="207" t="s">
        <v>136</v>
      </c>
      <c r="H117" s="208">
        <v>89</v>
      </c>
      <c r="I117" s="209"/>
      <c r="J117" s="210">
        <f>ROUND(I117*H117,2)</f>
        <v>0</v>
      </c>
      <c r="K117" s="206" t="s">
        <v>124</v>
      </c>
      <c r="L117" s="44"/>
      <c r="M117" s="211" t="s">
        <v>19</v>
      </c>
      <c r="N117" s="212" t="s">
        <v>43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125</v>
      </c>
      <c r="AT117" s="215" t="s">
        <v>120</v>
      </c>
      <c r="AU117" s="215" t="s">
        <v>82</v>
      </c>
      <c r="AY117" s="17" t="s">
        <v>118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80</v>
      </c>
      <c r="BK117" s="216">
        <f>ROUND(I117*H117,2)</f>
        <v>0</v>
      </c>
      <c r="BL117" s="17" t="s">
        <v>125</v>
      </c>
      <c r="BM117" s="215" t="s">
        <v>179</v>
      </c>
    </row>
    <row r="118" s="2" customFormat="1">
      <c r="A118" s="38"/>
      <c r="B118" s="39"/>
      <c r="C118" s="40"/>
      <c r="D118" s="217" t="s">
        <v>127</v>
      </c>
      <c r="E118" s="40"/>
      <c r="F118" s="218" t="s">
        <v>180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127</v>
      </c>
      <c r="AU118" s="17" t="s">
        <v>82</v>
      </c>
    </row>
    <row r="119" s="2" customFormat="1">
      <c r="A119" s="38"/>
      <c r="B119" s="39"/>
      <c r="C119" s="40"/>
      <c r="D119" s="222" t="s">
        <v>129</v>
      </c>
      <c r="E119" s="40"/>
      <c r="F119" s="223" t="s">
        <v>181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129</v>
      </c>
      <c r="AU119" s="17" t="s">
        <v>82</v>
      </c>
    </row>
    <row r="120" s="2" customFormat="1">
      <c r="A120" s="38"/>
      <c r="B120" s="39"/>
      <c r="C120" s="40"/>
      <c r="D120" s="217" t="s">
        <v>131</v>
      </c>
      <c r="E120" s="40"/>
      <c r="F120" s="224" t="s">
        <v>182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131</v>
      </c>
      <c r="AU120" s="17" t="s">
        <v>82</v>
      </c>
    </row>
    <row r="121" s="2" customFormat="1" ht="16.5" customHeight="1">
      <c r="A121" s="38"/>
      <c r="B121" s="39"/>
      <c r="C121" s="204" t="s">
        <v>183</v>
      </c>
      <c r="D121" s="204" t="s">
        <v>120</v>
      </c>
      <c r="E121" s="205" t="s">
        <v>184</v>
      </c>
      <c r="F121" s="206" t="s">
        <v>185</v>
      </c>
      <c r="G121" s="207" t="s">
        <v>136</v>
      </c>
      <c r="H121" s="208">
        <v>15</v>
      </c>
      <c r="I121" s="209"/>
      <c r="J121" s="210">
        <f>ROUND(I121*H121,2)</f>
        <v>0</v>
      </c>
      <c r="K121" s="206" t="s">
        <v>124</v>
      </c>
      <c r="L121" s="44"/>
      <c r="M121" s="211" t="s">
        <v>19</v>
      </c>
      <c r="N121" s="212" t="s">
        <v>43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125</v>
      </c>
      <c r="AT121" s="215" t="s">
        <v>120</v>
      </c>
      <c r="AU121" s="215" t="s">
        <v>82</v>
      </c>
      <c r="AY121" s="17" t="s">
        <v>118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80</v>
      </c>
      <c r="BK121" s="216">
        <f>ROUND(I121*H121,2)</f>
        <v>0</v>
      </c>
      <c r="BL121" s="17" t="s">
        <v>125</v>
      </c>
      <c r="BM121" s="215" t="s">
        <v>186</v>
      </c>
    </row>
    <row r="122" s="2" customFormat="1">
      <c r="A122" s="38"/>
      <c r="B122" s="39"/>
      <c r="C122" s="40"/>
      <c r="D122" s="217" t="s">
        <v>127</v>
      </c>
      <c r="E122" s="40"/>
      <c r="F122" s="218" t="s">
        <v>187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127</v>
      </c>
      <c r="AU122" s="17" t="s">
        <v>82</v>
      </c>
    </row>
    <row r="123" s="2" customFormat="1">
      <c r="A123" s="38"/>
      <c r="B123" s="39"/>
      <c r="C123" s="40"/>
      <c r="D123" s="222" t="s">
        <v>129</v>
      </c>
      <c r="E123" s="40"/>
      <c r="F123" s="223" t="s">
        <v>188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129</v>
      </c>
      <c r="AU123" s="17" t="s">
        <v>82</v>
      </c>
    </row>
    <row r="124" s="2" customFormat="1">
      <c r="A124" s="38"/>
      <c r="B124" s="39"/>
      <c r="C124" s="40"/>
      <c r="D124" s="217" t="s">
        <v>131</v>
      </c>
      <c r="E124" s="40"/>
      <c r="F124" s="224" t="s">
        <v>182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131</v>
      </c>
      <c r="AU124" s="17" t="s">
        <v>82</v>
      </c>
    </row>
    <row r="125" s="2" customFormat="1" ht="16.5" customHeight="1">
      <c r="A125" s="38"/>
      <c r="B125" s="39"/>
      <c r="C125" s="204" t="s">
        <v>189</v>
      </c>
      <c r="D125" s="204" t="s">
        <v>120</v>
      </c>
      <c r="E125" s="205" t="s">
        <v>190</v>
      </c>
      <c r="F125" s="206" t="s">
        <v>191</v>
      </c>
      <c r="G125" s="207" t="s">
        <v>136</v>
      </c>
      <c r="H125" s="208">
        <v>3</v>
      </c>
      <c r="I125" s="209"/>
      <c r="J125" s="210">
        <f>ROUND(I125*H125,2)</f>
        <v>0</v>
      </c>
      <c r="K125" s="206" t="s">
        <v>124</v>
      </c>
      <c r="L125" s="44"/>
      <c r="M125" s="211" t="s">
        <v>19</v>
      </c>
      <c r="N125" s="212" t="s">
        <v>43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125</v>
      </c>
      <c r="AT125" s="215" t="s">
        <v>120</v>
      </c>
      <c r="AU125" s="215" t="s">
        <v>82</v>
      </c>
      <c r="AY125" s="17" t="s">
        <v>118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80</v>
      </c>
      <c r="BK125" s="216">
        <f>ROUND(I125*H125,2)</f>
        <v>0</v>
      </c>
      <c r="BL125" s="17" t="s">
        <v>125</v>
      </c>
      <c r="BM125" s="215" t="s">
        <v>192</v>
      </c>
    </row>
    <row r="126" s="2" customFormat="1">
      <c r="A126" s="38"/>
      <c r="B126" s="39"/>
      <c r="C126" s="40"/>
      <c r="D126" s="217" t="s">
        <v>127</v>
      </c>
      <c r="E126" s="40"/>
      <c r="F126" s="218" t="s">
        <v>193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127</v>
      </c>
      <c r="AU126" s="17" t="s">
        <v>82</v>
      </c>
    </row>
    <row r="127" s="2" customFormat="1">
      <c r="A127" s="38"/>
      <c r="B127" s="39"/>
      <c r="C127" s="40"/>
      <c r="D127" s="222" t="s">
        <v>129</v>
      </c>
      <c r="E127" s="40"/>
      <c r="F127" s="223" t="s">
        <v>194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129</v>
      </c>
      <c r="AU127" s="17" t="s">
        <v>82</v>
      </c>
    </row>
    <row r="128" s="2" customFormat="1">
      <c r="A128" s="38"/>
      <c r="B128" s="39"/>
      <c r="C128" s="40"/>
      <c r="D128" s="217" t="s">
        <v>131</v>
      </c>
      <c r="E128" s="40"/>
      <c r="F128" s="224" t="s">
        <v>182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131</v>
      </c>
      <c r="AU128" s="17" t="s">
        <v>82</v>
      </c>
    </row>
    <row r="129" s="2" customFormat="1" ht="16.5" customHeight="1">
      <c r="A129" s="38"/>
      <c r="B129" s="39"/>
      <c r="C129" s="204" t="s">
        <v>195</v>
      </c>
      <c r="D129" s="204" t="s">
        <v>120</v>
      </c>
      <c r="E129" s="205" t="s">
        <v>196</v>
      </c>
      <c r="F129" s="206" t="s">
        <v>197</v>
      </c>
      <c r="G129" s="207" t="s">
        <v>136</v>
      </c>
      <c r="H129" s="208">
        <v>3</v>
      </c>
      <c r="I129" s="209"/>
      <c r="J129" s="210">
        <f>ROUND(I129*H129,2)</f>
        <v>0</v>
      </c>
      <c r="K129" s="206" t="s">
        <v>124</v>
      </c>
      <c r="L129" s="44"/>
      <c r="M129" s="211" t="s">
        <v>19</v>
      </c>
      <c r="N129" s="212" t="s">
        <v>43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125</v>
      </c>
      <c r="AT129" s="215" t="s">
        <v>120</v>
      </c>
      <c r="AU129" s="215" t="s">
        <v>82</v>
      </c>
      <c r="AY129" s="17" t="s">
        <v>118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80</v>
      </c>
      <c r="BK129" s="216">
        <f>ROUND(I129*H129,2)</f>
        <v>0</v>
      </c>
      <c r="BL129" s="17" t="s">
        <v>125</v>
      </c>
      <c r="BM129" s="215" t="s">
        <v>198</v>
      </c>
    </row>
    <row r="130" s="2" customFormat="1">
      <c r="A130" s="38"/>
      <c r="B130" s="39"/>
      <c r="C130" s="40"/>
      <c r="D130" s="217" t="s">
        <v>127</v>
      </c>
      <c r="E130" s="40"/>
      <c r="F130" s="218" t="s">
        <v>199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127</v>
      </c>
      <c r="AU130" s="17" t="s">
        <v>82</v>
      </c>
    </row>
    <row r="131" s="2" customFormat="1">
      <c r="A131" s="38"/>
      <c r="B131" s="39"/>
      <c r="C131" s="40"/>
      <c r="D131" s="222" t="s">
        <v>129</v>
      </c>
      <c r="E131" s="40"/>
      <c r="F131" s="223" t="s">
        <v>200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129</v>
      </c>
      <c r="AU131" s="17" t="s">
        <v>82</v>
      </c>
    </row>
    <row r="132" s="2" customFormat="1">
      <c r="A132" s="38"/>
      <c r="B132" s="39"/>
      <c r="C132" s="40"/>
      <c r="D132" s="217" t="s">
        <v>131</v>
      </c>
      <c r="E132" s="40"/>
      <c r="F132" s="224" t="s">
        <v>182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131</v>
      </c>
      <c r="AU132" s="17" t="s">
        <v>82</v>
      </c>
    </row>
    <row r="133" s="2" customFormat="1" ht="24.15" customHeight="1">
      <c r="A133" s="38"/>
      <c r="B133" s="39"/>
      <c r="C133" s="204" t="s">
        <v>201</v>
      </c>
      <c r="D133" s="204" t="s">
        <v>120</v>
      </c>
      <c r="E133" s="205" t="s">
        <v>202</v>
      </c>
      <c r="F133" s="206" t="s">
        <v>203</v>
      </c>
      <c r="G133" s="207" t="s">
        <v>123</v>
      </c>
      <c r="H133" s="208">
        <v>13006</v>
      </c>
      <c r="I133" s="209"/>
      <c r="J133" s="210">
        <f>ROUND(I133*H133,2)</f>
        <v>0</v>
      </c>
      <c r="K133" s="206" t="s">
        <v>124</v>
      </c>
      <c r="L133" s="44"/>
      <c r="M133" s="211" t="s">
        <v>19</v>
      </c>
      <c r="N133" s="212" t="s">
        <v>43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125</v>
      </c>
      <c r="AT133" s="215" t="s">
        <v>120</v>
      </c>
      <c r="AU133" s="215" t="s">
        <v>82</v>
      </c>
      <c r="AY133" s="17" t="s">
        <v>118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80</v>
      </c>
      <c r="BK133" s="216">
        <f>ROUND(I133*H133,2)</f>
        <v>0</v>
      </c>
      <c r="BL133" s="17" t="s">
        <v>125</v>
      </c>
      <c r="BM133" s="215" t="s">
        <v>204</v>
      </c>
    </row>
    <row r="134" s="2" customFormat="1">
      <c r="A134" s="38"/>
      <c r="B134" s="39"/>
      <c r="C134" s="40"/>
      <c r="D134" s="217" t="s">
        <v>127</v>
      </c>
      <c r="E134" s="40"/>
      <c r="F134" s="218" t="s">
        <v>205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127</v>
      </c>
      <c r="AU134" s="17" t="s">
        <v>82</v>
      </c>
    </row>
    <row r="135" s="2" customFormat="1">
      <c r="A135" s="38"/>
      <c r="B135" s="39"/>
      <c r="C135" s="40"/>
      <c r="D135" s="222" t="s">
        <v>129</v>
      </c>
      <c r="E135" s="40"/>
      <c r="F135" s="223" t="s">
        <v>206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129</v>
      </c>
      <c r="AU135" s="17" t="s">
        <v>82</v>
      </c>
    </row>
    <row r="136" s="2" customFormat="1">
      <c r="A136" s="38"/>
      <c r="B136" s="39"/>
      <c r="C136" s="40"/>
      <c r="D136" s="217" t="s">
        <v>131</v>
      </c>
      <c r="E136" s="40"/>
      <c r="F136" s="224" t="s">
        <v>207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131</v>
      </c>
      <c r="AU136" s="17" t="s">
        <v>82</v>
      </c>
    </row>
    <row r="137" s="2" customFormat="1" ht="33" customHeight="1">
      <c r="A137" s="38"/>
      <c r="B137" s="39"/>
      <c r="C137" s="204" t="s">
        <v>208</v>
      </c>
      <c r="D137" s="204" t="s">
        <v>120</v>
      </c>
      <c r="E137" s="205" t="s">
        <v>209</v>
      </c>
      <c r="F137" s="206" t="s">
        <v>210</v>
      </c>
      <c r="G137" s="207" t="s">
        <v>211</v>
      </c>
      <c r="H137" s="208">
        <v>6830</v>
      </c>
      <c r="I137" s="209"/>
      <c r="J137" s="210">
        <f>ROUND(I137*H137,2)</f>
        <v>0</v>
      </c>
      <c r="K137" s="206" t="s">
        <v>124</v>
      </c>
      <c r="L137" s="44"/>
      <c r="M137" s="211" t="s">
        <v>19</v>
      </c>
      <c r="N137" s="212" t="s">
        <v>43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125</v>
      </c>
      <c r="AT137" s="215" t="s">
        <v>120</v>
      </c>
      <c r="AU137" s="215" t="s">
        <v>82</v>
      </c>
      <c r="AY137" s="17" t="s">
        <v>118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80</v>
      </c>
      <c r="BK137" s="216">
        <f>ROUND(I137*H137,2)</f>
        <v>0</v>
      </c>
      <c r="BL137" s="17" t="s">
        <v>125</v>
      </c>
      <c r="BM137" s="215" t="s">
        <v>212</v>
      </c>
    </row>
    <row r="138" s="2" customFormat="1">
      <c r="A138" s="38"/>
      <c r="B138" s="39"/>
      <c r="C138" s="40"/>
      <c r="D138" s="217" t="s">
        <v>127</v>
      </c>
      <c r="E138" s="40"/>
      <c r="F138" s="218" t="s">
        <v>213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127</v>
      </c>
      <c r="AU138" s="17" t="s">
        <v>82</v>
      </c>
    </row>
    <row r="139" s="2" customFormat="1">
      <c r="A139" s="38"/>
      <c r="B139" s="39"/>
      <c r="C139" s="40"/>
      <c r="D139" s="222" t="s">
        <v>129</v>
      </c>
      <c r="E139" s="40"/>
      <c r="F139" s="223" t="s">
        <v>214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129</v>
      </c>
      <c r="AU139" s="17" t="s">
        <v>82</v>
      </c>
    </row>
    <row r="140" s="2" customFormat="1">
      <c r="A140" s="38"/>
      <c r="B140" s="39"/>
      <c r="C140" s="40"/>
      <c r="D140" s="217" t="s">
        <v>131</v>
      </c>
      <c r="E140" s="40"/>
      <c r="F140" s="224" t="s">
        <v>215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131</v>
      </c>
      <c r="AU140" s="17" t="s">
        <v>82</v>
      </c>
    </row>
    <row r="141" s="13" customFormat="1">
      <c r="A141" s="13"/>
      <c r="B141" s="225"/>
      <c r="C141" s="226"/>
      <c r="D141" s="217" t="s">
        <v>216</v>
      </c>
      <c r="E141" s="227" t="s">
        <v>19</v>
      </c>
      <c r="F141" s="228" t="s">
        <v>217</v>
      </c>
      <c r="G141" s="226"/>
      <c r="H141" s="229">
        <v>6830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216</v>
      </c>
      <c r="AU141" s="235" t="s">
        <v>82</v>
      </c>
      <c r="AV141" s="13" t="s">
        <v>82</v>
      </c>
      <c r="AW141" s="13" t="s">
        <v>33</v>
      </c>
      <c r="AX141" s="13" t="s">
        <v>80</v>
      </c>
      <c r="AY141" s="235" t="s">
        <v>118</v>
      </c>
    </row>
    <row r="142" s="2" customFormat="1" ht="24.15" customHeight="1">
      <c r="A142" s="38"/>
      <c r="B142" s="39"/>
      <c r="C142" s="204" t="s">
        <v>8</v>
      </c>
      <c r="D142" s="204" t="s">
        <v>120</v>
      </c>
      <c r="E142" s="205" t="s">
        <v>218</v>
      </c>
      <c r="F142" s="206" t="s">
        <v>219</v>
      </c>
      <c r="G142" s="207" t="s">
        <v>136</v>
      </c>
      <c r="H142" s="208">
        <v>50</v>
      </c>
      <c r="I142" s="209"/>
      <c r="J142" s="210">
        <f>ROUND(I142*H142,2)</f>
        <v>0</v>
      </c>
      <c r="K142" s="206" t="s">
        <v>124</v>
      </c>
      <c r="L142" s="44"/>
      <c r="M142" s="211" t="s">
        <v>19</v>
      </c>
      <c r="N142" s="212" t="s">
        <v>43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125</v>
      </c>
      <c r="AT142" s="215" t="s">
        <v>120</v>
      </c>
      <c r="AU142" s="215" t="s">
        <v>82</v>
      </c>
      <c r="AY142" s="17" t="s">
        <v>118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80</v>
      </c>
      <c r="BK142" s="216">
        <f>ROUND(I142*H142,2)</f>
        <v>0</v>
      </c>
      <c r="BL142" s="17" t="s">
        <v>125</v>
      </c>
      <c r="BM142" s="215" t="s">
        <v>220</v>
      </c>
    </row>
    <row r="143" s="2" customFormat="1">
      <c r="A143" s="38"/>
      <c r="B143" s="39"/>
      <c r="C143" s="40"/>
      <c r="D143" s="217" t="s">
        <v>127</v>
      </c>
      <c r="E143" s="40"/>
      <c r="F143" s="218" t="s">
        <v>221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127</v>
      </c>
      <c r="AU143" s="17" t="s">
        <v>82</v>
      </c>
    </row>
    <row r="144" s="2" customFormat="1">
      <c r="A144" s="38"/>
      <c r="B144" s="39"/>
      <c r="C144" s="40"/>
      <c r="D144" s="222" t="s">
        <v>129</v>
      </c>
      <c r="E144" s="40"/>
      <c r="F144" s="223" t="s">
        <v>222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129</v>
      </c>
      <c r="AU144" s="17" t="s">
        <v>82</v>
      </c>
    </row>
    <row r="145" s="2" customFormat="1">
      <c r="A145" s="38"/>
      <c r="B145" s="39"/>
      <c r="C145" s="40"/>
      <c r="D145" s="217" t="s">
        <v>131</v>
      </c>
      <c r="E145" s="40"/>
      <c r="F145" s="224" t="s">
        <v>223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131</v>
      </c>
      <c r="AU145" s="17" t="s">
        <v>82</v>
      </c>
    </row>
    <row r="146" s="2" customFormat="1" ht="24.15" customHeight="1">
      <c r="A146" s="38"/>
      <c r="B146" s="39"/>
      <c r="C146" s="204" t="s">
        <v>224</v>
      </c>
      <c r="D146" s="204" t="s">
        <v>120</v>
      </c>
      <c r="E146" s="205" t="s">
        <v>225</v>
      </c>
      <c r="F146" s="206" t="s">
        <v>226</v>
      </c>
      <c r="G146" s="207" t="s">
        <v>136</v>
      </c>
      <c r="H146" s="208">
        <v>12</v>
      </c>
      <c r="I146" s="209"/>
      <c r="J146" s="210">
        <f>ROUND(I146*H146,2)</f>
        <v>0</v>
      </c>
      <c r="K146" s="206" t="s">
        <v>124</v>
      </c>
      <c r="L146" s="44"/>
      <c r="M146" s="211" t="s">
        <v>19</v>
      </c>
      <c r="N146" s="212" t="s">
        <v>43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125</v>
      </c>
      <c r="AT146" s="215" t="s">
        <v>120</v>
      </c>
      <c r="AU146" s="215" t="s">
        <v>82</v>
      </c>
      <c r="AY146" s="17" t="s">
        <v>118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80</v>
      </c>
      <c r="BK146" s="216">
        <f>ROUND(I146*H146,2)</f>
        <v>0</v>
      </c>
      <c r="BL146" s="17" t="s">
        <v>125</v>
      </c>
      <c r="BM146" s="215" t="s">
        <v>227</v>
      </c>
    </row>
    <row r="147" s="2" customFormat="1">
      <c r="A147" s="38"/>
      <c r="B147" s="39"/>
      <c r="C147" s="40"/>
      <c r="D147" s="217" t="s">
        <v>127</v>
      </c>
      <c r="E147" s="40"/>
      <c r="F147" s="218" t="s">
        <v>228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127</v>
      </c>
      <c r="AU147" s="17" t="s">
        <v>82</v>
      </c>
    </row>
    <row r="148" s="2" customFormat="1">
      <c r="A148" s="38"/>
      <c r="B148" s="39"/>
      <c r="C148" s="40"/>
      <c r="D148" s="222" t="s">
        <v>129</v>
      </c>
      <c r="E148" s="40"/>
      <c r="F148" s="223" t="s">
        <v>229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129</v>
      </c>
      <c r="AU148" s="17" t="s">
        <v>82</v>
      </c>
    </row>
    <row r="149" s="2" customFormat="1">
      <c r="A149" s="38"/>
      <c r="B149" s="39"/>
      <c r="C149" s="40"/>
      <c r="D149" s="217" t="s">
        <v>131</v>
      </c>
      <c r="E149" s="40"/>
      <c r="F149" s="224" t="s">
        <v>223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131</v>
      </c>
      <c r="AU149" s="17" t="s">
        <v>82</v>
      </c>
    </row>
    <row r="150" s="2" customFormat="1" ht="24.15" customHeight="1">
      <c r="A150" s="38"/>
      <c r="B150" s="39"/>
      <c r="C150" s="204" t="s">
        <v>230</v>
      </c>
      <c r="D150" s="204" t="s">
        <v>120</v>
      </c>
      <c r="E150" s="205" t="s">
        <v>231</v>
      </c>
      <c r="F150" s="206" t="s">
        <v>232</v>
      </c>
      <c r="G150" s="207" t="s">
        <v>136</v>
      </c>
      <c r="H150" s="208">
        <v>3</v>
      </c>
      <c r="I150" s="209"/>
      <c r="J150" s="210">
        <f>ROUND(I150*H150,2)</f>
        <v>0</v>
      </c>
      <c r="K150" s="206" t="s">
        <v>124</v>
      </c>
      <c r="L150" s="44"/>
      <c r="M150" s="211" t="s">
        <v>19</v>
      </c>
      <c r="N150" s="212" t="s">
        <v>43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125</v>
      </c>
      <c r="AT150" s="215" t="s">
        <v>120</v>
      </c>
      <c r="AU150" s="215" t="s">
        <v>82</v>
      </c>
      <c r="AY150" s="17" t="s">
        <v>118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80</v>
      </c>
      <c r="BK150" s="216">
        <f>ROUND(I150*H150,2)</f>
        <v>0</v>
      </c>
      <c r="BL150" s="17" t="s">
        <v>125</v>
      </c>
      <c r="BM150" s="215" t="s">
        <v>233</v>
      </c>
    </row>
    <row r="151" s="2" customFormat="1">
      <c r="A151" s="38"/>
      <c r="B151" s="39"/>
      <c r="C151" s="40"/>
      <c r="D151" s="217" t="s">
        <v>127</v>
      </c>
      <c r="E151" s="40"/>
      <c r="F151" s="218" t="s">
        <v>234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127</v>
      </c>
      <c r="AU151" s="17" t="s">
        <v>82</v>
      </c>
    </row>
    <row r="152" s="2" customFormat="1">
      <c r="A152" s="38"/>
      <c r="B152" s="39"/>
      <c r="C152" s="40"/>
      <c r="D152" s="222" t="s">
        <v>129</v>
      </c>
      <c r="E152" s="40"/>
      <c r="F152" s="223" t="s">
        <v>235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129</v>
      </c>
      <c r="AU152" s="17" t="s">
        <v>82</v>
      </c>
    </row>
    <row r="153" s="2" customFormat="1">
      <c r="A153" s="38"/>
      <c r="B153" s="39"/>
      <c r="C153" s="40"/>
      <c r="D153" s="217" t="s">
        <v>131</v>
      </c>
      <c r="E153" s="40"/>
      <c r="F153" s="224" t="s">
        <v>223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131</v>
      </c>
      <c r="AU153" s="17" t="s">
        <v>82</v>
      </c>
    </row>
    <row r="154" s="2" customFormat="1" ht="24.15" customHeight="1">
      <c r="A154" s="38"/>
      <c r="B154" s="39"/>
      <c r="C154" s="204" t="s">
        <v>236</v>
      </c>
      <c r="D154" s="204" t="s">
        <v>120</v>
      </c>
      <c r="E154" s="205" t="s">
        <v>237</v>
      </c>
      <c r="F154" s="206" t="s">
        <v>238</v>
      </c>
      <c r="G154" s="207" t="s">
        <v>136</v>
      </c>
      <c r="H154" s="208">
        <v>38</v>
      </c>
      <c r="I154" s="209"/>
      <c r="J154" s="210">
        <f>ROUND(I154*H154,2)</f>
        <v>0</v>
      </c>
      <c r="K154" s="206" t="s">
        <v>124</v>
      </c>
      <c r="L154" s="44"/>
      <c r="M154" s="211" t="s">
        <v>19</v>
      </c>
      <c r="N154" s="212" t="s">
        <v>43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125</v>
      </c>
      <c r="AT154" s="215" t="s">
        <v>120</v>
      </c>
      <c r="AU154" s="215" t="s">
        <v>82</v>
      </c>
      <c r="AY154" s="17" t="s">
        <v>118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80</v>
      </c>
      <c r="BK154" s="216">
        <f>ROUND(I154*H154,2)</f>
        <v>0</v>
      </c>
      <c r="BL154" s="17" t="s">
        <v>125</v>
      </c>
      <c r="BM154" s="215" t="s">
        <v>239</v>
      </c>
    </row>
    <row r="155" s="2" customFormat="1">
      <c r="A155" s="38"/>
      <c r="B155" s="39"/>
      <c r="C155" s="40"/>
      <c r="D155" s="217" t="s">
        <v>127</v>
      </c>
      <c r="E155" s="40"/>
      <c r="F155" s="218" t="s">
        <v>240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127</v>
      </c>
      <c r="AU155" s="17" t="s">
        <v>82</v>
      </c>
    </row>
    <row r="156" s="2" customFormat="1">
      <c r="A156" s="38"/>
      <c r="B156" s="39"/>
      <c r="C156" s="40"/>
      <c r="D156" s="222" t="s">
        <v>129</v>
      </c>
      <c r="E156" s="40"/>
      <c r="F156" s="223" t="s">
        <v>241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129</v>
      </c>
      <c r="AU156" s="17" t="s">
        <v>82</v>
      </c>
    </row>
    <row r="157" s="2" customFormat="1">
      <c r="A157" s="38"/>
      <c r="B157" s="39"/>
      <c r="C157" s="40"/>
      <c r="D157" s="217" t="s">
        <v>131</v>
      </c>
      <c r="E157" s="40"/>
      <c r="F157" s="224" t="s">
        <v>223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131</v>
      </c>
      <c r="AU157" s="17" t="s">
        <v>82</v>
      </c>
    </row>
    <row r="158" s="2" customFormat="1" ht="24.15" customHeight="1">
      <c r="A158" s="38"/>
      <c r="B158" s="39"/>
      <c r="C158" s="204" t="s">
        <v>242</v>
      </c>
      <c r="D158" s="204" t="s">
        <v>120</v>
      </c>
      <c r="E158" s="205" t="s">
        <v>243</v>
      </c>
      <c r="F158" s="206" t="s">
        <v>244</v>
      </c>
      <c r="G158" s="207" t="s">
        <v>136</v>
      </c>
      <c r="H158" s="208">
        <v>2</v>
      </c>
      <c r="I158" s="209"/>
      <c r="J158" s="210">
        <f>ROUND(I158*H158,2)</f>
        <v>0</v>
      </c>
      <c r="K158" s="206" t="s">
        <v>124</v>
      </c>
      <c r="L158" s="44"/>
      <c r="M158" s="211" t="s">
        <v>19</v>
      </c>
      <c r="N158" s="212" t="s">
        <v>43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125</v>
      </c>
      <c r="AT158" s="215" t="s">
        <v>120</v>
      </c>
      <c r="AU158" s="215" t="s">
        <v>82</v>
      </c>
      <c r="AY158" s="17" t="s">
        <v>118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80</v>
      </c>
      <c r="BK158" s="216">
        <f>ROUND(I158*H158,2)</f>
        <v>0</v>
      </c>
      <c r="BL158" s="17" t="s">
        <v>125</v>
      </c>
      <c r="BM158" s="215" t="s">
        <v>245</v>
      </c>
    </row>
    <row r="159" s="2" customFormat="1">
      <c r="A159" s="38"/>
      <c r="B159" s="39"/>
      <c r="C159" s="40"/>
      <c r="D159" s="217" t="s">
        <v>127</v>
      </c>
      <c r="E159" s="40"/>
      <c r="F159" s="218" t="s">
        <v>246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127</v>
      </c>
      <c r="AU159" s="17" t="s">
        <v>82</v>
      </c>
    </row>
    <row r="160" s="2" customFormat="1">
      <c r="A160" s="38"/>
      <c r="B160" s="39"/>
      <c r="C160" s="40"/>
      <c r="D160" s="222" t="s">
        <v>129</v>
      </c>
      <c r="E160" s="40"/>
      <c r="F160" s="223" t="s">
        <v>247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129</v>
      </c>
      <c r="AU160" s="17" t="s">
        <v>82</v>
      </c>
    </row>
    <row r="161" s="2" customFormat="1">
      <c r="A161" s="38"/>
      <c r="B161" s="39"/>
      <c r="C161" s="40"/>
      <c r="D161" s="217" t="s">
        <v>131</v>
      </c>
      <c r="E161" s="40"/>
      <c r="F161" s="224" t="s">
        <v>223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131</v>
      </c>
      <c r="AU161" s="17" t="s">
        <v>82</v>
      </c>
    </row>
    <row r="162" s="2" customFormat="1" ht="24.15" customHeight="1">
      <c r="A162" s="38"/>
      <c r="B162" s="39"/>
      <c r="C162" s="204" t="s">
        <v>248</v>
      </c>
      <c r="D162" s="204" t="s">
        <v>120</v>
      </c>
      <c r="E162" s="205" t="s">
        <v>249</v>
      </c>
      <c r="F162" s="206" t="s">
        <v>250</v>
      </c>
      <c r="G162" s="207" t="s">
        <v>136</v>
      </c>
      <c r="H162" s="208">
        <v>50</v>
      </c>
      <c r="I162" s="209"/>
      <c r="J162" s="210">
        <f>ROUND(I162*H162,2)</f>
        <v>0</v>
      </c>
      <c r="K162" s="206" t="s">
        <v>124</v>
      </c>
      <c r="L162" s="44"/>
      <c r="M162" s="211" t="s">
        <v>19</v>
      </c>
      <c r="N162" s="212" t="s">
        <v>43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125</v>
      </c>
      <c r="AT162" s="215" t="s">
        <v>120</v>
      </c>
      <c r="AU162" s="215" t="s">
        <v>82</v>
      </c>
      <c r="AY162" s="17" t="s">
        <v>118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80</v>
      </c>
      <c r="BK162" s="216">
        <f>ROUND(I162*H162,2)</f>
        <v>0</v>
      </c>
      <c r="BL162" s="17" t="s">
        <v>125</v>
      </c>
      <c r="BM162" s="215" t="s">
        <v>251</v>
      </c>
    </row>
    <row r="163" s="2" customFormat="1">
      <c r="A163" s="38"/>
      <c r="B163" s="39"/>
      <c r="C163" s="40"/>
      <c r="D163" s="217" t="s">
        <v>127</v>
      </c>
      <c r="E163" s="40"/>
      <c r="F163" s="218" t="s">
        <v>252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127</v>
      </c>
      <c r="AU163" s="17" t="s">
        <v>82</v>
      </c>
    </row>
    <row r="164" s="2" customFormat="1">
      <c r="A164" s="38"/>
      <c r="B164" s="39"/>
      <c r="C164" s="40"/>
      <c r="D164" s="222" t="s">
        <v>129</v>
      </c>
      <c r="E164" s="40"/>
      <c r="F164" s="223" t="s">
        <v>253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129</v>
      </c>
      <c r="AU164" s="17" t="s">
        <v>82</v>
      </c>
    </row>
    <row r="165" s="2" customFormat="1">
      <c r="A165" s="38"/>
      <c r="B165" s="39"/>
      <c r="C165" s="40"/>
      <c r="D165" s="217" t="s">
        <v>131</v>
      </c>
      <c r="E165" s="40"/>
      <c r="F165" s="224" t="s">
        <v>223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131</v>
      </c>
      <c r="AU165" s="17" t="s">
        <v>82</v>
      </c>
    </row>
    <row r="166" s="2" customFormat="1" ht="24.15" customHeight="1">
      <c r="A166" s="38"/>
      <c r="B166" s="39"/>
      <c r="C166" s="204" t="s">
        <v>7</v>
      </c>
      <c r="D166" s="204" t="s">
        <v>120</v>
      </c>
      <c r="E166" s="205" t="s">
        <v>254</v>
      </c>
      <c r="F166" s="206" t="s">
        <v>255</v>
      </c>
      <c r="G166" s="207" t="s">
        <v>136</v>
      </c>
      <c r="H166" s="208">
        <v>12</v>
      </c>
      <c r="I166" s="209"/>
      <c r="J166" s="210">
        <f>ROUND(I166*H166,2)</f>
        <v>0</v>
      </c>
      <c r="K166" s="206" t="s">
        <v>124</v>
      </c>
      <c r="L166" s="44"/>
      <c r="M166" s="211" t="s">
        <v>19</v>
      </c>
      <c r="N166" s="212" t="s">
        <v>43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125</v>
      </c>
      <c r="AT166" s="215" t="s">
        <v>120</v>
      </c>
      <c r="AU166" s="215" t="s">
        <v>82</v>
      </c>
      <c r="AY166" s="17" t="s">
        <v>118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80</v>
      </c>
      <c r="BK166" s="216">
        <f>ROUND(I166*H166,2)</f>
        <v>0</v>
      </c>
      <c r="BL166" s="17" t="s">
        <v>125</v>
      </c>
      <c r="BM166" s="215" t="s">
        <v>256</v>
      </c>
    </row>
    <row r="167" s="2" customFormat="1">
      <c r="A167" s="38"/>
      <c r="B167" s="39"/>
      <c r="C167" s="40"/>
      <c r="D167" s="217" t="s">
        <v>127</v>
      </c>
      <c r="E167" s="40"/>
      <c r="F167" s="218" t="s">
        <v>257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127</v>
      </c>
      <c r="AU167" s="17" t="s">
        <v>82</v>
      </c>
    </row>
    <row r="168" s="2" customFormat="1">
      <c r="A168" s="38"/>
      <c r="B168" s="39"/>
      <c r="C168" s="40"/>
      <c r="D168" s="222" t="s">
        <v>129</v>
      </c>
      <c r="E168" s="40"/>
      <c r="F168" s="223" t="s">
        <v>258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129</v>
      </c>
      <c r="AU168" s="17" t="s">
        <v>82</v>
      </c>
    </row>
    <row r="169" s="2" customFormat="1">
      <c r="A169" s="38"/>
      <c r="B169" s="39"/>
      <c r="C169" s="40"/>
      <c r="D169" s="217" t="s">
        <v>131</v>
      </c>
      <c r="E169" s="40"/>
      <c r="F169" s="224" t="s">
        <v>223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131</v>
      </c>
      <c r="AU169" s="17" t="s">
        <v>82</v>
      </c>
    </row>
    <row r="170" s="2" customFormat="1" ht="24.15" customHeight="1">
      <c r="A170" s="38"/>
      <c r="B170" s="39"/>
      <c r="C170" s="204" t="s">
        <v>259</v>
      </c>
      <c r="D170" s="204" t="s">
        <v>120</v>
      </c>
      <c r="E170" s="205" t="s">
        <v>260</v>
      </c>
      <c r="F170" s="206" t="s">
        <v>261</v>
      </c>
      <c r="G170" s="207" t="s">
        <v>136</v>
      </c>
      <c r="H170" s="208">
        <v>3</v>
      </c>
      <c r="I170" s="209"/>
      <c r="J170" s="210">
        <f>ROUND(I170*H170,2)</f>
        <v>0</v>
      </c>
      <c r="K170" s="206" t="s">
        <v>124</v>
      </c>
      <c r="L170" s="44"/>
      <c r="M170" s="211" t="s">
        <v>19</v>
      </c>
      <c r="N170" s="212" t="s">
        <v>43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125</v>
      </c>
      <c r="AT170" s="215" t="s">
        <v>120</v>
      </c>
      <c r="AU170" s="215" t="s">
        <v>82</v>
      </c>
      <c r="AY170" s="17" t="s">
        <v>118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80</v>
      </c>
      <c r="BK170" s="216">
        <f>ROUND(I170*H170,2)</f>
        <v>0</v>
      </c>
      <c r="BL170" s="17" t="s">
        <v>125</v>
      </c>
      <c r="BM170" s="215" t="s">
        <v>262</v>
      </c>
    </row>
    <row r="171" s="2" customFormat="1">
      <c r="A171" s="38"/>
      <c r="B171" s="39"/>
      <c r="C171" s="40"/>
      <c r="D171" s="217" t="s">
        <v>127</v>
      </c>
      <c r="E171" s="40"/>
      <c r="F171" s="218" t="s">
        <v>263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127</v>
      </c>
      <c r="AU171" s="17" t="s">
        <v>82</v>
      </c>
    </row>
    <row r="172" s="2" customFormat="1">
      <c r="A172" s="38"/>
      <c r="B172" s="39"/>
      <c r="C172" s="40"/>
      <c r="D172" s="222" t="s">
        <v>129</v>
      </c>
      <c r="E172" s="40"/>
      <c r="F172" s="223" t="s">
        <v>264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129</v>
      </c>
      <c r="AU172" s="17" t="s">
        <v>82</v>
      </c>
    </row>
    <row r="173" s="2" customFormat="1">
      <c r="A173" s="38"/>
      <c r="B173" s="39"/>
      <c r="C173" s="40"/>
      <c r="D173" s="217" t="s">
        <v>131</v>
      </c>
      <c r="E173" s="40"/>
      <c r="F173" s="224" t="s">
        <v>223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131</v>
      </c>
      <c r="AU173" s="17" t="s">
        <v>82</v>
      </c>
    </row>
    <row r="174" s="2" customFormat="1" ht="24.15" customHeight="1">
      <c r="A174" s="38"/>
      <c r="B174" s="39"/>
      <c r="C174" s="204" t="s">
        <v>265</v>
      </c>
      <c r="D174" s="204" t="s">
        <v>120</v>
      </c>
      <c r="E174" s="205" t="s">
        <v>266</v>
      </c>
      <c r="F174" s="206" t="s">
        <v>267</v>
      </c>
      <c r="G174" s="207" t="s">
        <v>136</v>
      </c>
      <c r="H174" s="208">
        <v>38</v>
      </c>
      <c r="I174" s="209"/>
      <c r="J174" s="210">
        <f>ROUND(I174*H174,2)</f>
        <v>0</v>
      </c>
      <c r="K174" s="206" t="s">
        <v>124</v>
      </c>
      <c r="L174" s="44"/>
      <c r="M174" s="211" t="s">
        <v>19</v>
      </c>
      <c r="N174" s="212" t="s">
        <v>43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125</v>
      </c>
      <c r="AT174" s="215" t="s">
        <v>120</v>
      </c>
      <c r="AU174" s="215" t="s">
        <v>82</v>
      </c>
      <c r="AY174" s="17" t="s">
        <v>118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80</v>
      </c>
      <c r="BK174" s="216">
        <f>ROUND(I174*H174,2)</f>
        <v>0</v>
      </c>
      <c r="BL174" s="17" t="s">
        <v>125</v>
      </c>
      <c r="BM174" s="215" t="s">
        <v>268</v>
      </c>
    </row>
    <row r="175" s="2" customFormat="1">
      <c r="A175" s="38"/>
      <c r="B175" s="39"/>
      <c r="C175" s="40"/>
      <c r="D175" s="217" t="s">
        <v>127</v>
      </c>
      <c r="E175" s="40"/>
      <c r="F175" s="218" t="s">
        <v>269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127</v>
      </c>
      <c r="AU175" s="17" t="s">
        <v>82</v>
      </c>
    </row>
    <row r="176" s="2" customFormat="1">
      <c r="A176" s="38"/>
      <c r="B176" s="39"/>
      <c r="C176" s="40"/>
      <c r="D176" s="222" t="s">
        <v>129</v>
      </c>
      <c r="E176" s="40"/>
      <c r="F176" s="223" t="s">
        <v>270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129</v>
      </c>
      <c r="AU176" s="17" t="s">
        <v>82</v>
      </c>
    </row>
    <row r="177" s="2" customFormat="1">
      <c r="A177" s="38"/>
      <c r="B177" s="39"/>
      <c r="C177" s="40"/>
      <c r="D177" s="217" t="s">
        <v>131</v>
      </c>
      <c r="E177" s="40"/>
      <c r="F177" s="224" t="s">
        <v>223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131</v>
      </c>
      <c r="AU177" s="17" t="s">
        <v>82</v>
      </c>
    </row>
    <row r="178" s="2" customFormat="1" ht="24.15" customHeight="1">
      <c r="A178" s="38"/>
      <c r="B178" s="39"/>
      <c r="C178" s="204" t="s">
        <v>271</v>
      </c>
      <c r="D178" s="204" t="s">
        <v>120</v>
      </c>
      <c r="E178" s="205" t="s">
        <v>272</v>
      </c>
      <c r="F178" s="206" t="s">
        <v>273</v>
      </c>
      <c r="G178" s="207" t="s">
        <v>136</v>
      </c>
      <c r="H178" s="208">
        <v>2</v>
      </c>
      <c r="I178" s="209"/>
      <c r="J178" s="210">
        <f>ROUND(I178*H178,2)</f>
        <v>0</v>
      </c>
      <c r="K178" s="206" t="s">
        <v>124</v>
      </c>
      <c r="L178" s="44"/>
      <c r="M178" s="211" t="s">
        <v>19</v>
      </c>
      <c r="N178" s="212" t="s">
        <v>43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125</v>
      </c>
      <c r="AT178" s="215" t="s">
        <v>120</v>
      </c>
      <c r="AU178" s="215" t="s">
        <v>82</v>
      </c>
      <c r="AY178" s="17" t="s">
        <v>118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80</v>
      </c>
      <c r="BK178" s="216">
        <f>ROUND(I178*H178,2)</f>
        <v>0</v>
      </c>
      <c r="BL178" s="17" t="s">
        <v>125</v>
      </c>
      <c r="BM178" s="215" t="s">
        <v>274</v>
      </c>
    </row>
    <row r="179" s="2" customFormat="1">
      <c r="A179" s="38"/>
      <c r="B179" s="39"/>
      <c r="C179" s="40"/>
      <c r="D179" s="217" t="s">
        <v>127</v>
      </c>
      <c r="E179" s="40"/>
      <c r="F179" s="218" t="s">
        <v>275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127</v>
      </c>
      <c r="AU179" s="17" t="s">
        <v>82</v>
      </c>
    </row>
    <row r="180" s="2" customFormat="1">
      <c r="A180" s="38"/>
      <c r="B180" s="39"/>
      <c r="C180" s="40"/>
      <c r="D180" s="222" t="s">
        <v>129</v>
      </c>
      <c r="E180" s="40"/>
      <c r="F180" s="223" t="s">
        <v>276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129</v>
      </c>
      <c r="AU180" s="17" t="s">
        <v>82</v>
      </c>
    </row>
    <row r="181" s="2" customFormat="1">
      <c r="A181" s="38"/>
      <c r="B181" s="39"/>
      <c r="C181" s="40"/>
      <c r="D181" s="217" t="s">
        <v>131</v>
      </c>
      <c r="E181" s="40"/>
      <c r="F181" s="224" t="s">
        <v>223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131</v>
      </c>
      <c r="AU181" s="17" t="s">
        <v>82</v>
      </c>
    </row>
    <row r="182" s="2" customFormat="1" ht="24.15" customHeight="1">
      <c r="A182" s="38"/>
      <c r="B182" s="39"/>
      <c r="C182" s="204" t="s">
        <v>277</v>
      </c>
      <c r="D182" s="204" t="s">
        <v>120</v>
      </c>
      <c r="E182" s="205" t="s">
        <v>278</v>
      </c>
      <c r="F182" s="206" t="s">
        <v>279</v>
      </c>
      <c r="G182" s="207" t="s">
        <v>136</v>
      </c>
      <c r="H182" s="208">
        <v>89</v>
      </c>
      <c r="I182" s="209"/>
      <c r="J182" s="210">
        <f>ROUND(I182*H182,2)</f>
        <v>0</v>
      </c>
      <c r="K182" s="206" t="s">
        <v>124</v>
      </c>
      <c r="L182" s="44"/>
      <c r="M182" s="211" t="s">
        <v>19</v>
      </c>
      <c r="N182" s="212" t="s">
        <v>43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125</v>
      </c>
      <c r="AT182" s="215" t="s">
        <v>120</v>
      </c>
      <c r="AU182" s="215" t="s">
        <v>82</v>
      </c>
      <c r="AY182" s="17" t="s">
        <v>118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80</v>
      </c>
      <c r="BK182" s="216">
        <f>ROUND(I182*H182,2)</f>
        <v>0</v>
      </c>
      <c r="BL182" s="17" t="s">
        <v>125</v>
      </c>
      <c r="BM182" s="215" t="s">
        <v>280</v>
      </c>
    </row>
    <row r="183" s="2" customFormat="1">
      <c r="A183" s="38"/>
      <c r="B183" s="39"/>
      <c r="C183" s="40"/>
      <c r="D183" s="217" t="s">
        <v>127</v>
      </c>
      <c r="E183" s="40"/>
      <c r="F183" s="218" t="s">
        <v>281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127</v>
      </c>
      <c r="AU183" s="17" t="s">
        <v>82</v>
      </c>
    </row>
    <row r="184" s="2" customFormat="1">
      <c r="A184" s="38"/>
      <c r="B184" s="39"/>
      <c r="C184" s="40"/>
      <c r="D184" s="222" t="s">
        <v>129</v>
      </c>
      <c r="E184" s="40"/>
      <c r="F184" s="223" t="s">
        <v>282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129</v>
      </c>
      <c r="AU184" s="17" t="s">
        <v>82</v>
      </c>
    </row>
    <row r="185" s="2" customFormat="1">
      <c r="A185" s="38"/>
      <c r="B185" s="39"/>
      <c r="C185" s="40"/>
      <c r="D185" s="217" t="s">
        <v>131</v>
      </c>
      <c r="E185" s="40"/>
      <c r="F185" s="224" t="s">
        <v>223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131</v>
      </c>
      <c r="AU185" s="17" t="s">
        <v>82</v>
      </c>
    </row>
    <row r="186" s="2" customFormat="1" ht="24.15" customHeight="1">
      <c r="A186" s="38"/>
      <c r="B186" s="39"/>
      <c r="C186" s="204" t="s">
        <v>283</v>
      </c>
      <c r="D186" s="204" t="s">
        <v>120</v>
      </c>
      <c r="E186" s="205" t="s">
        <v>284</v>
      </c>
      <c r="F186" s="206" t="s">
        <v>285</v>
      </c>
      <c r="G186" s="207" t="s">
        <v>136</v>
      </c>
      <c r="H186" s="208">
        <v>15</v>
      </c>
      <c r="I186" s="209"/>
      <c r="J186" s="210">
        <f>ROUND(I186*H186,2)</f>
        <v>0</v>
      </c>
      <c r="K186" s="206" t="s">
        <v>124</v>
      </c>
      <c r="L186" s="44"/>
      <c r="M186" s="211" t="s">
        <v>19</v>
      </c>
      <c r="N186" s="212" t="s">
        <v>43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125</v>
      </c>
      <c r="AT186" s="215" t="s">
        <v>120</v>
      </c>
      <c r="AU186" s="215" t="s">
        <v>82</v>
      </c>
      <c r="AY186" s="17" t="s">
        <v>118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80</v>
      </c>
      <c r="BK186" s="216">
        <f>ROUND(I186*H186,2)</f>
        <v>0</v>
      </c>
      <c r="BL186" s="17" t="s">
        <v>125</v>
      </c>
      <c r="BM186" s="215" t="s">
        <v>286</v>
      </c>
    </row>
    <row r="187" s="2" customFormat="1">
      <c r="A187" s="38"/>
      <c r="B187" s="39"/>
      <c r="C187" s="40"/>
      <c r="D187" s="217" t="s">
        <v>127</v>
      </c>
      <c r="E187" s="40"/>
      <c r="F187" s="218" t="s">
        <v>287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127</v>
      </c>
      <c r="AU187" s="17" t="s">
        <v>82</v>
      </c>
    </row>
    <row r="188" s="2" customFormat="1">
      <c r="A188" s="38"/>
      <c r="B188" s="39"/>
      <c r="C188" s="40"/>
      <c r="D188" s="222" t="s">
        <v>129</v>
      </c>
      <c r="E188" s="40"/>
      <c r="F188" s="223" t="s">
        <v>288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129</v>
      </c>
      <c r="AU188" s="17" t="s">
        <v>82</v>
      </c>
    </row>
    <row r="189" s="2" customFormat="1">
      <c r="A189" s="38"/>
      <c r="B189" s="39"/>
      <c r="C189" s="40"/>
      <c r="D189" s="217" t="s">
        <v>131</v>
      </c>
      <c r="E189" s="40"/>
      <c r="F189" s="224" t="s">
        <v>223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131</v>
      </c>
      <c r="AU189" s="17" t="s">
        <v>82</v>
      </c>
    </row>
    <row r="190" s="2" customFormat="1" ht="24.15" customHeight="1">
      <c r="A190" s="38"/>
      <c r="B190" s="39"/>
      <c r="C190" s="204" t="s">
        <v>289</v>
      </c>
      <c r="D190" s="204" t="s">
        <v>120</v>
      </c>
      <c r="E190" s="205" t="s">
        <v>290</v>
      </c>
      <c r="F190" s="206" t="s">
        <v>291</v>
      </c>
      <c r="G190" s="207" t="s">
        <v>136</v>
      </c>
      <c r="H190" s="208">
        <v>3</v>
      </c>
      <c r="I190" s="209"/>
      <c r="J190" s="210">
        <f>ROUND(I190*H190,2)</f>
        <v>0</v>
      </c>
      <c r="K190" s="206" t="s">
        <v>124</v>
      </c>
      <c r="L190" s="44"/>
      <c r="M190" s="211" t="s">
        <v>19</v>
      </c>
      <c r="N190" s="212" t="s">
        <v>43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125</v>
      </c>
      <c r="AT190" s="215" t="s">
        <v>120</v>
      </c>
      <c r="AU190" s="215" t="s">
        <v>82</v>
      </c>
      <c r="AY190" s="17" t="s">
        <v>118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80</v>
      </c>
      <c r="BK190" s="216">
        <f>ROUND(I190*H190,2)</f>
        <v>0</v>
      </c>
      <c r="BL190" s="17" t="s">
        <v>125</v>
      </c>
      <c r="BM190" s="215" t="s">
        <v>292</v>
      </c>
    </row>
    <row r="191" s="2" customFormat="1">
      <c r="A191" s="38"/>
      <c r="B191" s="39"/>
      <c r="C191" s="40"/>
      <c r="D191" s="217" t="s">
        <v>127</v>
      </c>
      <c r="E191" s="40"/>
      <c r="F191" s="218" t="s">
        <v>293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127</v>
      </c>
      <c r="AU191" s="17" t="s">
        <v>82</v>
      </c>
    </row>
    <row r="192" s="2" customFormat="1">
      <c r="A192" s="38"/>
      <c r="B192" s="39"/>
      <c r="C192" s="40"/>
      <c r="D192" s="222" t="s">
        <v>129</v>
      </c>
      <c r="E192" s="40"/>
      <c r="F192" s="223" t="s">
        <v>294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129</v>
      </c>
      <c r="AU192" s="17" t="s">
        <v>82</v>
      </c>
    </row>
    <row r="193" s="2" customFormat="1">
      <c r="A193" s="38"/>
      <c r="B193" s="39"/>
      <c r="C193" s="40"/>
      <c r="D193" s="217" t="s">
        <v>131</v>
      </c>
      <c r="E193" s="40"/>
      <c r="F193" s="224" t="s">
        <v>223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131</v>
      </c>
      <c r="AU193" s="17" t="s">
        <v>82</v>
      </c>
    </row>
    <row r="194" s="2" customFormat="1" ht="24.15" customHeight="1">
      <c r="A194" s="38"/>
      <c r="B194" s="39"/>
      <c r="C194" s="204" t="s">
        <v>295</v>
      </c>
      <c r="D194" s="204" t="s">
        <v>120</v>
      </c>
      <c r="E194" s="205" t="s">
        <v>296</v>
      </c>
      <c r="F194" s="206" t="s">
        <v>297</v>
      </c>
      <c r="G194" s="207" t="s">
        <v>136</v>
      </c>
      <c r="H194" s="208">
        <v>3</v>
      </c>
      <c r="I194" s="209"/>
      <c r="J194" s="210">
        <f>ROUND(I194*H194,2)</f>
        <v>0</v>
      </c>
      <c r="K194" s="206" t="s">
        <v>124</v>
      </c>
      <c r="L194" s="44"/>
      <c r="M194" s="211" t="s">
        <v>19</v>
      </c>
      <c r="N194" s="212" t="s">
        <v>43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125</v>
      </c>
      <c r="AT194" s="215" t="s">
        <v>120</v>
      </c>
      <c r="AU194" s="215" t="s">
        <v>82</v>
      </c>
      <c r="AY194" s="17" t="s">
        <v>118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80</v>
      </c>
      <c r="BK194" s="216">
        <f>ROUND(I194*H194,2)</f>
        <v>0</v>
      </c>
      <c r="BL194" s="17" t="s">
        <v>125</v>
      </c>
      <c r="BM194" s="215" t="s">
        <v>298</v>
      </c>
    </row>
    <row r="195" s="2" customFormat="1">
      <c r="A195" s="38"/>
      <c r="B195" s="39"/>
      <c r="C195" s="40"/>
      <c r="D195" s="217" t="s">
        <v>127</v>
      </c>
      <c r="E195" s="40"/>
      <c r="F195" s="218" t="s">
        <v>299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127</v>
      </c>
      <c r="AU195" s="17" t="s">
        <v>82</v>
      </c>
    </row>
    <row r="196" s="2" customFormat="1">
      <c r="A196" s="38"/>
      <c r="B196" s="39"/>
      <c r="C196" s="40"/>
      <c r="D196" s="222" t="s">
        <v>129</v>
      </c>
      <c r="E196" s="40"/>
      <c r="F196" s="223" t="s">
        <v>300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129</v>
      </c>
      <c r="AU196" s="17" t="s">
        <v>82</v>
      </c>
    </row>
    <row r="197" s="2" customFormat="1">
      <c r="A197" s="38"/>
      <c r="B197" s="39"/>
      <c r="C197" s="40"/>
      <c r="D197" s="217" t="s">
        <v>131</v>
      </c>
      <c r="E197" s="40"/>
      <c r="F197" s="224" t="s">
        <v>223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131</v>
      </c>
      <c r="AU197" s="17" t="s">
        <v>82</v>
      </c>
    </row>
    <row r="198" s="2" customFormat="1" ht="24.15" customHeight="1">
      <c r="A198" s="38"/>
      <c r="B198" s="39"/>
      <c r="C198" s="204" t="s">
        <v>301</v>
      </c>
      <c r="D198" s="204" t="s">
        <v>120</v>
      </c>
      <c r="E198" s="205" t="s">
        <v>302</v>
      </c>
      <c r="F198" s="206" t="s">
        <v>303</v>
      </c>
      <c r="G198" s="207" t="s">
        <v>136</v>
      </c>
      <c r="H198" s="208">
        <v>2</v>
      </c>
      <c r="I198" s="209"/>
      <c r="J198" s="210">
        <f>ROUND(I198*H198,2)</f>
        <v>0</v>
      </c>
      <c r="K198" s="206" t="s">
        <v>124</v>
      </c>
      <c r="L198" s="44"/>
      <c r="M198" s="211" t="s">
        <v>19</v>
      </c>
      <c r="N198" s="212" t="s">
        <v>43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125</v>
      </c>
      <c r="AT198" s="215" t="s">
        <v>120</v>
      </c>
      <c r="AU198" s="215" t="s">
        <v>82</v>
      </c>
      <c r="AY198" s="17" t="s">
        <v>118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80</v>
      </c>
      <c r="BK198" s="216">
        <f>ROUND(I198*H198,2)</f>
        <v>0</v>
      </c>
      <c r="BL198" s="17" t="s">
        <v>125</v>
      </c>
      <c r="BM198" s="215" t="s">
        <v>304</v>
      </c>
    </row>
    <row r="199" s="2" customFormat="1">
      <c r="A199" s="38"/>
      <c r="B199" s="39"/>
      <c r="C199" s="40"/>
      <c r="D199" s="217" t="s">
        <v>127</v>
      </c>
      <c r="E199" s="40"/>
      <c r="F199" s="218" t="s">
        <v>305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127</v>
      </c>
      <c r="AU199" s="17" t="s">
        <v>82</v>
      </c>
    </row>
    <row r="200" s="2" customFormat="1">
      <c r="A200" s="38"/>
      <c r="B200" s="39"/>
      <c r="C200" s="40"/>
      <c r="D200" s="222" t="s">
        <v>129</v>
      </c>
      <c r="E200" s="40"/>
      <c r="F200" s="223" t="s">
        <v>306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129</v>
      </c>
      <c r="AU200" s="17" t="s">
        <v>82</v>
      </c>
    </row>
    <row r="201" s="2" customFormat="1">
      <c r="A201" s="38"/>
      <c r="B201" s="39"/>
      <c r="C201" s="40"/>
      <c r="D201" s="217" t="s">
        <v>131</v>
      </c>
      <c r="E201" s="40"/>
      <c r="F201" s="224" t="s">
        <v>223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131</v>
      </c>
      <c r="AU201" s="17" t="s">
        <v>82</v>
      </c>
    </row>
    <row r="202" s="2" customFormat="1" ht="24.15" customHeight="1">
      <c r="A202" s="38"/>
      <c r="B202" s="39"/>
      <c r="C202" s="204" t="s">
        <v>307</v>
      </c>
      <c r="D202" s="204" t="s">
        <v>120</v>
      </c>
      <c r="E202" s="205" t="s">
        <v>308</v>
      </c>
      <c r="F202" s="206" t="s">
        <v>309</v>
      </c>
      <c r="G202" s="207" t="s">
        <v>136</v>
      </c>
      <c r="H202" s="208">
        <v>3</v>
      </c>
      <c r="I202" s="209"/>
      <c r="J202" s="210">
        <f>ROUND(I202*H202,2)</f>
        <v>0</v>
      </c>
      <c r="K202" s="206" t="s">
        <v>124</v>
      </c>
      <c r="L202" s="44"/>
      <c r="M202" s="211" t="s">
        <v>19</v>
      </c>
      <c r="N202" s="212" t="s">
        <v>43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125</v>
      </c>
      <c r="AT202" s="215" t="s">
        <v>120</v>
      </c>
      <c r="AU202" s="215" t="s">
        <v>82</v>
      </c>
      <c r="AY202" s="17" t="s">
        <v>118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80</v>
      </c>
      <c r="BK202" s="216">
        <f>ROUND(I202*H202,2)</f>
        <v>0</v>
      </c>
      <c r="BL202" s="17" t="s">
        <v>125</v>
      </c>
      <c r="BM202" s="215" t="s">
        <v>310</v>
      </c>
    </row>
    <row r="203" s="2" customFormat="1">
      <c r="A203" s="38"/>
      <c r="B203" s="39"/>
      <c r="C203" s="40"/>
      <c r="D203" s="217" t="s">
        <v>127</v>
      </c>
      <c r="E203" s="40"/>
      <c r="F203" s="218" t="s">
        <v>311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127</v>
      </c>
      <c r="AU203" s="17" t="s">
        <v>82</v>
      </c>
    </row>
    <row r="204" s="2" customFormat="1">
      <c r="A204" s="38"/>
      <c r="B204" s="39"/>
      <c r="C204" s="40"/>
      <c r="D204" s="222" t="s">
        <v>129</v>
      </c>
      <c r="E204" s="40"/>
      <c r="F204" s="223" t="s">
        <v>312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129</v>
      </c>
      <c r="AU204" s="17" t="s">
        <v>82</v>
      </c>
    </row>
    <row r="205" s="2" customFormat="1">
      <c r="A205" s="38"/>
      <c r="B205" s="39"/>
      <c r="C205" s="40"/>
      <c r="D205" s="217" t="s">
        <v>131</v>
      </c>
      <c r="E205" s="40"/>
      <c r="F205" s="224" t="s">
        <v>223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131</v>
      </c>
      <c r="AU205" s="17" t="s">
        <v>82</v>
      </c>
    </row>
    <row r="206" s="2" customFormat="1" ht="24.15" customHeight="1">
      <c r="A206" s="38"/>
      <c r="B206" s="39"/>
      <c r="C206" s="204" t="s">
        <v>313</v>
      </c>
      <c r="D206" s="204" t="s">
        <v>120</v>
      </c>
      <c r="E206" s="205" t="s">
        <v>314</v>
      </c>
      <c r="F206" s="206" t="s">
        <v>315</v>
      </c>
      <c r="G206" s="207" t="s">
        <v>136</v>
      </c>
      <c r="H206" s="208">
        <v>2</v>
      </c>
      <c r="I206" s="209"/>
      <c r="J206" s="210">
        <f>ROUND(I206*H206,2)</f>
        <v>0</v>
      </c>
      <c r="K206" s="206" t="s">
        <v>124</v>
      </c>
      <c r="L206" s="44"/>
      <c r="M206" s="211" t="s">
        <v>19</v>
      </c>
      <c r="N206" s="212" t="s">
        <v>43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125</v>
      </c>
      <c r="AT206" s="215" t="s">
        <v>120</v>
      </c>
      <c r="AU206" s="215" t="s">
        <v>82</v>
      </c>
      <c r="AY206" s="17" t="s">
        <v>118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80</v>
      </c>
      <c r="BK206" s="216">
        <f>ROUND(I206*H206,2)</f>
        <v>0</v>
      </c>
      <c r="BL206" s="17" t="s">
        <v>125</v>
      </c>
      <c r="BM206" s="215" t="s">
        <v>316</v>
      </c>
    </row>
    <row r="207" s="2" customFormat="1">
      <c r="A207" s="38"/>
      <c r="B207" s="39"/>
      <c r="C207" s="40"/>
      <c r="D207" s="217" t="s">
        <v>127</v>
      </c>
      <c r="E207" s="40"/>
      <c r="F207" s="218" t="s">
        <v>317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127</v>
      </c>
      <c r="AU207" s="17" t="s">
        <v>82</v>
      </c>
    </row>
    <row r="208" s="2" customFormat="1">
      <c r="A208" s="38"/>
      <c r="B208" s="39"/>
      <c r="C208" s="40"/>
      <c r="D208" s="222" t="s">
        <v>129</v>
      </c>
      <c r="E208" s="40"/>
      <c r="F208" s="223" t="s">
        <v>318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129</v>
      </c>
      <c r="AU208" s="17" t="s">
        <v>82</v>
      </c>
    </row>
    <row r="209" s="2" customFormat="1">
      <c r="A209" s="38"/>
      <c r="B209" s="39"/>
      <c r="C209" s="40"/>
      <c r="D209" s="217" t="s">
        <v>131</v>
      </c>
      <c r="E209" s="40"/>
      <c r="F209" s="224" t="s">
        <v>223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131</v>
      </c>
      <c r="AU209" s="17" t="s">
        <v>82</v>
      </c>
    </row>
    <row r="210" s="2" customFormat="1" ht="24.15" customHeight="1">
      <c r="A210" s="38"/>
      <c r="B210" s="39"/>
      <c r="C210" s="204" t="s">
        <v>319</v>
      </c>
      <c r="D210" s="204" t="s">
        <v>120</v>
      </c>
      <c r="E210" s="205" t="s">
        <v>320</v>
      </c>
      <c r="F210" s="206" t="s">
        <v>321</v>
      </c>
      <c r="G210" s="207" t="s">
        <v>136</v>
      </c>
      <c r="H210" s="208">
        <v>3</v>
      </c>
      <c r="I210" s="209"/>
      <c r="J210" s="210">
        <f>ROUND(I210*H210,2)</f>
        <v>0</v>
      </c>
      <c r="K210" s="206" t="s">
        <v>124</v>
      </c>
      <c r="L210" s="44"/>
      <c r="M210" s="211" t="s">
        <v>19</v>
      </c>
      <c r="N210" s="212" t="s">
        <v>43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125</v>
      </c>
      <c r="AT210" s="215" t="s">
        <v>120</v>
      </c>
      <c r="AU210" s="215" t="s">
        <v>82</v>
      </c>
      <c r="AY210" s="17" t="s">
        <v>118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80</v>
      </c>
      <c r="BK210" s="216">
        <f>ROUND(I210*H210,2)</f>
        <v>0</v>
      </c>
      <c r="BL210" s="17" t="s">
        <v>125</v>
      </c>
      <c r="BM210" s="215" t="s">
        <v>322</v>
      </c>
    </row>
    <row r="211" s="2" customFormat="1">
      <c r="A211" s="38"/>
      <c r="B211" s="39"/>
      <c r="C211" s="40"/>
      <c r="D211" s="217" t="s">
        <v>127</v>
      </c>
      <c r="E211" s="40"/>
      <c r="F211" s="218" t="s">
        <v>323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127</v>
      </c>
      <c r="AU211" s="17" t="s">
        <v>82</v>
      </c>
    </row>
    <row r="212" s="2" customFormat="1">
      <c r="A212" s="38"/>
      <c r="B212" s="39"/>
      <c r="C212" s="40"/>
      <c r="D212" s="222" t="s">
        <v>129</v>
      </c>
      <c r="E212" s="40"/>
      <c r="F212" s="223" t="s">
        <v>324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129</v>
      </c>
      <c r="AU212" s="17" t="s">
        <v>82</v>
      </c>
    </row>
    <row r="213" s="2" customFormat="1">
      <c r="A213" s="38"/>
      <c r="B213" s="39"/>
      <c r="C213" s="40"/>
      <c r="D213" s="217" t="s">
        <v>131</v>
      </c>
      <c r="E213" s="40"/>
      <c r="F213" s="224" t="s">
        <v>223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131</v>
      </c>
      <c r="AU213" s="17" t="s">
        <v>82</v>
      </c>
    </row>
    <row r="214" s="2" customFormat="1" ht="24.15" customHeight="1">
      <c r="A214" s="38"/>
      <c r="B214" s="39"/>
      <c r="C214" s="204" t="s">
        <v>325</v>
      </c>
      <c r="D214" s="204" t="s">
        <v>120</v>
      </c>
      <c r="E214" s="205" t="s">
        <v>326</v>
      </c>
      <c r="F214" s="206" t="s">
        <v>327</v>
      </c>
      <c r="G214" s="207" t="s">
        <v>136</v>
      </c>
      <c r="H214" s="208">
        <v>2</v>
      </c>
      <c r="I214" s="209"/>
      <c r="J214" s="210">
        <f>ROUND(I214*H214,2)</f>
        <v>0</v>
      </c>
      <c r="K214" s="206" t="s">
        <v>124</v>
      </c>
      <c r="L214" s="44"/>
      <c r="M214" s="211" t="s">
        <v>19</v>
      </c>
      <c r="N214" s="212" t="s">
        <v>43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125</v>
      </c>
      <c r="AT214" s="215" t="s">
        <v>120</v>
      </c>
      <c r="AU214" s="215" t="s">
        <v>82</v>
      </c>
      <c r="AY214" s="17" t="s">
        <v>118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80</v>
      </c>
      <c r="BK214" s="216">
        <f>ROUND(I214*H214,2)</f>
        <v>0</v>
      </c>
      <c r="BL214" s="17" t="s">
        <v>125</v>
      </c>
      <c r="BM214" s="215" t="s">
        <v>328</v>
      </c>
    </row>
    <row r="215" s="2" customFormat="1">
      <c r="A215" s="38"/>
      <c r="B215" s="39"/>
      <c r="C215" s="40"/>
      <c r="D215" s="217" t="s">
        <v>127</v>
      </c>
      <c r="E215" s="40"/>
      <c r="F215" s="218" t="s">
        <v>329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127</v>
      </c>
      <c r="AU215" s="17" t="s">
        <v>82</v>
      </c>
    </row>
    <row r="216" s="2" customFormat="1">
      <c r="A216" s="38"/>
      <c r="B216" s="39"/>
      <c r="C216" s="40"/>
      <c r="D216" s="222" t="s">
        <v>129</v>
      </c>
      <c r="E216" s="40"/>
      <c r="F216" s="223" t="s">
        <v>330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129</v>
      </c>
      <c r="AU216" s="17" t="s">
        <v>82</v>
      </c>
    </row>
    <row r="217" s="2" customFormat="1">
      <c r="A217" s="38"/>
      <c r="B217" s="39"/>
      <c r="C217" s="40"/>
      <c r="D217" s="217" t="s">
        <v>131</v>
      </c>
      <c r="E217" s="40"/>
      <c r="F217" s="224" t="s">
        <v>223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131</v>
      </c>
      <c r="AU217" s="17" t="s">
        <v>82</v>
      </c>
    </row>
    <row r="218" s="2" customFormat="1" ht="37.8" customHeight="1">
      <c r="A218" s="38"/>
      <c r="B218" s="39"/>
      <c r="C218" s="204" t="s">
        <v>331</v>
      </c>
      <c r="D218" s="204" t="s">
        <v>120</v>
      </c>
      <c r="E218" s="205" t="s">
        <v>332</v>
      </c>
      <c r="F218" s="206" t="s">
        <v>333</v>
      </c>
      <c r="G218" s="207" t="s">
        <v>211</v>
      </c>
      <c r="H218" s="208">
        <v>1830</v>
      </c>
      <c r="I218" s="209"/>
      <c r="J218" s="210">
        <f>ROUND(I218*H218,2)</f>
        <v>0</v>
      </c>
      <c r="K218" s="206" t="s">
        <v>124</v>
      </c>
      <c r="L218" s="44"/>
      <c r="M218" s="211" t="s">
        <v>19</v>
      </c>
      <c r="N218" s="212" t="s">
        <v>43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125</v>
      </c>
      <c r="AT218" s="215" t="s">
        <v>120</v>
      </c>
      <c r="AU218" s="215" t="s">
        <v>82</v>
      </c>
      <c r="AY218" s="17" t="s">
        <v>118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80</v>
      </c>
      <c r="BK218" s="216">
        <f>ROUND(I218*H218,2)</f>
        <v>0</v>
      </c>
      <c r="BL218" s="17" t="s">
        <v>125</v>
      </c>
      <c r="BM218" s="215" t="s">
        <v>334</v>
      </c>
    </row>
    <row r="219" s="2" customFormat="1">
      <c r="A219" s="38"/>
      <c r="B219" s="39"/>
      <c r="C219" s="40"/>
      <c r="D219" s="217" t="s">
        <v>127</v>
      </c>
      <c r="E219" s="40"/>
      <c r="F219" s="218" t="s">
        <v>335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127</v>
      </c>
      <c r="AU219" s="17" t="s">
        <v>82</v>
      </c>
    </row>
    <row r="220" s="2" customFormat="1">
      <c r="A220" s="38"/>
      <c r="B220" s="39"/>
      <c r="C220" s="40"/>
      <c r="D220" s="222" t="s">
        <v>129</v>
      </c>
      <c r="E220" s="40"/>
      <c r="F220" s="223" t="s">
        <v>336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129</v>
      </c>
      <c r="AU220" s="17" t="s">
        <v>82</v>
      </c>
    </row>
    <row r="221" s="2" customFormat="1">
      <c r="A221" s="38"/>
      <c r="B221" s="39"/>
      <c r="C221" s="40"/>
      <c r="D221" s="217" t="s">
        <v>131</v>
      </c>
      <c r="E221" s="40"/>
      <c r="F221" s="224" t="s">
        <v>337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131</v>
      </c>
      <c r="AU221" s="17" t="s">
        <v>82</v>
      </c>
    </row>
    <row r="222" s="2" customFormat="1" ht="37.8" customHeight="1">
      <c r="A222" s="38"/>
      <c r="B222" s="39"/>
      <c r="C222" s="204" t="s">
        <v>338</v>
      </c>
      <c r="D222" s="204" t="s">
        <v>120</v>
      </c>
      <c r="E222" s="205" t="s">
        <v>339</v>
      </c>
      <c r="F222" s="206" t="s">
        <v>340</v>
      </c>
      <c r="G222" s="207" t="s">
        <v>211</v>
      </c>
      <c r="H222" s="208">
        <v>5000</v>
      </c>
      <c r="I222" s="209"/>
      <c r="J222" s="210">
        <f>ROUND(I222*H222,2)</f>
        <v>0</v>
      </c>
      <c r="K222" s="206" t="s">
        <v>124</v>
      </c>
      <c r="L222" s="44"/>
      <c r="M222" s="211" t="s">
        <v>19</v>
      </c>
      <c r="N222" s="212" t="s">
        <v>43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125</v>
      </c>
      <c r="AT222" s="215" t="s">
        <v>120</v>
      </c>
      <c r="AU222" s="215" t="s">
        <v>82</v>
      </c>
      <c r="AY222" s="17" t="s">
        <v>118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80</v>
      </c>
      <c r="BK222" s="216">
        <f>ROUND(I222*H222,2)</f>
        <v>0</v>
      </c>
      <c r="BL222" s="17" t="s">
        <v>125</v>
      </c>
      <c r="BM222" s="215" t="s">
        <v>341</v>
      </c>
    </row>
    <row r="223" s="2" customFormat="1">
      <c r="A223" s="38"/>
      <c r="B223" s="39"/>
      <c r="C223" s="40"/>
      <c r="D223" s="217" t="s">
        <v>127</v>
      </c>
      <c r="E223" s="40"/>
      <c r="F223" s="218" t="s">
        <v>342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127</v>
      </c>
      <c r="AU223" s="17" t="s">
        <v>82</v>
      </c>
    </row>
    <row r="224" s="2" customFormat="1">
      <c r="A224" s="38"/>
      <c r="B224" s="39"/>
      <c r="C224" s="40"/>
      <c r="D224" s="222" t="s">
        <v>129</v>
      </c>
      <c r="E224" s="40"/>
      <c r="F224" s="223" t="s">
        <v>343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129</v>
      </c>
      <c r="AU224" s="17" t="s">
        <v>82</v>
      </c>
    </row>
    <row r="225" s="2" customFormat="1">
      <c r="A225" s="38"/>
      <c r="B225" s="39"/>
      <c r="C225" s="40"/>
      <c r="D225" s="217" t="s">
        <v>131</v>
      </c>
      <c r="E225" s="40"/>
      <c r="F225" s="224" t="s">
        <v>337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131</v>
      </c>
      <c r="AU225" s="17" t="s">
        <v>82</v>
      </c>
    </row>
    <row r="226" s="2" customFormat="1" ht="37.8" customHeight="1">
      <c r="A226" s="38"/>
      <c r="B226" s="39"/>
      <c r="C226" s="204" t="s">
        <v>344</v>
      </c>
      <c r="D226" s="204" t="s">
        <v>120</v>
      </c>
      <c r="E226" s="205" t="s">
        <v>345</v>
      </c>
      <c r="F226" s="206" t="s">
        <v>346</v>
      </c>
      <c r="G226" s="207" t="s">
        <v>211</v>
      </c>
      <c r="H226" s="208">
        <v>25000</v>
      </c>
      <c r="I226" s="209"/>
      <c r="J226" s="210">
        <f>ROUND(I226*H226,2)</f>
        <v>0</v>
      </c>
      <c r="K226" s="206" t="s">
        <v>124</v>
      </c>
      <c r="L226" s="44"/>
      <c r="M226" s="211" t="s">
        <v>19</v>
      </c>
      <c r="N226" s="212" t="s">
        <v>43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125</v>
      </c>
      <c r="AT226" s="215" t="s">
        <v>120</v>
      </c>
      <c r="AU226" s="215" t="s">
        <v>82</v>
      </c>
      <c r="AY226" s="17" t="s">
        <v>118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80</v>
      </c>
      <c r="BK226" s="216">
        <f>ROUND(I226*H226,2)</f>
        <v>0</v>
      </c>
      <c r="BL226" s="17" t="s">
        <v>125</v>
      </c>
      <c r="BM226" s="215" t="s">
        <v>347</v>
      </c>
    </row>
    <row r="227" s="2" customFormat="1">
      <c r="A227" s="38"/>
      <c r="B227" s="39"/>
      <c r="C227" s="40"/>
      <c r="D227" s="217" t="s">
        <v>127</v>
      </c>
      <c r="E227" s="40"/>
      <c r="F227" s="218" t="s">
        <v>348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127</v>
      </c>
      <c r="AU227" s="17" t="s">
        <v>82</v>
      </c>
    </row>
    <row r="228" s="2" customFormat="1">
      <c r="A228" s="38"/>
      <c r="B228" s="39"/>
      <c r="C228" s="40"/>
      <c r="D228" s="222" t="s">
        <v>129</v>
      </c>
      <c r="E228" s="40"/>
      <c r="F228" s="223" t="s">
        <v>349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129</v>
      </c>
      <c r="AU228" s="17" t="s">
        <v>82</v>
      </c>
    </row>
    <row r="229" s="2" customFormat="1">
      <c r="A229" s="38"/>
      <c r="B229" s="39"/>
      <c r="C229" s="40"/>
      <c r="D229" s="217" t="s">
        <v>131</v>
      </c>
      <c r="E229" s="40"/>
      <c r="F229" s="224" t="s">
        <v>337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131</v>
      </c>
      <c r="AU229" s="17" t="s">
        <v>82</v>
      </c>
    </row>
    <row r="230" s="13" customFormat="1">
      <c r="A230" s="13"/>
      <c r="B230" s="225"/>
      <c r="C230" s="226"/>
      <c r="D230" s="217" t="s">
        <v>216</v>
      </c>
      <c r="E230" s="227" t="s">
        <v>19</v>
      </c>
      <c r="F230" s="228" t="s">
        <v>350</v>
      </c>
      <c r="G230" s="226"/>
      <c r="H230" s="229">
        <v>25000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216</v>
      </c>
      <c r="AU230" s="235" t="s">
        <v>82</v>
      </c>
      <c r="AV230" s="13" t="s">
        <v>82</v>
      </c>
      <c r="AW230" s="13" t="s">
        <v>33</v>
      </c>
      <c r="AX230" s="13" t="s">
        <v>80</v>
      </c>
      <c r="AY230" s="235" t="s">
        <v>118</v>
      </c>
    </row>
    <row r="231" s="2" customFormat="1" ht="37.8" customHeight="1">
      <c r="A231" s="38"/>
      <c r="B231" s="39"/>
      <c r="C231" s="204" t="s">
        <v>351</v>
      </c>
      <c r="D231" s="204" t="s">
        <v>120</v>
      </c>
      <c r="E231" s="205" t="s">
        <v>352</v>
      </c>
      <c r="F231" s="206" t="s">
        <v>353</v>
      </c>
      <c r="G231" s="207" t="s">
        <v>211</v>
      </c>
      <c r="H231" s="208">
        <v>1830</v>
      </c>
      <c r="I231" s="209"/>
      <c r="J231" s="210">
        <f>ROUND(I231*H231,2)</f>
        <v>0</v>
      </c>
      <c r="K231" s="206" t="s">
        <v>124</v>
      </c>
      <c r="L231" s="44"/>
      <c r="M231" s="211" t="s">
        <v>19</v>
      </c>
      <c r="N231" s="212" t="s">
        <v>43</v>
      </c>
      <c r="O231" s="84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125</v>
      </c>
      <c r="AT231" s="215" t="s">
        <v>120</v>
      </c>
      <c r="AU231" s="215" t="s">
        <v>82</v>
      </c>
      <c r="AY231" s="17" t="s">
        <v>118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80</v>
      </c>
      <c r="BK231" s="216">
        <f>ROUND(I231*H231,2)</f>
        <v>0</v>
      </c>
      <c r="BL231" s="17" t="s">
        <v>125</v>
      </c>
      <c r="BM231" s="215" t="s">
        <v>354</v>
      </c>
    </row>
    <row r="232" s="2" customFormat="1">
      <c r="A232" s="38"/>
      <c r="B232" s="39"/>
      <c r="C232" s="40"/>
      <c r="D232" s="217" t="s">
        <v>127</v>
      </c>
      <c r="E232" s="40"/>
      <c r="F232" s="218" t="s">
        <v>355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127</v>
      </c>
      <c r="AU232" s="17" t="s">
        <v>82</v>
      </c>
    </row>
    <row r="233" s="2" customFormat="1">
      <c r="A233" s="38"/>
      <c r="B233" s="39"/>
      <c r="C233" s="40"/>
      <c r="D233" s="222" t="s">
        <v>129</v>
      </c>
      <c r="E233" s="40"/>
      <c r="F233" s="223" t="s">
        <v>356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129</v>
      </c>
      <c r="AU233" s="17" t="s">
        <v>82</v>
      </c>
    </row>
    <row r="234" s="2" customFormat="1">
      <c r="A234" s="38"/>
      <c r="B234" s="39"/>
      <c r="C234" s="40"/>
      <c r="D234" s="217" t="s">
        <v>131</v>
      </c>
      <c r="E234" s="40"/>
      <c r="F234" s="224" t="s">
        <v>357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131</v>
      </c>
      <c r="AU234" s="17" t="s">
        <v>82</v>
      </c>
    </row>
    <row r="235" s="2" customFormat="1" ht="24.15" customHeight="1">
      <c r="A235" s="38"/>
      <c r="B235" s="39"/>
      <c r="C235" s="204" t="s">
        <v>358</v>
      </c>
      <c r="D235" s="204" t="s">
        <v>120</v>
      </c>
      <c r="E235" s="205" t="s">
        <v>359</v>
      </c>
      <c r="F235" s="206" t="s">
        <v>360</v>
      </c>
      <c r="G235" s="207" t="s">
        <v>361</v>
      </c>
      <c r="H235" s="208">
        <v>8000</v>
      </c>
      <c r="I235" s="209"/>
      <c r="J235" s="210">
        <f>ROUND(I235*H235,2)</f>
        <v>0</v>
      </c>
      <c r="K235" s="206" t="s">
        <v>124</v>
      </c>
      <c r="L235" s="44"/>
      <c r="M235" s="211" t="s">
        <v>19</v>
      </c>
      <c r="N235" s="212" t="s">
        <v>43</v>
      </c>
      <c r="O235" s="84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125</v>
      </c>
      <c r="AT235" s="215" t="s">
        <v>120</v>
      </c>
      <c r="AU235" s="215" t="s">
        <v>82</v>
      </c>
      <c r="AY235" s="17" t="s">
        <v>118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80</v>
      </c>
      <c r="BK235" s="216">
        <f>ROUND(I235*H235,2)</f>
        <v>0</v>
      </c>
      <c r="BL235" s="17" t="s">
        <v>125</v>
      </c>
      <c r="BM235" s="215" t="s">
        <v>362</v>
      </c>
    </row>
    <row r="236" s="2" customFormat="1">
      <c r="A236" s="38"/>
      <c r="B236" s="39"/>
      <c r="C236" s="40"/>
      <c r="D236" s="217" t="s">
        <v>127</v>
      </c>
      <c r="E236" s="40"/>
      <c r="F236" s="218" t="s">
        <v>363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127</v>
      </c>
      <c r="AU236" s="17" t="s">
        <v>82</v>
      </c>
    </row>
    <row r="237" s="2" customFormat="1">
      <c r="A237" s="38"/>
      <c r="B237" s="39"/>
      <c r="C237" s="40"/>
      <c r="D237" s="222" t="s">
        <v>129</v>
      </c>
      <c r="E237" s="40"/>
      <c r="F237" s="223" t="s">
        <v>364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129</v>
      </c>
      <c r="AU237" s="17" t="s">
        <v>82</v>
      </c>
    </row>
    <row r="238" s="2" customFormat="1">
      <c r="A238" s="38"/>
      <c r="B238" s="39"/>
      <c r="C238" s="40"/>
      <c r="D238" s="217" t="s">
        <v>131</v>
      </c>
      <c r="E238" s="40"/>
      <c r="F238" s="224" t="s">
        <v>365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131</v>
      </c>
      <c r="AU238" s="17" t="s">
        <v>82</v>
      </c>
    </row>
    <row r="239" s="13" customFormat="1">
      <c r="A239" s="13"/>
      <c r="B239" s="225"/>
      <c r="C239" s="226"/>
      <c r="D239" s="217" t="s">
        <v>216</v>
      </c>
      <c r="E239" s="227" t="s">
        <v>19</v>
      </c>
      <c r="F239" s="228" t="s">
        <v>366</v>
      </c>
      <c r="G239" s="226"/>
      <c r="H239" s="229">
        <v>8000</v>
      </c>
      <c r="I239" s="230"/>
      <c r="J239" s="226"/>
      <c r="K239" s="226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216</v>
      </c>
      <c r="AU239" s="235" t="s">
        <v>82</v>
      </c>
      <c r="AV239" s="13" t="s">
        <v>82</v>
      </c>
      <c r="AW239" s="13" t="s">
        <v>33</v>
      </c>
      <c r="AX239" s="13" t="s">
        <v>80</v>
      </c>
      <c r="AY239" s="235" t="s">
        <v>118</v>
      </c>
    </row>
    <row r="240" s="2" customFormat="1" ht="37.8" customHeight="1">
      <c r="A240" s="38"/>
      <c r="B240" s="39"/>
      <c r="C240" s="204" t="s">
        <v>367</v>
      </c>
      <c r="D240" s="204" t="s">
        <v>120</v>
      </c>
      <c r="E240" s="205" t="s">
        <v>368</v>
      </c>
      <c r="F240" s="206" t="s">
        <v>369</v>
      </c>
      <c r="G240" s="207" t="s">
        <v>123</v>
      </c>
      <c r="H240" s="208">
        <v>20000</v>
      </c>
      <c r="I240" s="209"/>
      <c r="J240" s="210">
        <f>ROUND(I240*H240,2)</f>
        <v>0</v>
      </c>
      <c r="K240" s="206" t="s">
        <v>124</v>
      </c>
      <c r="L240" s="44"/>
      <c r="M240" s="211" t="s">
        <v>19</v>
      </c>
      <c r="N240" s="212" t="s">
        <v>43</v>
      </c>
      <c r="O240" s="8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125</v>
      </c>
      <c r="AT240" s="215" t="s">
        <v>120</v>
      </c>
      <c r="AU240" s="215" t="s">
        <v>82</v>
      </c>
      <c r="AY240" s="17" t="s">
        <v>118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80</v>
      </c>
      <c r="BK240" s="216">
        <f>ROUND(I240*H240,2)</f>
        <v>0</v>
      </c>
      <c r="BL240" s="17" t="s">
        <v>125</v>
      </c>
      <c r="BM240" s="215" t="s">
        <v>370</v>
      </c>
    </row>
    <row r="241" s="2" customFormat="1">
      <c r="A241" s="38"/>
      <c r="B241" s="39"/>
      <c r="C241" s="40"/>
      <c r="D241" s="217" t="s">
        <v>127</v>
      </c>
      <c r="E241" s="40"/>
      <c r="F241" s="218" t="s">
        <v>371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127</v>
      </c>
      <c r="AU241" s="17" t="s">
        <v>82</v>
      </c>
    </row>
    <row r="242" s="2" customFormat="1">
      <c r="A242" s="38"/>
      <c r="B242" s="39"/>
      <c r="C242" s="40"/>
      <c r="D242" s="222" t="s">
        <v>129</v>
      </c>
      <c r="E242" s="40"/>
      <c r="F242" s="223" t="s">
        <v>372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129</v>
      </c>
      <c r="AU242" s="17" t="s">
        <v>82</v>
      </c>
    </row>
    <row r="243" s="2" customFormat="1">
      <c r="A243" s="38"/>
      <c r="B243" s="39"/>
      <c r="C243" s="40"/>
      <c r="D243" s="217" t="s">
        <v>131</v>
      </c>
      <c r="E243" s="40"/>
      <c r="F243" s="224" t="s">
        <v>373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131</v>
      </c>
      <c r="AU243" s="17" t="s">
        <v>82</v>
      </c>
    </row>
    <row r="244" s="2" customFormat="1" ht="33" customHeight="1">
      <c r="A244" s="38"/>
      <c r="B244" s="39"/>
      <c r="C244" s="204" t="s">
        <v>374</v>
      </c>
      <c r="D244" s="204" t="s">
        <v>120</v>
      </c>
      <c r="E244" s="205" t="s">
        <v>375</v>
      </c>
      <c r="F244" s="206" t="s">
        <v>376</v>
      </c>
      <c r="G244" s="207" t="s">
        <v>123</v>
      </c>
      <c r="H244" s="208">
        <v>13006</v>
      </c>
      <c r="I244" s="209"/>
      <c r="J244" s="210">
        <f>ROUND(I244*H244,2)</f>
        <v>0</v>
      </c>
      <c r="K244" s="206" t="s">
        <v>124</v>
      </c>
      <c r="L244" s="44"/>
      <c r="M244" s="211" t="s">
        <v>19</v>
      </c>
      <c r="N244" s="212" t="s">
        <v>43</v>
      </c>
      <c r="O244" s="8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125</v>
      </c>
      <c r="AT244" s="215" t="s">
        <v>120</v>
      </c>
      <c r="AU244" s="215" t="s">
        <v>82</v>
      </c>
      <c r="AY244" s="17" t="s">
        <v>118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80</v>
      </c>
      <c r="BK244" s="216">
        <f>ROUND(I244*H244,2)</f>
        <v>0</v>
      </c>
      <c r="BL244" s="17" t="s">
        <v>125</v>
      </c>
      <c r="BM244" s="215" t="s">
        <v>377</v>
      </c>
    </row>
    <row r="245" s="2" customFormat="1">
      <c r="A245" s="38"/>
      <c r="B245" s="39"/>
      <c r="C245" s="40"/>
      <c r="D245" s="217" t="s">
        <v>127</v>
      </c>
      <c r="E245" s="40"/>
      <c r="F245" s="218" t="s">
        <v>378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127</v>
      </c>
      <c r="AU245" s="17" t="s">
        <v>82</v>
      </c>
    </row>
    <row r="246" s="2" customFormat="1">
      <c r="A246" s="38"/>
      <c r="B246" s="39"/>
      <c r="C246" s="40"/>
      <c r="D246" s="222" t="s">
        <v>129</v>
      </c>
      <c r="E246" s="40"/>
      <c r="F246" s="223" t="s">
        <v>379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129</v>
      </c>
      <c r="AU246" s="17" t="s">
        <v>82</v>
      </c>
    </row>
    <row r="247" s="2" customFormat="1">
      <c r="A247" s="38"/>
      <c r="B247" s="39"/>
      <c r="C247" s="40"/>
      <c r="D247" s="217" t="s">
        <v>131</v>
      </c>
      <c r="E247" s="40"/>
      <c r="F247" s="224" t="s">
        <v>380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131</v>
      </c>
      <c r="AU247" s="17" t="s">
        <v>82</v>
      </c>
    </row>
    <row r="248" s="2" customFormat="1" ht="24.15" customHeight="1">
      <c r="A248" s="38"/>
      <c r="B248" s="39"/>
      <c r="C248" s="204" t="s">
        <v>381</v>
      </c>
      <c r="D248" s="204" t="s">
        <v>120</v>
      </c>
      <c r="E248" s="205" t="s">
        <v>382</v>
      </c>
      <c r="F248" s="206" t="s">
        <v>383</v>
      </c>
      <c r="G248" s="207" t="s">
        <v>123</v>
      </c>
      <c r="H248" s="208">
        <v>20000</v>
      </c>
      <c r="I248" s="209"/>
      <c r="J248" s="210">
        <f>ROUND(I248*H248,2)</f>
        <v>0</v>
      </c>
      <c r="K248" s="206" t="s">
        <v>124</v>
      </c>
      <c r="L248" s="44"/>
      <c r="M248" s="211" t="s">
        <v>19</v>
      </c>
      <c r="N248" s="212" t="s">
        <v>43</v>
      </c>
      <c r="O248" s="8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125</v>
      </c>
      <c r="AT248" s="215" t="s">
        <v>120</v>
      </c>
      <c r="AU248" s="215" t="s">
        <v>82</v>
      </c>
      <c r="AY248" s="17" t="s">
        <v>118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80</v>
      </c>
      <c r="BK248" s="216">
        <f>ROUND(I248*H248,2)</f>
        <v>0</v>
      </c>
      <c r="BL248" s="17" t="s">
        <v>125</v>
      </c>
      <c r="BM248" s="215" t="s">
        <v>384</v>
      </c>
    </row>
    <row r="249" s="2" customFormat="1">
      <c r="A249" s="38"/>
      <c r="B249" s="39"/>
      <c r="C249" s="40"/>
      <c r="D249" s="217" t="s">
        <v>127</v>
      </c>
      <c r="E249" s="40"/>
      <c r="F249" s="218" t="s">
        <v>385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127</v>
      </c>
      <c r="AU249" s="17" t="s">
        <v>82</v>
      </c>
    </row>
    <row r="250" s="2" customFormat="1">
      <c r="A250" s="38"/>
      <c r="B250" s="39"/>
      <c r="C250" s="40"/>
      <c r="D250" s="222" t="s">
        <v>129</v>
      </c>
      <c r="E250" s="40"/>
      <c r="F250" s="223" t="s">
        <v>386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129</v>
      </c>
      <c r="AU250" s="17" t="s">
        <v>82</v>
      </c>
    </row>
    <row r="251" s="2" customFormat="1">
      <c r="A251" s="38"/>
      <c r="B251" s="39"/>
      <c r="C251" s="40"/>
      <c r="D251" s="217" t="s">
        <v>131</v>
      </c>
      <c r="E251" s="40"/>
      <c r="F251" s="224" t="s">
        <v>387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131</v>
      </c>
      <c r="AU251" s="17" t="s">
        <v>82</v>
      </c>
    </row>
    <row r="252" s="2" customFormat="1" ht="16.5" customHeight="1">
      <c r="A252" s="38"/>
      <c r="B252" s="39"/>
      <c r="C252" s="236" t="s">
        <v>388</v>
      </c>
      <c r="D252" s="236" t="s">
        <v>389</v>
      </c>
      <c r="E252" s="237" t="s">
        <v>390</v>
      </c>
      <c r="F252" s="238" t="s">
        <v>391</v>
      </c>
      <c r="G252" s="239" t="s">
        <v>392</v>
      </c>
      <c r="H252" s="240">
        <v>500</v>
      </c>
      <c r="I252" s="241"/>
      <c r="J252" s="242">
        <f>ROUND(I252*H252,2)</f>
        <v>0</v>
      </c>
      <c r="K252" s="238" t="s">
        <v>124</v>
      </c>
      <c r="L252" s="243"/>
      <c r="M252" s="244" t="s">
        <v>19</v>
      </c>
      <c r="N252" s="245" t="s">
        <v>43</v>
      </c>
      <c r="O252" s="84"/>
      <c r="P252" s="213">
        <f>O252*H252</f>
        <v>0</v>
      </c>
      <c r="Q252" s="213">
        <v>0.001</v>
      </c>
      <c r="R252" s="213">
        <f>Q252*H252</f>
        <v>0.5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164</v>
      </c>
      <c r="AT252" s="215" t="s">
        <v>389</v>
      </c>
      <c r="AU252" s="215" t="s">
        <v>82</v>
      </c>
      <c r="AY252" s="17" t="s">
        <v>118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80</v>
      </c>
      <c r="BK252" s="216">
        <f>ROUND(I252*H252,2)</f>
        <v>0</v>
      </c>
      <c r="BL252" s="17" t="s">
        <v>125</v>
      </c>
      <c r="BM252" s="215" t="s">
        <v>393</v>
      </c>
    </row>
    <row r="253" s="2" customFormat="1">
      <c r="A253" s="38"/>
      <c r="B253" s="39"/>
      <c r="C253" s="40"/>
      <c r="D253" s="217" t="s">
        <v>127</v>
      </c>
      <c r="E253" s="40"/>
      <c r="F253" s="218" t="s">
        <v>391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127</v>
      </c>
      <c r="AU253" s="17" t="s">
        <v>82</v>
      </c>
    </row>
    <row r="254" s="13" customFormat="1">
      <c r="A254" s="13"/>
      <c r="B254" s="225"/>
      <c r="C254" s="226"/>
      <c r="D254" s="217" t="s">
        <v>216</v>
      </c>
      <c r="E254" s="227" t="s">
        <v>19</v>
      </c>
      <c r="F254" s="228" t="s">
        <v>394</v>
      </c>
      <c r="G254" s="226"/>
      <c r="H254" s="229">
        <v>500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216</v>
      </c>
      <c r="AU254" s="235" t="s">
        <v>82</v>
      </c>
      <c r="AV254" s="13" t="s">
        <v>82</v>
      </c>
      <c r="AW254" s="13" t="s">
        <v>33</v>
      </c>
      <c r="AX254" s="13" t="s">
        <v>80</v>
      </c>
      <c r="AY254" s="235" t="s">
        <v>118</v>
      </c>
    </row>
    <row r="255" s="2" customFormat="1" ht="24.15" customHeight="1">
      <c r="A255" s="38"/>
      <c r="B255" s="39"/>
      <c r="C255" s="204" t="s">
        <v>395</v>
      </c>
      <c r="D255" s="204" t="s">
        <v>120</v>
      </c>
      <c r="E255" s="205" t="s">
        <v>396</v>
      </c>
      <c r="F255" s="206" t="s">
        <v>397</v>
      </c>
      <c r="G255" s="207" t="s">
        <v>123</v>
      </c>
      <c r="H255" s="208">
        <v>8000</v>
      </c>
      <c r="I255" s="209"/>
      <c r="J255" s="210">
        <f>ROUND(I255*H255,2)</f>
        <v>0</v>
      </c>
      <c r="K255" s="206" t="s">
        <v>124</v>
      </c>
      <c r="L255" s="44"/>
      <c r="M255" s="211" t="s">
        <v>19</v>
      </c>
      <c r="N255" s="212" t="s">
        <v>43</v>
      </c>
      <c r="O255" s="8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125</v>
      </c>
      <c r="AT255" s="215" t="s">
        <v>120</v>
      </c>
      <c r="AU255" s="215" t="s">
        <v>82</v>
      </c>
      <c r="AY255" s="17" t="s">
        <v>118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80</v>
      </c>
      <c r="BK255" s="216">
        <f>ROUND(I255*H255,2)</f>
        <v>0</v>
      </c>
      <c r="BL255" s="17" t="s">
        <v>125</v>
      </c>
      <c r="BM255" s="215" t="s">
        <v>398</v>
      </c>
    </row>
    <row r="256" s="2" customFormat="1">
      <c r="A256" s="38"/>
      <c r="B256" s="39"/>
      <c r="C256" s="40"/>
      <c r="D256" s="217" t="s">
        <v>127</v>
      </c>
      <c r="E256" s="40"/>
      <c r="F256" s="218" t="s">
        <v>399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127</v>
      </c>
      <c r="AU256" s="17" t="s">
        <v>82</v>
      </c>
    </row>
    <row r="257" s="2" customFormat="1">
      <c r="A257" s="38"/>
      <c r="B257" s="39"/>
      <c r="C257" s="40"/>
      <c r="D257" s="222" t="s">
        <v>129</v>
      </c>
      <c r="E257" s="40"/>
      <c r="F257" s="223" t="s">
        <v>400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129</v>
      </c>
      <c r="AU257" s="17" t="s">
        <v>82</v>
      </c>
    </row>
    <row r="258" s="2" customFormat="1">
      <c r="A258" s="38"/>
      <c r="B258" s="39"/>
      <c r="C258" s="40"/>
      <c r="D258" s="217" t="s">
        <v>131</v>
      </c>
      <c r="E258" s="40"/>
      <c r="F258" s="224" t="s">
        <v>401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131</v>
      </c>
      <c r="AU258" s="17" t="s">
        <v>82</v>
      </c>
    </row>
    <row r="259" s="13" customFormat="1">
      <c r="A259" s="13"/>
      <c r="B259" s="225"/>
      <c r="C259" s="226"/>
      <c r="D259" s="217" t="s">
        <v>216</v>
      </c>
      <c r="E259" s="227" t="s">
        <v>19</v>
      </c>
      <c r="F259" s="228" t="s">
        <v>402</v>
      </c>
      <c r="G259" s="226"/>
      <c r="H259" s="229">
        <v>8000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216</v>
      </c>
      <c r="AU259" s="235" t="s">
        <v>82</v>
      </c>
      <c r="AV259" s="13" t="s">
        <v>82</v>
      </c>
      <c r="AW259" s="13" t="s">
        <v>33</v>
      </c>
      <c r="AX259" s="13" t="s">
        <v>80</v>
      </c>
      <c r="AY259" s="235" t="s">
        <v>118</v>
      </c>
    </row>
    <row r="260" s="2" customFormat="1" ht="33" customHeight="1">
      <c r="A260" s="38"/>
      <c r="B260" s="39"/>
      <c r="C260" s="204" t="s">
        <v>403</v>
      </c>
      <c r="D260" s="204" t="s">
        <v>120</v>
      </c>
      <c r="E260" s="205" t="s">
        <v>404</v>
      </c>
      <c r="F260" s="206" t="s">
        <v>405</v>
      </c>
      <c r="G260" s="207" t="s">
        <v>136</v>
      </c>
      <c r="H260" s="208">
        <v>100</v>
      </c>
      <c r="I260" s="209"/>
      <c r="J260" s="210">
        <f>ROUND(I260*H260,2)</f>
        <v>0</v>
      </c>
      <c r="K260" s="206" t="s">
        <v>124</v>
      </c>
      <c r="L260" s="44"/>
      <c r="M260" s="211" t="s">
        <v>19</v>
      </c>
      <c r="N260" s="212" t="s">
        <v>43</v>
      </c>
      <c r="O260" s="8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125</v>
      </c>
      <c r="AT260" s="215" t="s">
        <v>120</v>
      </c>
      <c r="AU260" s="215" t="s">
        <v>82</v>
      </c>
      <c r="AY260" s="17" t="s">
        <v>118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80</v>
      </c>
      <c r="BK260" s="216">
        <f>ROUND(I260*H260,2)</f>
        <v>0</v>
      </c>
      <c r="BL260" s="17" t="s">
        <v>125</v>
      </c>
      <c r="BM260" s="215" t="s">
        <v>406</v>
      </c>
    </row>
    <row r="261" s="2" customFormat="1">
      <c r="A261" s="38"/>
      <c r="B261" s="39"/>
      <c r="C261" s="40"/>
      <c r="D261" s="217" t="s">
        <v>127</v>
      </c>
      <c r="E261" s="40"/>
      <c r="F261" s="218" t="s">
        <v>407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127</v>
      </c>
      <c r="AU261" s="17" t="s">
        <v>82</v>
      </c>
    </row>
    <row r="262" s="2" customFormat="1">
      <c r="A262" s="38"/>
      <c r="B262" s="39"/>
      <c r="C262" s="40"/>
      <c r="D262" s="222" t="s">
        <v>129</v>
      </c>
      <c r="E262" s="40"/>
      <c r="F262" s="223" t="s">
        <v>408</v>
      </c>
      <c r="G262" s="40"/>
      <c r="H262" s="40"/>
      <c r="I262" s="219"/>
      <c r="J262" s="40"/>
      <c r="K262" s="40"/>
      <c r="L262" s="44"/>
      <c r="M262" s="220"/>
      <c r="N262" s="221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129</v>
      </c>
      <c r="AU262" s="17" t="s">
        <v>82</v>
      </c>
    </row>
    <row r="263" s="2" customFormat="1">
      <c r="A263" s="38"/>
      <c r="B263" s="39"/>
      <c r="C263" s="40"/>
      <c r="D263" s="217" t="s">
        <v>131</v>
      </c>
      <c r="E263" s="40"/>
      <c r="F263" s="224" t="s">
        <v>409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131</v>
      </c>
      <c r="AU263" s="17" t="s">
        <v>82</v>
      </c>
    </row>
    <row r="264" s="2" customFormat="1" ht="24.15" customHeight="1">
      <c r="A264" s="38"/>
      <c r="B264" s="39"/>
      <c r="C264" s="204" t="s">
        <v>410</v>
      </c>
      <c r="D264" s="204" t="s">
        <v>120</v>
      </c>
      <c r="E264" s="205" t="s">
        <v>411</v>
      </c>
      <c r="F264" s="206" t="s">
        <v>412</v>
      </c>
      <c r="G264" s="207" t="s">
        <v>136</v>
      </c>
      <c r="H264" s="208">
        <v>100</v>
      </c>
      <c r="I264" s="209"/>
      <c r="J264" s="210">
        <f>ROUND(I264*H264,2)</f>
        <v>0</v>
      </c>
      <c r="K264" s="206" t="s">
        <v>124</v>
      </c>
      <c r="L264" s="44"/>
      <c r="M264" s="211" t="s">
        <v>19</v>
      </c>
      <c r="N264" s="212" t="s">
        <v>43</v>
      </c>
      <c r="O264" s="8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125</v>
      </c>
      <c r="AT264" s="215" t="s">
        <v>120</v>
      </c>
      <c r="AU264" s="215" t="s">
        <v>82</v>
      </c>
      <c r="AY264" s="17" t="s">
        <v>118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80</v>
      </c>
      <c r="BK264" s="216">
        <f>ROUND(I264*H264,2)</f>
        <v>0</v>
      </c>
      <c r="BL264" s="17" t="s">
        <v>125</v>
      </c>
      <c r="BM264" s="215" t="s">
        <v>413</v>
      </c>
    </row>
    <row r="265" s="2" customFormat="1">
      <c r="A265" s="38"/>
      <c r="B265" s="39"/>
      <c r="C265" s="40"/>
      <c r="D265" s="217" t="s">
        <v>127</v>
      </c>
      <c r="E265" s="40"/>
      <c r="F265" s="218" t="s">
        <v>414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127</v>
      </c>
      <c r="AU265" s="17" t="s">
        <v>82</v>
      </c>
    </row>
    <row r="266" s="2" customFormat="1">
      <c r="A266" s="38"/>
      <c r="B266" s="39"/>
      <c r="C266" s="40"/>
      <c r="D266" s="222" t="s">
        <v>129</v>
      </c>
      <c r="E266" s="40"/>
      <c r="F266" s="223" t="s">
        <v>415</v>
      </c>
      <c r="G266" s="40"/>
      <c r="H266" s="40"/>
      <c r="I266" s="219"/>
      <c r="J266" s="40"/>
      <c r="K266" s="40"/>
      <c r="L266" s="44"/>
      <c r="M266" s="220"/>
      <c r="N266" s="221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129</v>
      </c>
      <c r="AU266" s="17" t="s">
        <v>82</v>
      </c>
    </row>
    <row r="267" s="2" customFormat="1">
      <c r="A267" s="38"/>
      <c r="B267" s="39"/>
      <c r="C267" s="40"/>
      <c r="D267" s="217" t="s">
        <v>131</v>
      </c>
      <c r="E267" s="40"/>
      <c r="F267" s="224" t="s">
        <v>416</v>
      </c>
      <c r="G267" s="40"/>
      <c r="H267" s="40"/>
      <c r="I267" s="219"/>
      <c r="J267" s="40"/>
      <c r="K267" s="40"/>
      <c r="L267" s="44"/>
      <c r="M267" s="220"/>
      <c r="N267" s="221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131</v>
      </c>
      <c r="AU267" s="17" t="s">
        <v>82</v>
      </c>
    </row>
    <row r="268" s="2" customFormat="1" ht="24.15" customHeight="1">
      <c r="A268" s="38"/>
      <c r="B268" s="39"/>
      <c r="C268" s="204" t="s">
        <v>417</v>
      </c>
      <c r="D268" s="204" t="s">
        <v>120</v>
      </c>
      <c r="E268" s="205" t="s">
        <v>418</v>
      </c>
      <c r="F268" s="206" t="s">
        <v>419</v>
      </c>
      <c r="G268" s="207" t="s">
        <v>136</v>
      </c>
      <c r="H268" s="208">
        <v>100</v>
      </c>
      <c r="I268" s="209"/>
      <c r="J268" s="210">
        <f>ROUND(I268*H268,2)</f>
        <v>0</v>
      </c>
      <c r="K268" s="206" t="s">
        <v>124</v>
      </c>
      <c r="L268" s="44"/>
      <c r="M268" s="211" t="s">
        <v>19</v>
      </c>
      <c r="N268" s="212" t="s">
        <v>43</v>
      </c>
      <c r="O268" s="84"/>
      <c r="P268" s="213">
        <f>O268*H268</f>
        <v>0</v>
      </c>
      <c r="Q268" s="213">
        <v>0.0020823999999999999</v>
      </c>
      <c r="R268" s="213">
        <f>Q268*H268</f>
        <v>0.20823999999999998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125</v>
      </c>
      <c r="AT268" s="215" t="s">
        <v>120</v>
      </c>
      <c r="AU268" s="215" t="s">
        <v>82</v>
      </c>
      <c r="AY268" s="17" t="s">
        <v>118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80</v>
      </c>
      <c r="BK268" s="216">
        <f>ROUND(I268*H268,2)</f>
        <v>0</v>
      </c>
      <c r="BL268" s="17" t="s">
        <v>125</v>
      </c>
      <c r="BM268" s="215" t="s">
        <v>420</v>
      </c>
    </row>
    <row r="269" s="2" customFormat="1">
      <c r="A269" s="38"/>
      <c r="B269" s="39"/>
      <c r="C269" s="40"/>
      <c r="D269" s="217" t="s">
        <v>127</v>
      </c>
      <c r="E269" s="40"/>
      <c r="F269" s="218" t="s">
        <v>421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127</v>
      </c>
      <c r="AU269" s="17" t="s">
        <v>82</v>
      </c>
    </row>
    <row r="270" s="2" customFormat="1">
      <c r="A270" s="38"/>
      <c r="B270" s="39"/>
      <c r="C270" s="40"/>
      <c r="D270" s="222" t="s">
        <v>129</v>
      </c>
      <c r="E270" s="40"/>
      <c r="F270" s="223" t="s">
        <v>422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129</v>
      </c>
      <c r="AU270" s="17" t="s">
        <v>82</v>
      </c>
    </row>
    <row r="271" s="2" customFormat="1">
      <c r="A271" s="38"/>
      <c r="B271" s="39"/>
      <c r="C271" s="40"/>
      <c r="D271" s="217" t="s">
        <v>131</v>
      </c>
      <c r="E271" s="40"/>
      <c r="F271" s="224" t="s">
        <v>423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131</v>
      </c>
      <c r="AU271" s="17" t="s">
        <v>82</v>
      </c>
    </row>
    <row r="272" s="2" customFormat="1" ht="24.15" customHeight="1">
      <c r="A272" s="38"/>
      <c r="B272" s="39"/>
      <c r="C272" s="204" t="s">
        <v>424</v>
      </c>
      <c r="D272" s="204" t="s">
        <v>120</v>
      </c>
      <c r="E272" s="205" t="s">
        <v>425</v>
      </c>
      <c r="F272" s="206" t="s">
        <v>426</v>
      </c>
      <c r="G272" s="207" t="s">
        <v>136</v>
      </c>
      <c r="H272" s="208">
        <v>100</v>
      </c>
      <c r="I272" s="209"/>
      <c r="J272" s="210">
        <f>ROUND(I272*H272,2)</f>
        <v>0</v>
      </c>
      <c r="K272" s="206" t="s">
        <v>124</v>
      </c>
      <c r="L272" s="44"/>
      <c r="M272" s="211" t="s">
        <v>19</v>
      </c>
      <c r="N272" s="212" t="s">
        <v>43</v>
      </c>
      <c r="O272" s="8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125</v>
      </c>
      <c r="AT272" s="215" t="s">
        <v>120</v>
      </c>
      <c r="AU272" s="215" t="s">
        <v>82</v>
      </c>
      <c r="AY272" s="17" t="s">
        <v>118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80</v>
      </c>
      <c r="BK272" s="216">
        <f>ROUND(I272*H272,2)</f>
        <v>0</v>
      </c>
      <c r="BL272" s="17" t="s">
        <v>125</v>
      </c>
      <c r="BM272" s="215" t="s">
        <v>427</v>
      </c>
    </row>
    <row r="273" s="2" customFormat="1">
      <c r="A273" s="38"/>
      <c r="B273" s="39"/>
      <c r="C273" s="40"/>
      <c r="D273" s="217" t="s">
        <v>127</v>
      </c>
      <c r="E273" s="40"/>
      <c r="F273" s="218" t="s">
        <v>428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127</v>
      </c>
      <c r="AU273" s="17" t="s">
        <v>82</v>
      </c>
    </row>
    <row r="274" s="2" customFormat="1">
      <c r="A274" s="38"/>
      <c r="B274" s="39"/>
      <c r="C274" s="40"/>
      <c r="D274" s="222" t="s">
        <v>129</v>
      </c>
      <c r="E274" s="40"/>
      <c r="F274" s="223" t="s">
        <v>429</v>
      </c>
      <c r="G274" s="40"/>
      <c r="H274" s="40"/>
      <c r="I274" s="219"/>
      <c r="J274" s="40"/>
      <c r="K274" s="40"/>
      <c r="L274" s="44"/>
      <c r="M274" s="220"/>
      <c r="N274" s="221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129</v>
      </c>
      <c r="AU274" s="17" t="s">
        <v>82</v>
      </c>
    </row>
    <row r="275" s="2" customFormat="1">
      <c r="A275" s="38"/>
      <c r="B275" s="39"/>
      <c r="C275" s="40"/>
      <c r="D275" s="217" t="s">
        <v>131</v>
      </c>
      <c r="E275" s="40"/>
      <c r="F275" s="224" t="s">
        <v>430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131</v>
      </c>
      <c r="AU275" s="17" t="s">
        <v>82</v>
      </c>
    </row>
    <row r="276" s="2" customFormat="1" ht="16.5" customHeight="1">
      <c r="A276" s="38"/>
      <c r="B276" s="39"/>
      <c r="C276" s="236" t="s">
        <v>431</v>
      </c>
      <c r="D276" s="236" t="s">
        <v>389</v>
      </c>
      <c r="E276" s="237" t="s">
        <v>432</v>
      </c>
      <c r="F276" s="238" t="s">
        <v>433</v>
      </c>
      <c r="G276" s="239" t="s">
        <v>392</v>
      </c>
      <c r="H276" s="240">
        <v>5</v>
      </c>
      <c r="I276" s="241"/>
      <c r="J276" s="242">
        <f>ROUND(I276*H276,2)</f>
        <v>0</v>
      </c>
      <c r="K276" s="238" t="s">
        <v>124</v>
      </c>
      <c r="L276" s="243"/>
      <c r="M276" s="244" t="s">
        <v>19</v>
      </c>
      <c r="N276" s="245" t="s">
        <v>43</v>
      </c>
      <c r="O276" s="84"/>
      <c r="P276" s="213">
        <f>O276*H276</f>
        <v>0</v>
      </c>
      <c r="Q276" s="213">
        <v>0.001</v>
      </c>
      <c r="R276" s="213">
        <f>Q276*H276</f>
        <v>0.0050000000000000001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164</v>
      </c>
      <c r="AT276" s="215" t="s">
        <v>389</v>
      </c>
      <c r="AU276" s="215" t="s">
        <v>82</v>
      </c>
      <c r="AY276" s="17" t="s">
        <v>118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80</v>
      </c>
      <c r="BK276" s="216">
        <f>ROUND(I276*H276,2)</f>
        <v>0</v>
      </c>
      <c r="BL276" s="17" t="s">
        <v>125</v>
      </c>
      <c r="BM276" s="215" t="s">
        <v>434</v>
      </c>
    </row>
    <row r="277" s="2" customFormat="1">
      <c r="A277" s="38"/>
      <c r="B277" s="39"/>
      <c r="C277" s="40"/>
      <c r="D277" s="217" t="s">
        <v>127</v>
      </c>
      <c r="E277" s="40"/>
      <c r="F277" s="218" t="s">
        <v>433</v>
      </c>
      <c r="G277" s="40"/>
      <c r="H277" s="40"/>
      <c r="I277" s="219"/>
      <c r="J277" s="40"/>
      <c r="K277" s="40"/>
      <c r="L277" s="44"/>
      <c r="M277" s="220"/>
      <c r="N277" s="22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127</v>
      </c>
      <c r="AU277" s="17" t="s">
        <v>82</v>
      </c>
    </row>
    <row r="278" s="13" customFormat="1">
      <c r="A278" s="13"/>
      <c r="B278" s="225"/>
      <c r="C278" s="226"/>
      <c r="D278" s="217" t="s">
        <v>216</v>
      </c>
      <c r="E278" s="227" t="s">
        <v>19</v>
      </c>
      <c r="F278" s="228" t="s">
        <v>435</v>
      </c>
      <c r="G278" s="226"/>
      <c r="H278" s="229">
        <v>5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216</v>
      </c>
      <c r="AU278" s="235" t="s">
        <v>82</v>
      </c>
      <c r="AV278" s="13" t="s">
        <v>82</v>
      </c>
      <c r="AW278" s="13" t="s">
        <v>33</v>
      </c>
      <c r="AX278" s="13" t="s">
        <v>80</v>
      </c>
      <c r="AY278" s="235" t="s">
        <v>118</v>
      </c>
    </row>
    <row r="279" s="2" customFormat="1" ht="24.15" customHeight="1">
      <c r="A279" s="38"/>
      <c r="B279" s="39"/>
      <c r="C279" s="204" t="s">
        <v>436</v>
      </c>
      <c r="D279" s="204" t="s">
        <v>120</v>
      </c>
      <c r="E279" s="205" t="s">
        <v>437</v>
      </c>
      <c r="F279" s="206" t="s">
        <v>438</v>
      </c>
      <c r="G279" s="207" t="s">
        <v>123</v>
      </c>
      <c r="H279" s="208">
        <v>100</v>
      </c>
      <c r="I279" s="209"/>
      <c r="J279" s="210">
        <f>ROUND(I279*H279,2)</f>
        <v>0</v>
      </c>
      <c r="K279" s="206" t="s">
        <v>124</v>
      </c>
      <c r="L279" s="44"/>
      <c r="M279" s="211" t="s">
        <v>19</v>
      </c>
      <c r="N279" s="212" t="s">
        <v>43</v>
      </c>
      <c r="O279" s="8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125</v>
      </c>
      <c r="AT279" s="215" t="s">
        <v>120</v>
      </c>
      <c r="AU279" s="215" t="s">
        <v>82</v>
      </c>
      <c r="AY279" s="17" t="s">
        <v>118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80</v>
      </c>
      <c r="BK279" s="216">
        <f>ROUND(I279*H279,2)</f>
        <v>0</v>
      </c>
      <c r="BL279" s="17" t="s">
        <v>125</v>
      </c>
      <c r="BM279" s="215" t="s">
        <v>439</v>
      </c>
    </row>
    <row r="280" s="2" customFormat="1">
      <c r="A280" s="38"/>
      <c r="B280" s="39"/>
      <c r="C280" s="40"/>
      <c r="D280" s="217" t="s">
        <v>127</v>
      </c>
      <c r="E280" s="40"/>
      <c r="F280" s="218" t="s">
        <v>440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127</v>
      </c>
      <c r="AU280" s="17" t="s">
        <v>82</v>
      </c>
    </row>
    <row r="281" s="2" customFormat="1">
      <c r="A281" s="38"/>
      <c r="B281" s="39"/>
      <c r="C281" s="40"/>
      <c r="D281" s="222" t="s">
        <v>129</v>
      </c>
      <c r="E281" s="40"/>
      <c r="F281" s="223" t="s">
        <v>441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129</v>
      </c>
      <c r="AU281" s="17" t="s">
        <v>82</v>
      </c>
    </row>
    <row r="282" s="2" customFormat="1">
      <c r="A282" s="38"/>
      <c r="B282" s="39"/>
      <c r="C282" s="40"/>
      <c r="D282" s="217" t="s">
        <v>131</v>
      </c>
      <c r="E282" s="40"/>
      <c r="F282" s="224" t="s">
        <v>442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131</v>
      </c>
      <c r="AU282" s="17" t="s">
        <v>82</v>
      </c>
    </row>
    <row r="283" s="2" customFormat="1" ht="16.5" customHeight="1">
      <c r="A283" s="38"/>
      <c r="B283" s="39"/>
      <c r="C283" s="204" t="s">
        <v>443</v>
      </c>
      <c r="D283" s="204" t="s">
        <v>120</v>
      </c>
      <c r="E283" s="205" t="s">
        <v>444</v>
      </c>
      <c r="F283" s="206" t="s">
        <v>445</v>
      </c>
      <c r="G283" s="207" t="s">
        <v>211</v>
      </c>
      <c r="H283" s="208">
        <v>10</v>
      </c>
      <c r="I283" s="209"/>
      <c r="J283" s="210">
        <f>ROUND(I283*H283,2)</f>
        <v>0</v>
      </c>
      <c r="K283" s="206" t="s">
        <v>124</v>
      </c>
      <c r="L283" s="44"/>
      <c r="M283" s="211" t="s">
        <v>19</v>
      </c>
      <c r="N283" s="212" t="s">
        <v>43</v>
      </c>
      <c r="O283" s="8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5" t="s">
        <v>125</v>
      </c>
      <c r="AT283" s="215" t="s">
        <v>120</v>
      </c>
      <c r="AU283" s="215" t="s">
        <v>82</v>
      </c>
      <c r="AY283" s="17" t="s">
        <v>118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7" t="s">
        <v>80</v>
      </c>
      <c r="BK283" s="216">
        <f>ROUND(I283*H283,2)</f>
        <v>0</v>
      </c>
      <c r="BL283" s="17" t="s">
        <v>125</v>
      </c>
      <c r="BM283" s="215" t="s">
        <v>446</v>
      </c>
    </row>
    <row r="284" s="2" customFormat="1">
      <c r="A284" s="38"/>
      <c r="B284" s="39"/>
      <c r="C284" s="40"/>
      <c r="D284" s="217" t="s">
        <v>127</v>
      </c>
      <c r="E284" s="40"/>
      <c r="F284" s="218" t="s">
        <v>447</v>
      </c>
      <c r="G284" s="40"/>
      <c r="H284" s="40"/>
      <c r="I284" s="219"/>
      <c r="J284" s="40"/>
      <c r="K284" s="40"/>
      <c r="L284" s="44"/>
      <c r="M284" s="220"/>
      <c r="N284" s="221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127</v>
      </c>
      <c r="AU284" s="17" t="s">
        <v>82</v>
      </c>
    </row>
    <row r="285" s="2" customFormat="1">
      <c r="A285" s="38"/>
      <c r="B285" s="39"/>
      <c r="C285" s="40"/>
      <c r="D285" s="222" t="s">
        <v>129</v>
      </c>
      <c r="E285" s="40"/>
      <c r="F285" s="223" t="s">
        <v>448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129</v>
      </c>
      <c r="AU285" s="17" t="s">
        <v>82</v>
      </c>
    </row>
    <row r="286" s="13" customFormat="1">
      <c r="A286" s="13"/>
      <c r="B286" s="225"/>
      <c r="C286" s="226"/>
      <c r="D286" s="217" t="s">
        <v>216</v>
      </c>
      <c r="E286" s="227" t="s">
        <v>19</v>
      </c>
      <c r="F286" s="228" t="s">
        <v>449</v>
      </c>
      <c r="G286" s="226"/>
      <c r="H286" s="229">
        <v>10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216</v>
      </c>
      <c r="AU286" s="235" t="s">
        <v>82</v>
      </c>
      <c r="AV286" s="13" t="s">
        <v>82</v>
      </c>
      <c r="AW286" s="13" t="s">
        <v>33</v>
      </c>
      <c r="AX286" s="13" t="s">
        <v>80</v>
      </c>
      <c r="AY286" s="235" t="s">
        <v>118</v>
      </c>
    </row>
    <row r="287" s="2" customFormat="1" ht="21.75" customHeight="1">
      <c r="A287" s="38"/>
      <c r="B287" s="39"/>
      <c r="C287" s="204" t="s">
        <v>450</v>
      </c>
      <c r="D287" s="204" t="s">
        <v>120</v>
      </c>
      <c r="E287" s="205" t="s">
        <v>451</v>
      </c>
      <c r="F287" s="206" t="s">
        <v>452</v>
      </c>
      <c r="G287" s="207" t="s">
        <v>211</v>
      </c>
      <c r="H287" s="208">
        <v>10</v>
      </c>
      <c r="I287" s="209"/>
      <c r="J287" s="210">
        <f>ROUND(I287*H287,2)</f>
        <v>0</v>
      </c>
      <c r="K287" s="206" t="s">
        <v>124</v>
      </c>
      <c r="L287" s="44"/>
      <c r="M287" s="211" t="s">
        <v>19</v>
      </c>
      <c r="N287" s="212" t="s">
        <v>43</v>
      </c>
      <c r="O287" s="84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125</v>
      </c>
      <c r="AT287" s="215" t="s">
        <v>120</v>
      </c>
      <c r="AU287" s="215" t="s">
        <v>82</v>
      </c>
      <c r="AY287" s="17" t="s">
        <v>118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80</v>
      </c>
      <c r="BK287" s="216">
        <f>ROUND(I287*H287,2)</f>
        <v>0</v>
      </c>
      <c r="BL287" s="17" t="s">
        <v>125</v>
      </c>
      <c r="BM287" s="215" t="s">
        <v>453</v>
      </c>
    </row>
    <row r="288" s="2" customFormat="1">
      <c r="A288" s="38"/>
      <c r="B288" s="39"/>
      <c r="C288" s="40"/>
      <c r="D288" s="217" t="s">
        <v>127</v>
      </c>
      <c r="E288" s="40"/>
      <c r="F288" s="218" t="s">
        <v>454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127</v>
      </c>
      <c r="AU288" s="17" t="s">
        <v>82</v>
      </c>
    </row>
    <row r="289" s="2" customFormat="1">
      <c r="A289" s="38"/>
      <c r="B289" s="39"/>
      <c r="C289" s="40"/>
      <c r="D289" s="222" t="s">
        <v>129</v>
      </c>
      <c r="E289" s="40"/>
      <c r="F289" s="223" t="s">
        <v>455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129</v>
      </c>
      <c r="AU289" s="17" t="s">
        <v>82</v>
      </c>
    </row>
    <row r="290" s="2" customFormat="1">
      <c r="A290" s="38"/>
      <c r="B290" s="39"/>
      <c r="C290" s="40"/>
      <c r="D290" s="217" t="s">
        <v>131</v>
      </c>
      <c r="E290" s="40"/>
      <c r="F290" s="224" t="s">
        <v>456</v>
      </c>
      <c r="G290" s="40"/>
      <c r="H290" s="40"/>
      <c r="I290" s="219"/>
      <c r="J290" s="40"/>
      <c r="K290" s="40"/>
      <c r="L290" s="44"/>
      <c r="M290" s="220"/>
      <c r="N290" s="221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131</v>
      </c>
      <c r="AU290" s="17" t="s">
        <v>82</v>
      </c>
    </row>
    <row r="291" s="13" customFormat="1">
      <c r="A291" s="13"/>
      <c r="B291" s="225"/>
      <c r="C291" s="226"/>
      <c r="D291" s="217" t="s">
        <v>216</v>
      </c>
      <c r="E291" s="227" t="s">
        <v>19</v>
      </c>
      <c r="F291" s="228" t="s">
        <v>183</v>
      </c>
      <c r="G291" s="226"/>
      <c r="H291" s="229">
        <v>10</v>
      </c>
      <c r="I291" s="230"/>
      <c r="J291" s="226"/>
      <c r="K291" s="226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216</v>
      </c>
      <c r="AU291" s="235" t="s">
        <v>82</v>
      </c>
      <c r="AV291" s="13" t="s">
        <v>82</v>
      </c>
      <c r="AW291" s="13" t="s">
        <v>33</v>
      </c>
      <c r="AX291" s="13" t="s">
        <v>80</v>
      </c>
      <c r="AY291" s="235" t="s">
        <v>118</v>
      </c>
    </row>
    <row r="292" s="2" customFormat="1" ht="16.5" customHeight="1">
      <c r="A292" s="38"/>
      <c r="B292" s="39"/>
      <c r="C292" s="236" t="s">
        <v>457</v>
      </c>
      <c r="D292" s="236" t="s">
        <v>389</v>
      </c>
      <c r="E292" s="237" t="s">
        <v>458</v>
      </c>
      <c r="F292" s="238" t="s">
        <v>459</v>
      </c>
      <c r="G292" s="239" t="s">
        <v>136</v>
      </c>
      <c r="H292" s="240">
        <v>20</v>
      </c>
      <c r="I292" s="241"/>
      <c r="J292" s="242">
        <f>ROUND(I292*H292,2)</f>
        <v>0</v>
      </c>
      <c r="K292" s="238" t="s">
        <v>19</v>
      </c>
      <c r="L292" s="243"/>
      <c r="M292" s="244" t="s">
        <v>19</v>
      </c>
      <c r="N292" s="245" t="s">
        <v>43</v>
      </c>
      <c r="O292" s="8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5" t="s">
        <v>164</v>
      </c>
      <c r="AT292" s="215" t="s">
        <v>389</v>
      </c>
      <c r="AU292" s="215" t="s">
        <v>82</v>
      </c>
      <c r="AY292" s="17" t="s">
        <v>118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7" t="s">
        <v>80</v>
      </c>
      <c r="BK292" s="216">
        <f>ROUND(I292*H292,2)</f>
        <v>0</v>
      </c>
      <c r="BL292" s="17" t="s">
        <v>125</v>
      </c>
      <c r="BM292" s="215" t="s">
        <v>460</v>
      </c>
    </row>
    <row r="293" s="2" customFormat="1">
      <c r="A293" s="38"/>
      <c r="B293" s="39"/>
      <c r="C293" s="40"/>
      <c r="D293" s="217" t="s">
        <v>127</v>
      </c>
      <c r="E293" s="40"/>
      <c r="F293" s="218" t="s">
        <v>459</v>
      </c>
      <c r="G293" s="40"/>
      <c r="H293" s="40"/>
      <c r="I293" s="219"/>
      <c r="J293" s="40"/>
      <c r="K293" s="40"/>
      <c r="L293" s="44"/>
      <c r="M293" s="220"/>
      <c r="N293" s="221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127</v>
      </c>
      <c r="AU293" s="17" t="s">
        <v>82</v>
      </c>
    </row>
    <row r="294" s="2" customFormat="1">
      <c r="A294" s="38"/>
      <c r="B294" s="39"/>
      <c r="C294" s="40"/>
      <c r="D294" s="217" t="s">
        <v>461</v>
      </c>
      <c r="E294" s="40"/>
      <c r="F294" s="224" t="s">
        <v>462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461</v>
      </c>
      <c r="AU294" s="17" t="s">
        <v>82</v>
      </c>
    </row>
    <row r="295" s="13" customFormat="1">
      <c r="A295" s="13"/>
      <c r="B295" s="225"/>
      <c r="C295" s="226"/>
      <c r="D295" s="217" t="s">
        <v>216</v>
      </c>
      <c r="E295" s="227" t="s">
        <v>19</v>
      </c>
      <c r="F295" s="228" t="s">
        <v>248</v>
      </c>
      <c r="G295" s="226"/>
      <c r="H295" s="229">
        <v>20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216</v>
      </c>
      <c r="AU295" s="235" t="s">
        <v>82</v>
      </c>
      <c r="AV295" s="13" t="s">
        <v>82</v>
      </c>
      <c r="AW295" s="13" t="s">
        <v>33</v>
      </c>
      <c r="AX295" s="13" t="s">
        <v>80</v>
      </c>
      <c r="AY295" s="235" t="s">
        <v>118</v>
      </c>
    </row>
    <row r="296" s="2" customFormat="1" ht="16.5" customHeight="1">
      <c r="A296" s="38"/>
      <c r="B296" s="39"/>
      <c r="C296" s="236" t="s">
        <v>463</v>
      </c>
      <c r="D296" s="236" t="s">
        <v>389</v>
      </c>
      <c r="E296" s="237" t="s">
        <v>464</v>
      </c>
      <c r="F296" s="238" t="s">
        <v>465</v>
      </c>
      <c r="G296" s="239" t="s">
        <v>136</v>
      </c>
      <c r="H296" s="240">
        <v>20</v>
      </c>
      <c r="I296" s="241"/>
      <c r="J296" s="242">
        <f>ROUND(I296*H296,2)</f>
        <v>0</v>
      </c>
      <c r="K296" s="238" t="s">
        <v>124</v>
      </c>
      <c r="L296" s="243"/>
      <c r="M296" s="244" t="s">
        <v>19</v>
      </c>
      <c r="N296" s="245" t="s">
        <v>43</v>
      </c>
      <c r="O296" s="84"/>
      <c r="P296" s="213">
        <f>O296*H296</f>
        <v>0</v>
      </c>
      <c r="Q296" s="213">
        <v>0.027</v>
      </c>
      <c r="R296" s="213">
        <f>Q296*H296</f>
        <v>0.54000000000000004</v>
      </c>
      <c r="S296" s="213">
        <v>0</v>
      </c>
      <c r="T296" s="21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5" t="s">
        <v>164</v>
      </c>
      <c r="AT296" s="215" t="s">
        <v>389</v>
      </c>
      <c r="AU296" s="215" t="s">
        <v>82</v>
      </c>
      <c r="AY296" s="17" t="s">
        <v>118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7" t="s">
        <v>80</v>
      </c>
      <c r="BK296" s="216">
        <f>ROUND(I296*H296,2)</f>
        <v>0</v>
      </c>
      <c r="BL296" s="17" t="s">
        <v>125</v>
      </c>
      <c r="BM296" s="215" t="s">
        <v>466</v>
      </c>
    </row>
    <row r="297" s="2" customFormat="1">
      <c r="A297" s="38"/>
      <c r="B297" s="39"/>
      <c r="C297" s="40"/>
      <c r="D297" s="217" t="s">
        <v>127</v>
      </c>
      <c r="E297" s="40"/>
      <c r="F297" s="218" t="s">
        <v>465</v>
      </c>
      <c r="G297" s="40"/>
      <c r="H297" s="40"/>
      <c r="I297" s="219"/>
      <c r="J297" s="40"/>
      <c r="K297" s="40"/>
      <c r="L297" s="44"/>
      <c r="M297" s="220"/>
      <c r="N297" s="22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127</v>
      </c>
      <c r="AU297" s="17" t="s">
        <v>82</v>
      </c>
    </row>
    <row r="298" s="2" customFormat="1" ht="16.5" customHeight="1">
      <c r="A298" s="38"/>
      <c r="B298" s="39"/>
      <c r="C298" s="236" t="s">
        <v>467</v>
      </c>
      <c r="D298" s="236" t="s">
        <v>389</v>
      </c>
      <c r="E298" s="237" t="s">
        <v>468</v>
      </c>
      <c r="F298" s="238" t="s">
        <v>469</v>
      </c>
      <c r="G298" s="239" t="s">
        <v>136</v>
      </c>
      <c r="H298" s="240">
        <v>20</v>
      </c>
      <c r="I298" s="241"/>
      <c r="J298" s="242">
        <f>ROUND(I298*H298,2)</f>
        <v>0</v>
      </c>
      <c r="K298" s="238" t="s">
        <v>19</v>
      </c>
      <c r="L298" s="243"/>
      <c r="M298" s="244" t="s">
        <v>19</v>
      </c>
      <c r="N298" s="245" t="s">
        <v>43</v>
      </c>
      <c r="O298" s="84"/>
      <c r="P298" s="213">
        <f>O298*H298</f>
        <v>0</v>
      </c>
      <c r="Q298" s="213">
        <v>0.014999999999999999</v>
      </c>
      <c r="R298" s="213">
        <f>Q298*H298</f>
        <v>0.29999999999999999</v>
      </c>
      <c r="S298" s="213">
        <v>0</v>
      </c>
      <c r="T298" s="21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15" t="s">
        <v>164</v>
      </c>
      <c r="AT298" s="215" t="s">
        <v>389</v>
      </c>
      <c r="AU298" s="215" t="s">
        <v>82</v>
      </c>
      <c r="AY298" s="17" t="s">
        <v>118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7" t="s">
        <v>80</v>
      </c>
      <c r="BK298" s="216">
        <f>ROUND(I298*H298,2)</f>
        <v>0</v>
      </c>
      <c r="BL298" s="17" t="s">
        <v>125</v>
      </c>
      <c r="BM298" s="215" t="s">
        <v>470</v>
      </c>
    </row>
    <row r="299" s="2" customFormat="1">
      <c r="A299" s="38"/>
      <c r="B299" s="39"/>
      <c r="C299" s="40"/>
      <c r="D299" s="217" t="s">
        <v>127</v>
      </c>
      <c r="E299" s="40"/>
      <c r="F299" s="218" t="s">
        <v>471</v>
      </c>
      <c r="G299" s="40"/>
      <c r="H299" s="40"/>
      <c r="I299" s="219"/>
      <c r="J299" s="40"/>
      <c r="K299" s="40"/>
      <c r="L299" s="44"/>
      <c r="M299" s="220"/>
      <c r="N299" s="221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127</v>
      </c>
      <c r="AU299" s="17" t="s">
        <v>82</v>
      </c>
    </row>
    <row r="300" s="2" customFormat="1" ht="16.5" customHeight="1">
      <c r="A300" s="38"/>
      <c r="B300" s="39"/>
      <c r="C300" s="236" t="s">
        <v>472</v>
      </c>
      <c r="D300" s="236" t="s">
        <v>389</v>
      </c>
      <c r="E300" s="237" t="s">
        <v>473</v>
      </c>
      <c r="F300" s="238" t="s">
        <v>474</v>
      </c>
      <c r="G300" s="239" t="s">
        <v>136</v>
      </c>
      <c r="H300" s="240">
        <v>20</v>
      </c>
      <c r="I300" s="241"/>
      <c r="J300" s="242">
        <f>ROUND(I300*H300,2)</f>
        <v>0</v>
      </c>
      <c r="K300" s="238" t="s">
        <v>19</v>
      </c>
      <c r="L300" s="243"/>
      <c r="M300" s="244" t="s">
        <v>19</v>
      </c>
      <c r="N300" s="245" t="s">
        <v>43</v>
      </c>
      <c r="O300" s="84"/>
      <c r="P300" s="213">
        <f>O300*H300</f>
        <v>0</v>
      </c>
      <c r="Q300" s="213">
        <v>0.014999999999999999</v>
      </c>
      <c r="R300" s="213">
        <f>Q300*H300</f>
        <v>0.29999999999999999</v>
      </c>
      <c r="S300" s="213">
        <v>0</v>
      </c>
      <c r="T300" s="21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15" t="s">
        <v>164</v>
      </c>
      <c r="AT300" s="215" t="s">
        <v>389</v>
      </c>
      <c r="AU300" s="215" t="s">
        <v>82</v>
      </c>
      <c r="AY300" s="17" t="s">
        <v>118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7" t="s">
        <v>80</v>
      </c>
      <c r="BK300" s="216">
        <f>ROUND(I300*H300,2)</f>
        <v>0</v>
      </c>
      <c r="BL300" s="17" t="s">
        <v>125</v>
      </c>
      <c r="BM300" s="215" t="s">
        <v>475</v>
      </c>
    </row>
    <row r="301" s="2" customFormat="1">
      <c r="A301" s="38"/>
      <c r="B301" s="39"/>
      <c r="C301" s="40"/>
      <c r="D301" s="217" t="s">
        <v>127</v>
      </c>
      <c r="E301" s="40"/>
      <c r="F301" s="218" t="s">
        <v>474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127</v>
      </c>
      <c r="AU301" s="17" t="s">
        <v>82</v>
      </c>
    </row>
    <row r="302" s="2" customFormat="1" ht="16.5" customHeight="1">
      <c r="A302" s="38"/>
      <c r="B302" s="39"/>
      <c r="C302" s="236" t="s">
        <v>476</v>
      </c>
      <c r="D302" s="236" t="s">
        <v>389</v>
      </c>
      <c r="E302" s="237" t="s">
        <v>477</v>
      </c>
      <c r="F302" s="238" t="s">
        <v>478</v>
      </c>
      <c r="G302" s="239" t="s">
        <v>136</v>
      </c>
      <c r="H302" s="240">
        <v>20</v>
      </c>
      <c r="I302" s="241"/>
      <c r="J302" s="242">
        <f>ROUND(I302*H302,2)</f>
        <v>0</v>
      </c>
      <c r="K302" s="238" t="s">
        <v>19</v>
      </c>
      <c r="L302" s="243"/>
      <c r="M302" s="244" t="s">
        <v>19</v>
      </c>
      <c r="N302" s="245" t="s">
        <v>43</v>
      </c>
      <c r="O302" s="84"/>
      <c r="P302" s="213">
        <f>O302*H302</f>
        <v>0</v>
      </c>
      <c r="Q302" s="213">
        <v>0.014999999999999999</v>
      </c>
      <c r="R302" s="213">
        <f>Q302*H302</f>
        <v>0.29999999999999999</v>
      </c>
      <c r="S302" s="213">
        <v>0</v>
      </c>
      <c r="T302" s="21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5" t="s">
        <v>164</v>
      </c>
      <c r="AT302" s="215" t="s">
        <v>389</v>
      </c>
      <c r="AU302" s="215" t="s">
        <v>82</v>
      </c>
      <c r="AY302" s="17" t="s">
        <v>118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80</v>
      </c>
      <c r="BK302" s="216">
        <f>ROUND(I302*H302,2)</f>
        <v>0</v>
      </c>
      <c r="BL302" s="17" t="s">
        <v>125</v>
      </c>
      <c r="BM302" s="215" t="s">
        <v>479</v>
      </c>
    </row>
    <row r="303" s="2" customFormat="1">
      <c r="A303" s="38"/>
      <c r="B303" s="39"/>
      <c r="C303" s="40"/>
      <c r="D303" s="217" t="s">
        <v>127</v>
      </c>
      <c r="E303" s="40"/>
      <c r="F303" s="218" t="s">
        <v>478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127</v>
      </c>
      <c r="AU303" s="17" t="s">
        <v>82</v>
      </c>
    </row>
    <row r="304" s="2" customFormat="1" ht="21.75" customHeight="1">
      <c r="A304" s="38"/>
      <c r="B304" s="39"/>
      <c r="C304" s="236" t="s">
        <v>480</v>
      </c>
      <c r="D304" s="236" t="s">
        <v>389</v>
      </c>
      <c r="E304" s="237" t="s">
        <v>481</v>
      </c>
      <c r="F304" s="238" t="s">
        <v>482</v>
      </c>
      <c r="G304" s="239" t="s">
        <v>136</v>
      </c>
      <c r="H304" s="240">
        <v>300</v>
      </c>
      <c r="I304" s="241"/>
      <c r="J304" s="242">
        <f>ROUND(I304*H304,2)</f>
        <v>0</v>
      </c>
      <c r="K304" s="238" t="s">
        <v>124</v>
      </c>
      <c r="L304" s="243"/>
      <c r="M304" s="244" t="s">
        <v>19</v>
      </c>
      <c r="N304" s="245" t="s">
        <v>43</v>
      </c>
      <c r="O304" s="84"/>
      <c r="P304" s="213">
        <f>O304*H304</f>
        <v>0</v>
      </c>
      <c r="Q304" s="213">
        <v>0.0070899999999999999</v>
      </c>
      <c r="R304" s="213">
        <f>Q304*H304</f>
        <v>2.1269999999999998</v>
      </c>
      <c r="S304" s="213">
        <v>0</v>
      </c>
      <c r="T304" s="21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15" t="s">
        <v>164</v>
      </c>
      <c r="AT304" s="215" t="s">
        <v>389</v>
      </c>
      <c r="AU304" s="215" t="s">
        <v>82</v>
      </c>
      <c r="AY304" s="17" t="s">
        <v>118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7" t="s">
        <v>80</v>
      </c>
      <c r="BK304" s="216">
        <f>ROUND(I304*H304,2)</f>
        <v>0</v>
      </c>
      <c r="BL304" s="17" t="s">
        <v>125</v>
      </c>
      <c r="BM304" s="215" t="s">
        <v>483</v>
      </c>
    </row>
    <row r="305" s="2" customFormat="1">
      <c r="A305" s="38"/>
      <c r="B305" s="39"/>
      <c r="C305" s="40"/>
      <c r="D305" s="217" t="s">
        <v>127</v>
      </c>
      <c r="E305" s="40"/>
      <c r="F305" s="218" t="s">
        <v>482</v>
      </c>
      <c r="G305" s="40"/>
      <c r="H305" s="40"/>
      <c r="I305" s="219"/>
      <c r="J305" s="40"/>
      <c r="K305" s="40"/>
      <c r="L305" s="44"/>
      <c r="M305" s="220"/>
      <c r="N305" s="221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127</v>
      </c>
      <c r="AU305" s="17" t="s">
        <v>82</v>
      </c>
    </row>
    <row r="306" s="13" customFormat="1">
      <c r="A306" s="13"/>
      <c r="B306" s="225"/>
      <c r="C306" s="226"/>
      <c r="D306" s="217" t="s">
        <v>216</v>
      </c>
      <c r="E306" s="227" t="s">
        <v>19</v>
      </c>
      <c r="F306" s="228" t="s">
        <v>484</v>
      </c>
      <c r="G306" s="226"/>
      <c r="H306" s="229">
        <v>300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216</v>
      </c>
      <c r="AU306" s="235" t="s">
        <v>82</v>
      </c>
      <c r="AV306" s="13" t="s">
        <v>82</v>
      </c>
      <c r="AW306" s="13" t="s">
        <v>33</v>
      </c>
      <c r="AX306" s="13" t="s">
        <v>80</v>
      </c>
      <c r="AY306" s="235" t="s">
        <v>118</v>
      </c>
    </row>
    <row r="307" s="2" customFormat="1" ht="16.5" customHeight="1">
      <c r="A307" s="38"/>
      <c r="B307" s="39"/>
      <c r="C307" s="236" t="s">
        <v>485</v>
      </c>
      <c r="D307" s="236" t="s">
        <v>389</v>
      </c>
      <c r="E307" s="237" t="s">
        <v>486</v>
      </c>
      <c r="F307" s="238" t="s">
        <v>487</v>
      </c>
      <c r="G307" s="239" t="s">
        <v>136</v>
      </c>
      <c r="H307" s="240">
        <v>300</v>
      </c>
      <c r="I307" s="241"/>
      <c r="J307" s="242">
        <f>ROUND(I307*H307,2)</f>
        <v>0</v>
      </c>
      <c r="K307" s="238" t="s">
        <v>19</v>
      </c>
      <c r="L307" s="243"/>
      <c r="M307" s="244" t="s">
        <v>19</v>
      </c>
      <c r="N307" s="245" t="s">
        <v>43</v>
      </c>
      <c r="O307" s="8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5" t="s">
        <v>164</v>
      </c>
      <c r="AT307" s="215" t="s">
        <v>389</v>
      </c>
      <c r="AU307" s="215" t="s">
        <v>82</v>
      </c>
      <c r="AY307" s="17" t="s">
        <v>118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7" t="s">
        <v>80</v>
      </c>
      <c r="BK307" s="216">
        <f>ROUND(I307*H307,2)</f>
        <v>0</v>
      </c>
      <c r="BL307" s="17" t="s">
        <v>125</v>
      </c>
      <c r="BM307" s="215" t="s">
        <v>488</v>
      </c>
    </row>
    <row r="308" s="2" customFormat="1">
      <c r="A308" s="38"/>
      <c r="B308" s="39"/>
      <c r="C308" s="40"/>
      <c r="D308" s="217" t="s">
        <v>127</v>
      </c>
      <c r="E308" s="40"/>
      <c r="F308" s="218" t="s">
        <v>487</v>
      </c>
      <c r="G308" s="40"/>
      <c r="H308" s="40"/>
      <c r="I308" s="219"/>
      <c r="J308" s="40"/>
      <c r="K308" s="40"/>
      <c r="L308" s="44"/>
      <c r="M308" s="220"/>
      <c r="N308" s="221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127</v>
      </c>
      <c r="AU308" s="17" t="s">
        <v>82</v>
      </c>
    </row>
    <row r="309" s="13" customFormat="1">
      <c r="A309" s="13"/>
      <c r="B309" s="225"/>
      <c r="C309" s="226"/>
      <c r="D309" s="217" t="s">
        <v>216</v>
      </c>
      <c r="E309" s="227" t="s">
        <v>19</v>
      </c>
      <c r="F309" s="228" t="s">
        <v>489</v>
      </c>
      <c r="G309" s="226"/>
      <c r="H309" s="229">
        <v>300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216</v>
      </c>
      <c r="AU309" s="235" t="s">
        <v>82</v>
      </c>
      <c r="AV309" s="13" t="s">
        <v>82</v>
      </c>
      <c r="AW309" s="13" t="s">
        <v>33</v>
      </c>
      <c r="AX309" s="13" t="s">
        <v>80</v>
      </c>
      <c r="AY309" s="235" t="s">
        <v>118</v>
      </c>
    </row>
    <row r="310" s="2" customFormat="1" ht="16.5" customHeight="1">
      <c r="A310" s="38"/>
      <c r="B310" s="39"/>
      <c r="C310" s="236" t="s">
        <v>490</v>
      </c>
      <c r="D310" s="236" t="s">
        <v>389</v>
      </c>
      <c r="E310" s="237" t="s">
        <v>491</v>
      </c>
      <c r="F310" s="238" t="s">
        <v>492</v>
      </c>
      <c r="G310" s="239" t="s">
        <v>211</v>
      </c>
      <c r="H310" s="240">
        <v>15</v>
      </c>
      <c r="I310" s="241"/>
      <c r="J310" s="242">
        <f>ROUND(I310*H310,2)</f>
        <v>0</v>
      </c>
      <c r="K310" s="238" t="s">
        <v>124</v>
      </c>
      <c r="L310" s="243"/>
      <c r="M310" s="244" t="s">
        <v>19</v>
      </c>
      <c r="N310" s="245" t="s">
        <v>43</v>
      </c>
      <c r="O310" s="84"/>
      <c r="P310" s="213">
        <f>O310*H310</f>
        <v>0</v>
      </c>
      <c r="Q310" s="213">
        <v>0.20000000000000001</v>
      </c>
      <c r="R310" s="213">
        <f>Q310*H310</f>
        <v>3</v>
      </c>
      <c r="S310" s="213">
        <v>0</v>
      </c>
      <c r="T310" s="21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15" t="s">
        <v>164</v>
      </c>
      <c r="AT310" s="215" t="s">
        <v>389</v>
      </c>
      <c r="AU310" s="215" t="s">
        <v>82</v>
      </c>
      <c r="AY310" s="17" t="s">
        <v>118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7" t="s">
        <v>80</v>
      </c>
      <c r="BK310" s="216">
        <f>ROUND(I310*H310,2)</f>
        <v>0</v>
      </c>
      <c r="BL310" s="17" t="s">
        <v>125</v>
      </c>
      <c r="BM310" s="215" t="s">
        <v>493</v>
      </c>
    </row>
    <row r="311" s="2" customFormat="1">
      <c r="A311" s="38"/>
      <c r="B311" s="39"/>
      <c r="C311" s="40"/>
      <c r="D311" s="217" t="s">
        <v>127</v>
      </c>
      <c r="E311" s="40"/>
      <c r="F311" s="218" t="s">
        <v>492</v>
      </c>
      <c r="G311" s="40"/>
      <c r="H311" s="40"/>
      <c r="I311" s="219"/>
      <c r="J311" s="40"/>
      <c r="K311" s="40"/>
      <c r="L311" s="44"/>
      <c r="M311" s="220"/>
      <c r="N311" s="221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127</v>
      </c>
      <c r="AU311" s="17" t="s">
        <v>82</v>
      </c>
    </row>
    <row r="312" s="13" customFormat="1">
      <c r="A312" s="13"/>
      <c r="B312" s="225"/>
      <c r="C312" s="226"/>
      <c r="D312" s="217" t="s">
        <v>216</v>
      </c>
      <c r="E312" s="227" t="s">
        <v>19</v>
      </c>
      <c r="F312" s="228" t="s">
        <v>494</v>
      </c>
      <c r="G312" s="226"/>
      <c r="H312" s="229">
        <v>15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216</v>
      </c>
      <c r="AU312" s="235" t="s">
        <v>82</v>
      </c>
      <c r="AV312" s="13" t="s">
        <v>82</v>
      </c>
      <c r="AW312" s="13" t="s">
        <v>33</v>
      </c>
      <c r="AX312" s="13" t="s">
        <v>80</v>
      </c>
      <c r="AY312" s="235" t="s">
        <v>118</v>
      </c>
    </row>
    <row r="313" s="2" customFormat="1" ht="33" customHeight="1">
      <c r="A313" s="38"/>
      <c r="B313" s="39"/>
      <c r="C313" s="204" t="s">
        <v>495</v>
      </c>
      <c r="D313" s="204" t="s">
        <v>120</v>
      </c>
      <c r="E313" s="205" t="s">
        <v>496</v>
      </c>
      <c r="F313" s="206" t="s">
        <v>497</v>
      </c>
      <c r="G313" s="207" t="s">
        <v>136</v>
      </c>
      <c r="H313" s="208">
        <v>300</v>
      </c>
      <c r="I313" s="209"/>
      <c r="J313" s="210">
        <f>ROUND(I313*H313,2)</f>
        <v>0</v>
      </c>
      <c r="K313" s="206" t="s">
        <v>124</v>
      </c>
      <c r="L313" s="44"/>
      <c r="M313" s="211" t="s">
        <v>19</v>
      </c>
      <c r="N313" s="212" t="s">
        <v>43</v>
      </c>
      <c r="O313" s="84"/>
      <c r="P313" s="213">
        <f>O313*H313</f>
        <v>0</v>
      </c>
      <c r="Q313" s="213">
        <v>2E-08</v>
      </c>
      <c r="R313" s="213">
        <f>Q313*H313</f>
        <v>6.0000000000000002E-06</v>
      </c>
      <c r="S313" s="213">
        <v>0</v>
      </c>
      <c r="T313" s="21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15" t="s">
        <v>125</v>
      </c>
      <c r="AT313" s="215" t="s">
        <v>120</v>
      </c>
      <c r="AU313" s="215" t="s">
        <v>82</v>
      </c>
      <c r="AY313" s="17" t="s">
        <v>118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7" t="s">
        <v>80</v>
      </c>
      <c r="BK313" s="216">
        <f>ROUND(I313*H313,2)</f>
        <v>0</v>
      </c>
      <c r="BL313" s="17" t="s">
        <v>125</v>
      </c>
      <c r="BM313" s="215" t="s">
        <v>498</v>
      </c>
    </row>
    <row r="314" s="2" customFormat="1">
      <c r="A314" s="38"/>
      <c r="B314" s="39"/>
      <c r="C314" s="40"/>
      <c r="D314" s="217" t="s">
        <v>127</v>
      </c>
      <c r="E314" s="40"/>
      <c r="F314" s="218" t="s">
        <v>499</v>
      </c>
      <c r="G314" s="40"/>
      <c r="H314" s="40"/>
      <c r="I314" s="219"/>
      <c r="J314" s="40"/>
      <c r="K314" s="40"/>
      <c r="L314" s="44"/>
      <c r="M314" s="220"/>
      <c r="N314" s="221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127</v>
      </c>
      <c r="AU314" s="17" t="s">
        <v>82</v>
      </c>
    </row>
    <row r="315" s="2" customFormat="1">
      <c r="A315" s="38"/>
      <c r="B315" s="39"/>
      <c r="C315" s="40"/>
      <c r="D315" s="222" t="s">
        <v>129</v>
      </c>
      <c r="E315" s="40"/>
      <c r="F315" s="223" t="s">
        <v>500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129</v>
      </c>
      <c r="AU315" s="17" t="s">
        <v>82</v>
      </c>
    </row>
    <row r="316" s="2" customFormat="1">
      <c r="A316" s="38"/>
      <c r="B316" s="39"/>
      <c r="C316" s="40"/>
      <c r="D316" s="217" t="s">
        <v>131</v>
      </c>
      <c r="E316" s="40"/>
      <c r="F316" s="224" t="s">
        <v>501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131</v>
      </c>
      <c r="AU316" s="17" t="s">
        <v>82</v>
      </c>
    </row>
    <row r="317" s="13" customFormat="1">
      <c r="A317" s="13"/>
      <c r="B317" s="225"/>
      <c r="C317" s="226"/>
      <c r="D317" s="217" t="s">
        <v>216</v>
      </c>
      <c r="E317" s="227" t="s">
        <v>19</v>
      </c>
      <c r="F317" s="228" t="s">
        <v>489</v>
      </c>
      <c r="G317" s="226"/>
      <c r="H317" s="229">
        <v>300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216</v>
      </c>
      <c r="AU317" s="235" t="s">
        <v>82</v>
      </c>
      <c r="AV317" s="13" t="s">
        <v>82</v>
      </c>
      <c r="AW317" s="13" t="s">
        <v>33</v>
      </c>
      <c r="AX317" s="13" t="s">
        <v>80</v>
      </c>
      <c r="AY317" s="235" t="s">
        <v>118</v>
      </c>
    </row>
    <row r="318" s="2" customFormat="1" ht="16.5" customHeight="1">
      <c r="A318" s="38"/>
      <c r="B318" s="39"/>
      <c r="C318" s="204" t="s">
        <v>502</v>
      </c>
      <c r="D318" s="204" t="s">
        <v>120</v>
      </c>
      <c r="E318" s="205" t="s">
        <v>503</v>
      </c>
      <c r="F318" s="206" t="s">
        <v>504</v>
      </c>
      <c r="G318" s="207" t="s">
        <v>505</v>
      </c>
      <c r="H318" s="208">
        <v>1</v>
      </c>
      <c r="I318" s="209"/>
      <c r="J318" s="210">
        <f>ROUND(I318*H318,2)</f>
        <v>0</v>
      </c>
      <c r="K318" s="206" t="s">
        <v>19</v>
      </c>
      <c r="L318" s="44"/>
      <c r="M318" s="211" t="s">
        <v>19</v>
      </c>
      <c r="N318" s="212" t="s">
        <v>43</v>
      </c>
      <c r="O318" s="8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15" t="s">
        <v>125</v>
      </c>
      <c r="AT318" s="215" t="s">
        <v>120</v>
      </c>
      <c r="AU318" s="215" t="s">
        <v>82</v>
      </c>
      <c r="AY318" s="17" t="s">
        <v>118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7" t="s">
        <v>80</v>
      </c>
      <c r="BK318" s="216">
        <f>ROUND(I318*H318,2)</f>
        <v>0</v>
      </c>
      <c r="BL318" s="17" t="s">
        <v>125</v>
      </c>
      <c r="BM318" s="215" t="s">
        <v>506</v>
      </c>
    </row>
    <row r="319" s="2" customFormat="1">
      <c r="A319" s="38"/>
      <c r="B319" s="39"/>
      <c r="C319" s="40"/>
      <c r="D319" s="217" t="s">
        <v>127</v>
      </c>
      <c r="E319" s="40"/>
      <c r="F319" s="218" t="s">
        <v>504</v>
      </c>
      <c r="G319" s="40"/>
      <c r="H319" s="40"/>
      <c r="I319" s="219"/>
      <c r="J319" s="40"/>
      <c r="K319" s="40"/>
      <c r="L319" s="44"/>
      <c r="M319" s="220"/>
      <c r="N319" s="221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127</v>
      </c>
      <c r="AU319" s="17" t="s">
        <v>82</v>
      </c>
    </row>
    <row r="320" s="2" customFormat="1">
      <c r="A320" s="38"/>
      <c r="B320" s="39"/>
      <c r="C320" s="40"/>
      <c r="D320" s="217" t="s">
        <v>461</v>
      </c>
      <c r="E320" s="40"/>
      <c r="F320" s="224" t="s">
        <v>507</v>
      </c>
      <c r="G320" s="40"/>
      <c r="H320" s="40"/>
      <c r="I320" s="219"/>
      <c r="J320" s="40"/>
      <c r="K320" s="40"/>
      <c r="L320" s="44"/>
      <c r="M320" s="220"/>
      <c r="N320" s="221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461</v>
      </c>
      <c r="AU320" s="17" t="s">
        <v>82</v>
      </c>
    </row>
    <row r="321" s="2" customFormat="1" ht="16.5" customHeight="1">
      <c r="A321" s="38"/>
      <c r="B321" s="39"/>
      <c r="C321" s="204" t="s">
        <v>508</v>
      </c>
      <c r="D321" s="204" t="s">
        <v>120</v>
      </c>
      <c r="E321" s="205" t="s">
        <v>509</v>
      </c>
      <c r="F321" s="206" t="s">
        <v>510</v>
      </c>
      <c r="G321" s="207" t="s">
        <v>505</v>
      </c>
      <c r="H321" s="208">
        <v>-1</v>
      </c>
      <c r="I321" s="209"/>
      <c r="J321" s="210">
        <f>ROUND(I321*H321,2)</f>
        <v>0</v>
      </c>
      <c r="K321" s="206" t="s">
        <v>19</v>
      </c>
      <c r="L321" s="44"/>
      <c r="M321" s="211" t="s">
        <v>19</v>
      </c>
      <c r="N321" s="212" t="s">
        <v>43</v>
      </c>
      <c r="O321" s="84"/>
      <c r="P321" s="213">
        <f>O321*H321</f>
        <v>0</v>
      </c>
      <c r="Q321" s="213">
        <v>0</v>
      </c>
      <c r="R321" s="213">
        <f>Q321*H321</f>
        <v>0</v>
      </c>
      <c r="S321" s="213">
        <v>0</v>
      </c>
      <c r="T321" s="214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15" t="s">
        <v>125</v>
      </c>
      <c r="AT321" s="215" t="s">
        <v>120</v>
      </c>
      <c r="AU321" s="215" t="s">
        <v>82</v>
      </c>
      <c r="AY321" s="17" t="s">
        <v>118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7" t="s">
        <v>80</v>
      </c>
      <c r="BK321" s="216">
        <f>ROUND(I321*H321,2)</f>
        <v>0</v>
      </c>
      <c r="BL321" s="17" t="s">
        <v>125</v>
      </c>
      <c r="BM321" s="215" t="s">
        <v>511</v>
      </c>
    </row>
    <row r="322" s="2" customFormat="1">
      <c r="A322" s="38"/>
      <c r="B322" s="39"/>
      <c r="C322" s="40"/>
      <c r="D322" s="217" t="s">
        <v>127</v>
      </c>
      <c r="E322" s="40"/>
      <c r="F322" s="218" t="s">
        <v>510</v>
      </c>
      <c r="G322" s="40"/>
      <c r="H322" s="40"/>
      <c r="I322" s="219"/>
      <c r="J322" s="40"/>
      <c r="K322" s="40"/>
      <c r="L322" s="44"/>
      <c r="M322" s="220"/>
      <c r="N322" s="221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127</v>
      </c>
      <c r="AU322" s="17" t="s">
        <v>82</v>
      </c>
    </row>
    <row r="323" s="2" customFormat="1">
      <c r="A323" s="38"/>
      <c r="B323" s="39"/>
      <c r="C323" s="40"/>
      <c r="D323" s="217" t="s">
        <v>461</v>
      </c>
      <c r="E323" s="40"/>
      <c r="F323" s="224" t="s">
        <v>512</v>
      </c>
      <c r="G323" s="40"/>
      <c r="H323" s="40"/>
      <c r="I323" s="219"/>
      <c r="J323" s="40"/>
      <c r="K323" s="40"/>
      <c r="L323" s="44"/>
      <c r="M323" s="220"/>
      <c r="N323" s="22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461</v>
      </c>
      <c r="AU323" s="17" t="s">
        <v>82</v>
      </c>
    </row>
    <row r="324" s="12" customFormat="1" ht="22.8" customHeight="1">
      <c r="A324" s="12"/>
      <c r="B324" s="188"/>
      <c r="C324" s="189"/>
      <c r="D324" s="190" t="s">
        <v>71</v>
      </c>
      <c r="E324" s="202" t="s">
        <v>125</v>
      </c>
      <c r="F324" s="202" t="s">
        <v>513</v>
      </c>
      <c r="G324" s="189"/>
      <c r="H324" s="189"/>
      <c r="I324" s="192"/>
      <c r="J324" s="203">
        <f>BK324</f>
        <v>0</v>
      </c>
      <c r="K324" s="189"/>
      <c r="L324" s="194"/>
      <c r="M324" s="195"/>
      <c r="N324" s="196"/>
      <c r="O324" s="196"/>
      <c r="P324" s="197">
        <f>SUM(P325:P333)</f>
        <v>0</v>
      </c>
      <c r="Q324" s="196"/>
      <c r="R324" s="197">
        <f>SUM(R325:R333)</f>
        <v>795.62009999999998</v>
      </c>
      <c r="S324" s="196"/>
      <c r="T324" s="198">
        <f>SUM(T325:T333)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99" t="s">
        <v>80</v>
      </c>
      <c r="AT324" s="200" t="s">
        <v>71</v>
      </c>
      <c r="AU324" s="200" t="s">
        <v>80</v>
      </c>
      <c r="AY324" s="199" t="s">
        <v>118</v>
      </c>
      <c r="BK324" s="201">
        <f>SUM(BK325:BK333)</f>
        <v>0</v>
      </c>
    </row>
    <row r="325" s="2" customFormat="1" ht="24.15" customHeight="1">
      <c r="A325" s="38"/>
      <c r="B325" s="39"/>
      <c r="C325" s="204" t="s">
        <v>514</v>
      </c>
      <c r="D325" s="204" t="s">
        <v>120</v>
      </c>
      <c r="E325" s="205" t="s">
        <v>515</v>
      </c>
      <c r="F325" s="206" t="s">
        <v>516</v>
      </c>
      <c r="G325" s="207" t="s">
        <v>211</v>
      </c>
      <c r="H325" s="208">
        <v>370</v>
      </c>
      <c r="I325" s="209"/>
      <c r="J325" s="210">
        <f>ROUND(I325*H325,2)</f>
        <v>0</v>
      </c>
      <c r="K325" s="206" t="s">
        <v>124</v>
      </c>
      <c r="L325" s="44"/>
      <c r="M325" s="211" t="s">
        <v>19</v>
      </c>
      <c r="N325" s="212" t="s">
        <v>43</v>
      </c>
      <c r="O325" s="84"/>
      <c r="P325" s="213">
        <f>O325*H325</f>
        <v>0</v>
      </c>
      <c r="Q325" s="213">
        <v>2.13408</v>
      </c>
      <c r="R325" s="213">
        <f>Q325*H325</f>
        <v>789.6096</v>
      </c>
      <c r="S325" s="213">
        <v>0</v>
      </c>
      <c r="T325" s="214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15" t="s">
        <v>125</v>
      </c>
      <c r="AT325" s="215" t="s">
        <v>120</v>
      </c>
      <c r="AU325" s="215" t="s">
        <v>82</v>
      </c>
      <c r="AY325" s="17" t="s">
        <v>118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7" t="s">
        <v>80</v>
      </c>
      <c r="BK325" s="216">
        <f>ROUND(I325*H325,2)</f>
        <v>0</v>
      </c>
      <c r="BL325" s="17" t="s">
        <v>125</v>
      </c>
      <c r="BM325" s="215" t="s">
        <v>517</v>
      </c>
    </row>
    <row r="326" s="2" customFormat="1">
      <c r="A326" s="38"/>
      <c r="B326" s="39"/>
      <c r="C326" s="40"/>
      <c r="D326" s="217" t="s">
        <v>127</v>
      </c>
      <c r="E326" s="40"/>
      <c r="F326" s="218" t="s">
        <v>518</v>
      </c>
      <c r="G326" s="40"/>
      <c r="H326" s="40"/>
      <c r="I326" s="219"/>
      <c r="J326" s="40"/>
      <c r="K326" s="40"/>
      <c r="L326" s="44"/>
      <c r="M326" s="220"/>
      <c r="N326" s="221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127</v>
      </c>
      <c r="AU326" s="17" t="s">
        <v>82</v>
      </c>
    </row>
    <row r="327" s="2" customFormat="1">
      <c r="A327" s="38"/>
      <c r="B327" s="39"/>
      <c r="C327" s="40"/>
      <c r="D327" s="222" t="s">
        <v>129</v>
      </c>
      <c r="E327" s="40"/>
      <c r="F327" s="223" t="s">
        <v>519</v>
      </c>
      <c r="G327" s="40"/>
      <c r="H327" s="40"/>
      <c r="I327" s="219"/>
      <c r="J327" s="40"/>
      <c r="K327" s="40"/>
      <c r="L327" s="44"/>
      <c r="M327" s="220"/>
      <c r="N327" s="221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129</v>
      </c>
      <c r="AU327" s="17" t="s">
        <v>82</v>
      </c>
    </row>
    <row r="328" s="2" customFormat="1">
      <c r="A328" s="38"/>
      <c r="B328" s="39"/>
      <c r="C328" s="40"/>
      <c r="D328" s="217" t="s">
        <v>131</v>
      </c>
      <c r="E328" s="40"/>
      <c r="F328" s="224" t="s">
        <v>520</v>
      </c>
      <c r="G328" s="40"/>
      <c r="H328" s="40"/>
      <c r="I328" s="219"/>
      <c r="J328" s="40"/>
      <c r="K328" s="40"/>
      <c r="L328" s="44"/>
      <c r="M328" s="220"/>
      <c r="N328" s="221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131</v>
      </c>
      <c r="AU328" s="17" t="s">
        <v>82</v>
      </c>
    </row>
    <row r="329" s="2" customFormat="1" ht="24.15" customHeight="1">
      <c r="A329" s="38"/>
      <c r="B329" s="39"/>
      <c r="C329" s="204" t="s">
        <v>521</v>
      </c>
      <c r="D329" s="204" t="s">
        <v>120</v>
      </c>
      <c r="E329" s="205" t="s">
        <v>522</v>
      </c>
      <c r="F329" s="206" t="s">
        <v>523</v>
      </c>
      <c r="G329" s="207" t="s">
        <v>123</v>
      </c>
      <c r="H329" s="208">
        <v>10</v>
      </c>
      <c r="I329" s="209"/>
      <c r="J329" s="210">
        <f>ROUND(I329*H329,2)</f>
        <v>0</v>
      </c>
      <c r="K329" s="206" t="s">
        <v>124</v>
      </c>
      <c r="L329" s="44"/>
      <c r="M329" s="211" t="s">
        <v>19</v>
      </c>
      <c r="N329" s="212" t="s">
        <v>43</v>
      </c>
      <c r="O329" s="84"/>
      <c r="P329" s="213">
        <f>O329*H329</f>
        <v>0</v>
      </c>
      <c r="Q329" s="213">
        <v>0.60104999999999997</v>
      </c>
      <c r="R329" s="213">
        <f>Q329*H329</f>
        <v>6.0104999999999995</v>
      </c>
      <c r="S329" s="213">
        <v>0</v>
      </c>
      <c r="T329" s="214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15" t="s">
        <v>125</v>
      </c>
      <c r="AT329" s="215" t="s">
        <v>120</v>
      </c>
      <c r="AU329" s="215" t="s">
        <v>82</v>
      </c>
      <c r="AY329" s="17" t="s">
        <v>118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7" t="s">
        <v>80</v>
      </c>
      <c r="BK329" s="216">
        <f>ROUND(I329*H329,2)</f>
        <v>0</v>
      </c>
      <c r="BL329" s="17" t="s">
        <v>125</v>
      </c>
      <c r="BM329" s="215" t="s">
        <v>524</v>
      </c>
    </row>
    <row r="330" s="2" customFormat="1">
      <c r="A330" s="38"/>
      <c r="B330" s="39"/>
      <c r="C330" s="40"/>
      <c r="D330" s="217" t="s">
        <v>127</v>
      </c>
      <c r="E330" s="40"/>
      <c r="F330" s="218" t="s">
        <v>525</v>
      </c>
      <c r="G330" s="40"/>
      <c r="H330" s="40"/>
      <c r="I330" s="219"/>
      <c r="J330" s="40"/>
      <c r="K330" s="40"/>
      <c r="L330" s="44"/>
      <c r="M330" s="220"/>
      <c r="N330" s="221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127</v>
      </c>
      <c r="AU330" s="17" t="s">
        <v>82</v>
      </c>
    </row>
    <row r="331" s="2" customFormat="1">
      <c r="A331" s="38"/>
      <c r="B331" s="39"/>
      <c r="C331" s="40"/>
      <c r="D331" s="222" t="s">
        <v>129</v>
      </c>
      <c r="E331" s="40"/>
      <c r="F331" s="223" t="s">
        <v>526</v>
      </c>
      <c r="G331" s="40"/>
      <c r="H331" s="40"/>
      <c r="I331" s="219"/>
      <c r="J331" s="40"/>
      <c r="K331" s="40"/>
      <c r="L331" s="44"/>
      <c r="M331" s="220"/>
      <c r="N331" s="221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129</v>
      </c>
      <c r="AU331" s="17" t="s">
        <v>82</v>
      </c>
    </row>
    <row r="332" s="2" customFormat="1">
      <c r="A332" s="38"/>
      <c r="B332" s="39"/>
      <c r="C332" s="40"/>
      <c r="D332" s="217" t="s">
        <v>131</v>
      </c>
      <c r="E332" s="40"/>
      <c r="F332" s="224" t="s">
        <v>527</v>
      </c>
      <c r="G332" s="40"/>
      <c r="H332" s="40"/>
      <c r="I332" s="219"/>
      <c r="J332" s="40"/>
      <c r="K332" s="40"/>
      <c r="L332" s="44"/>
      <c r="M332" s="220"/>
      <c r="N332" s="221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131</v>
      </c>
      <c r="AU332" s="17" t="s">
        <v>82</v>
      </c>
    </row>
    <row r="333" s="13" customFormat="1">
      <c r="A333" s="13"/>
      <c r="B333" s="225"/>
      <c r="C333" s="226"/>
      <c r="D333" s="217" t="s">
        <v>216</v>
      </c>
      <c r="E333" s="227" t="s">
        <v>19</v>
      </c>
      <c r="F333" s="228" t="s">
        <v>528</v>
      </c>
      <c r="G333" s="226"/>
      <c r="H333" s="229">
        <v>10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216</v>
      </c>
      <c r="AU333" s="235" t="s">
        <v>82</v>
      </c>
      <c r="AV333" s="13" t="s">
        <v>82</v>
      </c>
      <c r="AW333" s="13" t="s">
        <v>33</v>
      </c>
      <c r="AX333" s="13" t="s">
        <v>80</v>
      </c>
      <c r="AY333" s="235" t="s">
        <v>118</v>
      </c>
    </row>
    <row r="334" s="12" customFormat="1" ht="22.8" customHeight="1">
      <c r="A334" s="12"/>
      <c r="B334" s="188"/>
      <c r="C334" s="189"/>
      <c r="D334" s="190" t="s">
        <v>71</v>
      </c>
      <c r="E334" s="202" t="s">
        <v>529</v>
      </c>
      <c r="F334" s="202" t="s">
        <v>530</v>
      </c>
      <c r="G334" s="189"/>
      <c r="H334" s="189"/>
      <c r="I334" s="192"/>
      <c r="J334" s="203">
        <f>BK334</f>
        <v>0</v>
      </c>
      <c r="K334" s="189"/>
      <c r="L334" s="194"/>
      <c r="M334" s="195"/>
      <c r="N334" s="196"/>
      <c r="O334" s="196"/>
      <c r="P334" s="197">
        <f>SUM(P335:P338)</f>
        <v>0</v>
      </c>
      <c r="Q334" s="196"/>
      <c r="R334" s="197">
        <f>SUM(R335:R338)</f>
        <v>0</v>
      </c>
      <c r="S334" s="196"/>
      <c r="T334" s="198">
        <f>SUM(T335:T338)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99" t="s">
        <v>80</v>
      </c>
      <c r="AT334" s="200" t="s">
        <v>71</v>
      </c>
      <c r="AU334" s="200" t="s">
        <v>80</v>
      </c>
      <c r="AY334" s="199" t="s">
        <v>118</v>
      </c>
      <c r="BK334" s="201">
        <f>SUM(BK335:BK338)</f>
        <v>0</v>
      </c>
    </row>
    <row r="335" s="2" customFormat="1" ht="16.5" customHeight="1">
      <c r="A335" s="38"/>
      <c r="B335" s="39"/>
      <c r="C335" s="204" t="s">
        <v>531</v>
      </c>
      <c r="D335" s="204" t="s">
        <v>120</v>
      </c>
      <c r="E335" s="205" t="s">
        <v>532</v>
      </c>
      <c r="F335" s="206" t="s">
        <v>533</v>
      </c>
      <c r="G335" s="207" t="s">
        <v>361</v>
      </c>
      <c r="H335" s="208">
        <v>802.89999999999998</v>
      </c>
      <c r="I335" s="209"/>
      <c r="J335" s="210">
        <f>ROUND(I335*H335,2)</f>
        <v>0</v>
      </c>
      <c r="K335" s="206" t="s">
        <v>124</v>
      </c>
      <c r="L335" s="44"/>
      <c r="M335" s="211" t="s">
        <v>19</v>
      </c>
      <c r="N335" s="212" t="s">
        <v>43</v>
      </c>
      <c r="O335" s="84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4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15" t="s">
        <v>125</v>
      </c>
      <c r="AT335" s="215" t="s">
        <v>120</v>
      </c>
      <c r="AU335" s="215" t="s">
        <v>82</v>
      </c>
      <c r="AY335" s="17" t="s">
        <v>118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7" t="s">
        <v>80</v>
      </c>
      <c r="BK335" s="216">
        <f>ROUND(I335*H335,2)</f>
        <v>0</v>
      </c>
      <c r="BL335" s="17" t="s">
        <v>125</v>
      </c>
      <c r="BM335" s="215" t="s">
        <v>534</v>
      </c>
    </row>
    <row r="336" s="2" customFormat="1">
      <c r="A336" s="38"/>
      <c r="B336" s="39"/>
      <c r="C336" s="40"/>
      <c r="D336" s="217" t="s">
        <v>127</v>
      </c>
      <c r="E336" s="40"/>
      <c r="F336" s="218" t="s">
        <v>535</v>
      </c>
      <c r="G336" s="40"/>
      <c r="H336" s="40"/>
      <c r="I336" s="219"/>
      <c r="J336" s="40"/>
      <c r="K336" s="40"/>
      <c r="L336" s="44"/>
      <c r="M336" s="220"/>
      <c r="N336" s="221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127</v>
      </c>
      <c r="AU336" s="17" t="s">
        <v>82</v>
      </c>
    </row>
    <row r="337" s="2" customFormat="1">
      <c r="A337" s="38"/>
      <c r="B337" s="39"/>
      <c r="C337" s="40"/>
      <c r="D337" s="222" t="s">
        <v>129</v>
      </c>
      <c r="E337" s="40"/>
      <c r="F337" s="223" t="s">
        <v>536</v>
      </c>
      <c r="G337" s="40"/>
      <c r="H337" s="40"/>
      <c r="I337" s="219"/>
      <c r="J337" s="40"/>
      <c r="K337" s="40"/>
      <c r="L337" s="44"/>
      <c r="M337" s="220"/>
      <c r="N337" s="221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129</v>
      </c>
      <c r="AU337" s="17" t="s">
        <v>82</v>
      </c>
    </row>
    <row r="338" s="2" customFormat="1">
      <c r="A338" s="38"/>
      <c r="B338" s="39"/>
      <c r="C338" s="40"/>
      <c r="D338" s="217" t="s">
        <v>131</v>
      </c>
      <c r="E338" s="40"/>
      <c r="F338" s="224" t="s">
        <v>537</v>
      </c>
      <c r="G338" s="40"/>
      <c r="H338" s="40"/>
      <c r="I338" s="219"/>
      <c r="J338" s="40"/>
      <c r="K338" s="40"/>
      <c r="L338" s="44"/>
      <c r="M338" s="246"/>
      <c r="N338" s="247"/>
      <c r="O338" s="248"/>
      <c r="P338" s="248"/>
      <c r="Q338" s="248"/>
      <c r="R338" s="248"/>
      <c r="S338" s="248"/>
      <c r="T338" s="249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131</v>
      </c>
      <c r="AU338" s="17" t="s">
        <v>82</v>
      </c>
    </row>
    <row r="339" s="2" customFormat="1" ht="6.96" customHeight="1">
      <c r="A339" s="38"/>
      <c r="B339" s="59"/>
      <c r="C339" s="60"/>
      <c r="D339" s="60"/>
      <c r="E339" s="60"/>
      <c r="F339" s="60"/>
      <c r="G339" s="60"/>
      <c r="H339" s="60"/>
      <c r="I339" s="60"/>
      <c r="J339" s="60"/>
      <c r="K339" s="60"/>
      <c r="L339" s="44"/>
      <c r="M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</row>
  </sheetData>
  <sheetProtection sheet="1" autoFilter="0" formatColumns="0" formatRows="0" objects="1" scenarios="1" spinCount="100000" saltValue="rb3PxOtIpWWtPV/X8Nd298yAbulSyBZq2fUWTKICLeDEb6KywIBR6wJilsqRNV4nUio1YsGQbqfm2BUshLvtag==" hashValue="9qCcIYPnjqT60u8EmT9tUAw+MH0ejDN1D47tEolfbTiipiNLX528/4iU96mB0DyLTz8+JrfYV8xdSjRgxJYQsQ==" algorithmName="SHA-512" password="CC35"/>
  <autoFilter ref="C82:K33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2/111211101"/>
    <hyperlink ref="F92" r:id="rId2" display="https://podminky.urs.cz/item/CS_URS_2021_02/112101101"/>
    <hyperlink ref="F96" r:id="rId3" display="https://podminky.urs.cz/item/CS_URS_2021_02/112101102"/>
    <hyperlink ref="F100" r:id="rId4" display="https://podminky.urs.cz/item/CS_URS_2021_02/112101104"/>
    <hyperlink ref="F104" r:id="rId5" display="https://podminky.urs.cz/item/CS_URS_2021_02/112101105"/>
    <hyperlink ref="F108" r:id="rId6" display="https://podminky.urs.cz/item/CS_URS_2021_02/112101121"/>
    <hyperlink ref="F112" r:id="rId7" display="https://podminky.urs.cz/item/CS_URS_2021_02/112101122"/>
    <hyperlink ref="F116" r:id="rId8" display="https://podminky.urs.cz/item/CS_URS_2021_02/112155215"/>
    <hyperlink ref="F119" r:id="rId9" display="https://podminky.urs.cz/item/CS_URS_2021_02/112251101"/>
    <hyperlink ref="F123" r:id="rId10" display="https://podminky.urs.cz/item/CS_URS_2021_02/112251102"/>
    <hyperlink ref="F127" r:id="rId11" display="https://podminky.urs.cz/item/CS_URS_2021_02/112251104"/>
    <hyperlink ref="F131" r:id="rId12" display="https://podminky.urs.cz/item/CS_URS_2021_02/112251105"/>
    <hyperlink ref="F135" r:id="rId13" display="https://podminky.urs.cz/item/CS_URS_2021_02/121151123"/>
    <hyperlink ref="F139" r:id="rId14" display="https://podminky.urs.cz/item/CS_URS_2021_02/124253101"/>
    <hyperlink ref="F144" r:id="rId15" display="https://podminky.urs.cz/item/CS_URS_2021_02/162201401"/>
    <hyperlink ref="F148" r:id="rId16" display="https://podminky.urs.cz/item/CS_URS_2021_02/162201402"/>
    <hyperlink ref="F152" r:id="rId17" display="https://podminky.urs.cz/item/CS_URS_2021_02/162201404"/>
    <hyperlink ref="F156" r:id="rId18" display="https://podminky.urs.cz/item/CS_URS_2021_02/162201405"/>
    <hyperlink ref="F160" r:id="rId19" display="https://podminky.urs.cz/item/CS_URS_2021_02/162201406"/>
    <hyperlink ref="F164" r:id="rId20" display="https://podminky.urs.cz/item/CS_URS_2021_02/162201411"/>
    <hyperlink ref="F168" r:id="rId21" display="https://podminky.urs.cz/item/CS_URS_2021_02/162201412"/>
    <hyperlink ref="F172" r:id="rId22" display="https://podminky.urs.cz/item/CS_URS_2021_02/162201414"/>
    <hyperlink ref="F176" r:id="rId23" display="https://podminky.urs.cz/item/CS_URS_2021_02/162201415"/>
    <hyperlink ref="F180" r:id="rId24" display="https://podminky.urs.cz/item/CS_URS_2021_02/162201416"/>
    <hyperlink ref="F184" r:id="rId25" display="https://podminky.urs.cz/item/CS_URS_2021_02/162201421"/>
    <hyperlink ref="F188" r:id="rId26" display="https://podminky.urs.cz/item/CS_URS_2021_02/162201422"/>
    <hyperlink ref="F192" r:id="rId27" display="https://podminky.urs.cz/item/CS_URS_2021_02/162201424"/>
    <hyperlink ref="F196" r:id="rId28" display="https://podminky.urs.cz/item/CS_URS_2021_02/162201500"/>
    <hyperlink ref="F200" r:id="rId29" display="https://podminky.urs.cz/item/CS_URS_2021_02/162201501"/>
    <hyperlink ref="F204" r:id="rId30" display="https://podminky.urs.cz/item/CS_URS_2021_02/162201510"/>
    <hyperlink ref="F208" r:id="rId31" display="https://podminky.urs.cz/item/CS_URS_2021_02/162201511"/>
    <hyperlink ref="F212" r:id="rId32" display="https://podminky.urs.cz/item/CS_URS_2021_02/162201520"/>
    <hyperlink ref="F216" r:id="rId33" display="https://podminky.urs.cz/item/CS_URS_2021_02/162201521"/>
    <hyperlink ref="F220" r:id="rId34" display="https://podminky.urs.cz/item/CS_URS_2021_02/162351103"/>
    <hyperlink ref="F224" r:id="rId35" display="https://podminky.urs.cz/item/CS_URS_2021_02/162751117"/>
    <hyperlink ref="F228" r:id="rId36" display="https://podminky.urs.cz/item/CS_URS_2021_02/162751119"/>
    <hyperlink ref="F233" r:id="rId37" display="https://podminky.urs.cz/item/CS_URS_2021_02/171103212"/>
    <hyperlink ref="F237" r:id="rId38" display="https://podminky.urs.cz/item/CS_URS_2021_02/171201221"/>
    <hyperlink ref="F242" r:id="rId39" display="https://podminky.urs.cz/item/CS_URS_2021_02/181111111"/>
    <hyperlink ref="F246" r:id="rId40" display="https://podminky.urs.cz/item/CS_URS_2021_02/181351103"/>
    <hyperlink ref="F250" r:id="rId41" display="https://podminky.urs.cz/item/CS_URS_2021_02/181411121"/>
    <hyperlink ref="F257" r:id="rId42" display="https://podminky.urs.cz/item/CS_URS_2021_02/182151111"/>
    <hyperlink ref="F262" r:id="rId43" display="https://podminky.urs.cz/item/CS_URS_2021_02/183101214"/>
    <hyperlink ref="F266" r:id="rId44" display="https://podminky.urs.cz/item/CS_URS_2021_02/184102112"/>
    <hyperlink ref="F270" r:id="rId45" display="https://podminky.urs.cz/item/CS_URS_2021_02/184813121"/>
    <hyperlink ref="F274" r:id="rId46" display="https://podminky.urs.cz/item/CS_URS_2021_02/184816111"/>
    <hyperlink ref="F281" r:id="rId47" display="https://podminky.urs.cz/item/CS_URS_2021_02/184911422"/>
    <hyperlink ref="F285" r:id="rId48" display="https://podminky.urs.cz/item/CS_URS_2021_02/185804312"/>
    <hyperlink ref="F289" r:id="rId49" display="https://podminky.urs.cz/item/CS_URS_2021_02/185851121"/>
    <hyperlink ref="F315" r:id="rId50" display="https://podminky.urs.cz/item/CS_URS_2021_02/338950144"/>
    <hyperlink ref="F327" r:id="rId51" display="https://podminky.urs.cz/item/CS_URS_2021_02/462511270"/>
    <hyperlink ref="F331" r:id="rId52" display="https://podminky.urs.cz/item/CS_URS_2021_02/465511328"/>
    <hyperlink ref="F337" r:id="rId53" display="https://podminky.urs.cz/item/CS_URS_2021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Svratka, km 164,038 - 166,580 - PBPPO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538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18. 2. 2021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ROUND((SUM(BE90:BE490)),  2)</f>
        <v>0</v>
      </c>
      <c r="G33" s="38"/>
      <c r="H33" s="38"/>
      <c r="I33" s="148">
        <v>0.20999999999999999</v>
      </c>
      <c r="J33" s="147">
        <f>ROUND(((SUM(BE90:BE490))*I33),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ROUND((SUM(BF90:BF490)),  2)</f>
        <v>0</v>
      </c>
      <c r="G34" s="38"/>
      <c r="H34" s="38"/>
      <c r="I34" s="148">
        <v>0.14999999999999999</v>
      </c>
      <c r="J34" s="147">
        <f>ROUND(((SUM(BF90:BF490))*I34),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ROUND((SUM(BG90:BG490)),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ROUND((SUM(BH90:BH490)),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ROUND((SUM(BI90:BI490)),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Svratka, km 164,038 - 166,580 - PBPPO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3083-19/2 - SO-04 Úprava Svratky v intravilánu obce Herálec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Svratka</v>
      </c>
      <c r="G52" s="40"/>
      <c r="H52" s="40"/>
      <c r="I52" s="32" t="s">
        <v>23</v>
      </c>
      <c r="J52" s="72" t="str">
        <f>IF(J12="","",J12)</f>
        <v>18. 2. 2021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Povodí Moravy, s.p., Dřevařská 11, 602 00 Brno</v>
      </c>
      <c r="G54" s="40"/>
      <c r="H54" s="40"/>
      <c r="I54" s="32" t="s">
        <v>31</v>
      </c>
      <c r="J54" s="36" t="str">
        <f>E21</f>
        <v>AGROPROJEKT PSO,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54.4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AGROPROJEKT PSO, s.r.o., Slavíčkova 840/1b, 638 00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99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100</v>
      </c>
      <c r="E61" s="174"/>
      <c r="F61" s="174"/>
      <c r="G61" s="174"/>
      <c r="H61" s="174"/>
      <c r="I61" s="174"/>
      <c r="J61" s="175">
        <f>J92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539</v>
      </c>
      <c r="E62" s="174"/>
      <c r="F62" s="174"/>
      <c r="G62" s="174"/>
      <c r="H62" s="174"/>
      <c r="I62" s="174"/>
      <c r="J62" s="175">
        <f>J273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540</v>
      </c>
      <c r="E63" s="174"/>
      <c r="F63" s="174"/>
      <c r="G63" s="174"/>
      <c r="H63" s="174"/>
      <c r="I63" s="174"/>
      <c r="J63" s="175">
        <f>J309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101</v>
      </c>
      <c r="E64" s="174"/>
      <c r="F64" s="174"/>
      <c r="G64" s="174"/>
      <c r="H64" s="174"/>
      <c r="I64" s="174"/>
      <c r="J64" s="175">
        <f>J359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541</v>
      </c>
      <c r="E65" s="174"/>
      <c r="F65" s="174"/>
      <c r="G65" s="174"/>
      <c r="H65" s="174"/>
      <c r="I65" s="174"/>
      <c r="J65" s="175">
        <f>J383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542</v>
      </c>
      <c r="E66" s="174"/>
      <c r="F66" s="174"/>
      <c r="G66" s="174"/>
      <c r="H66" s="174"/>
      <c r="I66" s="174"/>
      <c r="J66" s="175">
        <f>J405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543</v>
      </c>
      <c r="E67" s="174"/>
      <c r="F67" s="174"/>
      <c r="G67" s="174"/>
      <c r="H67" s="174"/>
      <c r="I67" s="174"/>
      <c r="J67" s="175">
        <f>J411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544</v>
      </c>
      <c r="E68" s="174"/>
      <c r="F68" s="174"/>
      <c r="G68" s="174"/>
      <c r="H68" s="174"/>
      <c r="I68" s="174"/>
      <c r="J68" s="175">
        <f>J439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545</v>
      </c>
      <c r="E69" s="174"/>
      <c r="F69" s="174"/>
      <c r="G69" s="174"/>
      <c r="H69" s="174"/>
      <c r="I69" s="174"/>
      <c r="J69" s="175">
        <f>J454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102</v>
      </c>
      <c r="E70" s="174"/>
      <c r="F70" s="174"/>
      <c r="G70" s="174"/>
      <c r="H70" s="174"/>
      <c r="I70" s="174"/>
      <c r="J70" s="175">
        <f>J480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103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0" t="str">
        <f>E7</f>
        <v>Svratka, km 164,038 - 166,580 - PBPPO</v>
      </c>
      <c r="F80" s="32"/>
      <c r="G80" s="32"/>
      <c r="H80" s="32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93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3083-19/2 - SO-04 Úprava Svratky v intravilánu obce Herálec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>Svratka</v>
      </c>
      <c r="G84" s="40"/>
      <c r="H84" s="40"/>
      <c r="I84" s="32" t="s">
        <v>23</v>
      </c>
      <c r="J84" s="72" t="str">
        <f>IF(J12="","",J12)</f>
        <v>18. 2. 2021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5.65" customHeight="1">
      <c r="A86" s="38"/>
      <c r="B86" s="39"/>
      <c r="C86" s="32" t="s">
        <v>25</v>
      </c>
      <c r="D86" s="40"/>
      <c r="E86" s="40"/>
      <c r="F86" s="27" t="str">
        <f>E15</f>
        <v>Povodí Moravy, s.p., Dřevařská 11, 602 00 Brno</v>
      </c>
      <c r="G86" s="40"/>
      <c r="H86" s="40"/>
      <c r="I86" s="32" t="s">
        <v>31</v>
      </c>
      <c r="J86" s="36" t="str">
        <f>E21</f>
        <v>AGROPROJEKT PSO, s.r.o.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54.45" customHeight="1">
      <c r="A87" s="38"/>
      <c r="B87" s="39"/>
      <c r="C87" s="32" t="s">
        <v>29</v>
      </c>
      <c r="D87" s="40"/>
      <c r="E87" s="40"/>
      <c r="F87" s="27" t="str">
        <f>IF(E18="","",E18)</f>
        <v>Vyplň údaj</v>
      </c>
      <c r="G87" s="40"/>
      <c r="H87" s="40"/>
      <c r="I87" s="32" t="s">
        <v>34</v>
      </c>
      <c r="J87" s="36" t="str">
        <f>E24</f>
        <v>AGROPROJEKT PSO, s.r.o., Slavíčkova 840/1b, 638 00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7"/>
      <c r="B89" s="178"/>
      <c r="C89" s="179" t="s">
        <v>104</v>
      </c>
      <c r="D89" s="180" t="s">
        <v>57</v>
      </c>
      <c r="E89" s="180" t="s">
        <v>53</v>
      </c>
      <c r="F89" s="180" t="s">
        <v>54</v>
      </c>
      <c r="G89" s="180" t="s">
        <v>105</v>
      </c>
      <c r="H89" s="180" t="s">
        <v>106</v>
      </c>
      <c r="I89" s="180" t="s">
        <v>107</v>
      </c>
      <c r="J89" s="180" t="s">
        <v>97</v>
      </c>
      <c r="K89" s="181" t="s">
        <v>108</v>
      </c>
      <c r="L89" s="182"/>
      <c r="M89" s="92" t="s">
        <v>19</v>
      </c>
      <c r="N89" s="93" t="s">
        <v>42</v>
      </c>
      <c r="O89" s="93" t="s">
        <v>109</v>
      </c>
      <c r="P89" s="93" t="s">
        <v>110</v>
      </c>
      <c r="Q89" s="93" t="s">
        <v>111</v>
      </c>
      <c r="R89" s="93" t="s">
        <v>112</v>
      </c>
      <c r="S89" s="93" t="s">
        <v>113</v>
      </c>
      <c r="T89" s="94" t="s">
        <v>114</v>
      </c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</row>
    <row r="90" s="2" customFormat="1" ht="22.8" customHeight="1">
      <c r="A90" s="38"/>
      <c r="B90" s="39"/>
      <c r="C90" s="99" t="s">
        <v>115</v>
      </c>
      <c r="D90" s="40"/>
      <c r="E90" s="40"/>
      <c r="F90" s="40"/>
      <c r="G90" s="40"/>
      <c r="H90" s="40"/>
      <c r="I90" s="40"/>
      <c r="J90" s="183">
        <f>BK90</f>
        <v>0</v>
      </c>
      <c r="K90" s="40"/>
      <c r="L90" s="44"/>
      <c r="M90" s="95"/>
      <c r="N90" s="184"/>
      <c r="O90" s="96"/>
      <c r="P90" s="185">
        <f>P91</f>
        <v>0</v>
      </c>
      <c r="Q90" s="96"/>
      <c r="R90" s="185">
        <f>R91</f>
        <v>5713.5441915499987</v>
      </c>
      <c r="S90" s="96"/>
      <c r="T90" s="186">
        <f>T91</f>
        <v>4835.3717919999999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71</v>
      </c>
      <c r="AU90" s="17" t="s">
        <v>98</v>
      </c>
      <c r="BK90" s="187">
        <f>BK91</f>
        <v>0</v>
      </c>
    </row>
    <row r="91" s="12" customFormat="1" ht="25.92" customHeight="1">
      <c r="A91" s="12"/>
      <c r="B91" s="188"/>
      <c r="C91" s="189"/>
      <c r="D91" s="190" t="s">
        <v>71</v>
      </c>
      <c r="E91" s="191" t="s">
        <v>116</v>
      </c>
      <c r="F91" s="191" t="s">
        <v>117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P92+P273+P309+P359+P383+P405+P411+P439+P454+P480</f>
        <v>0</v>
      </c>
      <c r="Q91" s="196"/>
      <c r="R91" s="197">
        <f>R92+R273+R309+R359+R383+R405+R411+R439+R454+R480</f>
        <v>5713.5441915499987</v>
      </c>
      <c r="S91" s="196"/>
      <c r="T91" s="198">
        <f>T92+T273+T309+T359+T383+T405+T411+T439+T454+T480</f>
        <v>4835.3717919999999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80</v>
      </c>
      <c r="AT91" s="200" t="s">
        <v>71</v>
      </c>
      <c r="AU91" s="200" t="s">
        <v>72</v>
      </c>
      <c r="AY91" s="199" t="s">
        <v>118</v>
      </c>
      <c r="BK91" s="201">
        <f>BK92+BK273+BK309+BK359+BK383+BK405+BK411+BK439+BK454+BK480</f>
        <v>0</v>
      </c>
    </row>
    <row r="92" s="12" customFormat="1" ht="22.8" customHeight="1">
      <c r="A92" s="12"/>
      <c r="B92" s="188"/>
      <c r="C92" s="189"/>
      <c r="D92" s="190" t="s">
        <v>71</v>
      </c>
      <c r="E92" s="202" t="s">
        <v>80</v>
      </c>
      <c r="F92" s="202" t="s">
        <v>119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SUM(P93:P272)</f>
        <v>0</v>
      </c>
      <c r="Q92" s="196"/>
      <c r="R92" s="197">
        <f>SUM(R93:R272)</f>
        <v>7.2000780000000004</v>
      </c>
      <c r="S92" s="196"/>
      <c r="T92" s="198">
        <f>SUM(T93:T272)</f>
        <v>8.0899999999999999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80</v>
      </c>
      <c r="AT92" s="200" t="s">
        <v>71</v>
      </c>
      <c r="AU92" s="200" t="s">
        <v>80</v>
      </c>
      <c r="AY92" s="199" t="s">
        <v>118</v>
      </c>
      <c r="BK92" s="201">
        <f>SUM(BK93:BK272)</f>
        <v>0</v>
      </c>
    </row>
    <row r="93" s="2" customFormat="1" ht="24.15" customHeight="1">
      <c r="A93" s="38"/>
      <c r="B93" s="39"/>
      <c r="C93" s="204" t="s">
        <v>82</v>
      </c>
      <c r="D93" s="204" t="s">
        <v>120</v>
      </c>
      <c r="E93" s="205" t="s">
        <v>546</v>
      </c>
      <c r="F93" s="206" t="s">
        <v>547</v>
      </c>
      <c r="G93" s="207" t="s">
        <v>136</v>
      </c>
      <c r="H93" s="208">
        <v>22</v>
      </c>
      <c r="I93" s="209"/>
      <c r="J93" s="210">
        <f>ROUND(I93*H93,2)</f>
        <v>0</v>
      </c>
      <c r="K93" s="206" t="s">
        <v>124</v>
      </c>
      <c r="L93" s="44"/>
      <c r="M93" s="211" t="s">
        <v>19</v>
      </c>
      <c r="N93" s="212" t="s">
        <v>43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125</v>
      </c>
      <c r="AT93" s="215" t="s">
        <v>120</v>
      </c>
      <c r="AU93" s="215" t="s">
        <v>82</v>
      </c>
      <c r="AY93" s="17" t="s">
        <v>118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80</v>
      </c>
      <c r="BK93" s="216">
        <f>ROUND(I93*H93,2)</f>
        <v>0</v>
      </c>
      <c r="BL93" s="17" t="s">
        <v>125</v>
      </c>
      <c r="BM93" s="215" t="s">
        <v>548</v>
      </c>
    </row>
    <row r="94" s="2" customFormat="1">
      <c r="A94" s="38"/>
      <c r="B94" s="39"/>
      <c r="C94" s="40"/>
      <c r="D94" s="217" t="s">
        <v>127</v>
      </c>
      <c r="E94" s="40"/>
      <c r="F94" s="218" t="s">
        <v>549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127</v>
      </c>
      <c r="AU94" s="17" t="s">
        <v>82</v>
      </c>
    </row>
    <row r="95" s="2" customFormat="1">
      <c r="A95" s="38"/>
      <c r="B95" s="39"/>
      <c r="C95" s="40"/>
      <c r="D95" s="222" t="s">
        <v>129</v>
      </c>
      <c r="E95" s="40"/>
      <c r="F95" s="223" t="s">
        <v>550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129</v>
      </c>
      <c r="AU95" s="17" t="s">
        <v>82</v>
      </c>
    </row>
    <row r="96" s="2" customFormat="1">
      <c r="A96" s="38"/>
      <c r="B96" s="39"/>
      <c r="C96" s="40"/>
      <c r="D96" s="217" t="s">
        <v>131</v>
      </c>
      <c r="E96" s="40"/>
      <c r="F96" s="224" t="s">
        <v>551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131</v>
      </c>
      <c r="AU96" s="17" t="s">
        <v>82</v>
      </c>
    </row>
    <row r="97" s="2" customFormat="1" ht="24.15" customHeight="1">
      <c r="A97" s="38"/>
      <c r="B97" s="39"/>
      <c r="C97" s="204" t="s">
        <v>133</v>
      </c>
      <c r="D97" s="204" t="s">
        <v>120</v>
      </c>
      <c r="E97" s="205" t="s">
        <v>552</v>
      </c>
      <c r="F97" s="206" t="s">
        <v>553</v>
      </c>
      <c r="G97" s="207" t="s">
        <v>136</v>
      </c>
      <c r="H97" s="208">
        <v>10</v>
      </c>
      <c r="I97" s="209"/>
      <c r="J97" s="210">
        <f>ROUND(I97*H97,2)</f>
        <v>0</v>
      </c>
      <c r="K97" s="206" t="s">
        <v>124</v>
      </c>
      <c r="L97" s="44"/>
      <c r="M97" s="211" t="s">
        <v>19</v>
      </c>
      <c r="N97" s="212" t="s">
        <v>43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125</v>
      </c>
      <c r="AT97" s="215" t="s">
        <v>120</v>
      </c>
      <c r="AU97" s="215" t="s">
        <v>82</v>
      </c>
      <c r="AY97" s="17" t="s">
        <v>118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80</v>
      </c>
      <c r="BK97" s="216">
        <f>ROUND(I97*H97,2)</f>
        <v>0</v>
      </c>
      <c r="BL97" s="17" t="s">
        <v>125</v>
      </c>
      <c r="BM97" s="215" t="s">
        <v>554</v>
      </c>
    </row>
    <row r="98" s="2" customFormat="1">
      <c r="A98" s="38"/>
      <c r="B98" s="39"/>
      <c r="C98" s="40"/>
      <c r="D98" s="217" t="s">
        <v>127</v>
      </c>
      <c r="E98" s="40"/>
      <c r="F98" s="218" t="s">
        <v>555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127</v>
      </c>
      <c r="AU98" s="17" t="s">
        <v>82</v>
      </c>
    </row>
    <row r="99" s="2" customFormat="1">
      <c r="A99" s="38"/>
      <c r="B99" s="39"/>
      <c r="C99" s="40"/>
      <c r="D99" s="222" t="s">
        <v>129</v>
      </c>
      <c r="E99" s="40"/>
      <c r="F99" s="223" t="s">
        <v>556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129</v>
      </c>
      <c r="AU99" s="17" t="s">
        <v>82</v>
      </c>
    </row>
    <row r="100" s="2" customFormat="1">
      <c r="A100" s="38"/>
      <c r="B100" s="39"/>
      <c r="C100" s="40"/>
      <c r="D100" s="217" t="s">
        <v>131</v>
      </c>
      <c r="E100" s="40"/>
      <c r="F100" s="224" t="s">
        <v>551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131</v>
      </c>
      <c r="AU100" s="17" t="s">
        <v>82</v>
      </c>
    </row>
    <row r="101" s="2" customFormat="1" ht="24.15" customHeight="1">
      <c r="A101" s="38"/>
      <c r="B101" s="39"/>
      <c r="C101" s="204" t="s">
        <v>125</v>
      </c>
      <c r="D101" s="204" t="s">
        <v>120</v>
      </c>
      <c r="E101" s="205" t="s">
        <v>557</v>
      </c>
      <c r="F101" s="206" t="s">
        <v>558</v>
      </c>
      <c r="G101" s="207" t="s">
        <v>136</v>
      </c>
      <c r="H101" s="208">
        <v>10</v>
      </c>
      <c r="I101" s="209"/>
      <c r="J101" s="210">
        <f>ROUND(I101*H101,2)</f>
        <v>0</v>
      </c>
      <c r="K101" s="206" t="s">
        <v>124</v>
      </c>
      <c r="L101" s="44"/>
      <c r="M101" s="211" t="s">
        <v>19</v>
      </c>
      <c r="N101" s="212" t="s">
        <v>43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125</v>
      </c>
      <c r="AT101" s="215" t="s">
        <v>120</v>
      </c>
      <c r="AU101" s="215" t="s">
        <v>82</v>
      </c>
      <c r="AY101" s="17" t="s">
        <v>118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80</v>
      </c>
      <c r="BK101" s="216">
        <f>ROUND(I101*H101,2)</f>
        <v>0</v>
      </c>
      <c r="BL101" s="17" t="s">
        <v>125</v>
      </c>
      <c r="BM101" s="215" t="s">
        <v>559</v>
      </c>
    </row>
    <row r="102" s="2" customFormat="1">
      <c r="A102" s="38"/>
      <c r="B102" s="39"/>
      <c r="C102" s="40"/>
      <c r="D102" s="217" t="s">
        <v>127</v>
      </c>
      <c r="E102" s="40"/>
      <c r="F102" s="218" t="s">
        <v>560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127</v>
      </c>
      <c r="AU102" s="17" t="s">
        <v>82</v>
      </c>
    </row>
    <row r="103" s="2" customFormat="1">
      <c r="A103" s="38"/>
      <c r="B103" s="39"/>
      <c r="C103" s="40"/>
      <c r="D103" s="222" t="s">
        <v>129</v>
      </c>
      <c r="E103" s="40"/>
      <c r="F103" s="223" t="s">
        <v>561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129</v>
      </c>
      <c r="AU103" s="17" t="s">
        <v>82</v>
      </c>
    </row>
    <row r="104" s="2" customFormat="1">
      <c r="A104" s="38"/>
      <c r="B104" s="39"/>
      <c r="C104" s="40"/>
      <c r="D104" s="217" t="s">
        <v>131</v>
      </c>
      <c r="E104" s="40"/>
      <c r="F104" s="224" t="s">
        <v>551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131</v>
      </c>
      <c r="AU104" s="17" t="s">
        <v>82</v>
      </c>
    </row>
    <row r="105" s="2" customFormat="1" ht="24.15" customHeight="1">
      <c r="A105" s="38"/>
      <c r="B105" s="39"/>
      <c r="C105" s="204" t="s">
        <v>146</v>
      </c>
      <c r="D105" s="204" t="s">
        <v>120</v>
      </c>
      <c r="E105" s="205" t="s">
        <v>562</v>
      </c>
      <c r="F105" s="206" t="s">
        <v>563</v>
      </c>
      <c r="G105" s="207" t="s">
        <v>136</v>
      </c>
      <c r="H105" s="208">
        <v>5</v>
      </c>
      <c r="I105" s="209"/>
      <c r="J105" s="210">
        <f>ROUND(I105*H105,2)</f>
        <v>0</v>
      </c>
      <c r="K105" s="206" t="s">
        <v>124</v>
      </c>
      <c r="L105" s="44"/>
      <c r="M105" s="211" t="s">
        <v>19</v>
      </c>
      <c r="N105" s="212" t="s">
        <v>43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125</v>
      </c>
      <c r="AT105" s="215" t="s">
        <v>120</v>
      </c>
      <c r="AU105" s="215" t="s">
        <v>82</v>
      </c>
      <c r="AY105" s="17" t="s">
        <v>118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80</v>
      </c>
      <c r="BK105" s="216">
        <f>ROUND(I105*H105,2)</f>
        <v>0</v>
      </c>
      <c r="BL105" s="17" t="s">
        <v>125</v>
      </c>
      <c r="BM105" s="215" t="s">
        <v>564</v>
      </c>
    </row>
    <row r="106" s="2" customFormat="1">
      <c r="A106" s="38"/>
      <c r="B106" s="39"/>
      <c r="C106" s="40"/>
      <c r="D106" s="217" t="s">
        <v>127</v>
      </c>
      <c r="E106" s="40"/>
      <c r="F106" s="218" t="s">
        <v>565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127</v>
      </c>
      <c r="AU106" s="17" t="s">
        <v>82</v>
      </c>
    </row>
    <row r="107" s="2" customFormat="1">
      <c r="A107" s="38"/>
      <c r="B107" s="39"/>
      <c r="C107" s="40"/>
      <c r="D107" s="222" t="s">
        <v>129</v>
      </c>
      <c r="E107" s="40"/>
      <c r="F107" s="223" t="s">
        <v>566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129</v>
      </c>
      <c r="AU107" s="17" t="s">
        <v>82</v>
      </c>
    </row>
    <row r="108" s="2" customFormat="1">
      <c r="A108" s="38"/>
      <c r="B108" s="39"/>
      <c r="C108" s="40"/>
      <c r="D108" s="217" t="s">
        <v>131</v>
      </c>
      <c r="E108" s="40"/>
      <c r="F108" s="224" t="s">
        <v>551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131</v>
      </c>
      <c r="AU108" s="17" t="s">
        <v>82</v>
      </c>
    </row>
    <row r="109" s="2" customFormat="1" ht="24.15" customHeight="1">
      <c r="A109" s="38"/>
      <c r="B109" s="39"/>
      <c r="C109" s="204" t="s">
        <v>152</v>
      </c>
      <c r="D109" s="204" t="s">
        <v>120</v>
      </c>
      <c r="E109" s="205" t="s">
        <v>567</v>
      </c>
      <c r="F109" s="206" t="s">
        <v>568</v>
      </c>
      <c r="G109" s="207" t="s">
        <v>136</v>
      </c>
      <c r="H109" s="208">
        <v>1</v>
      </c>
      <c r="I109" s="209"/>
      <c r="J109" s="210">
        <f>ROUND(I109*H109,2)</f>
        <v>0</v>
      </c>
      <c r="K109" s="206" t="s">
        <v>124</v>
      </c>
      <c r="L109" s="44"/>
      <c r="M109" s="211" t="s">
        <v>19</v>
      </c>
      <c r="N109" s="212" t="s">
        <v>43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125</v>
      </c>
      <c r="AT109" s="215" t="s">
        <v>120</v>
      </c>
      <c r="AU109" s="215" t="s">
        <v>82</v>
      </c>
      <c r="AY109" s="17" t="s">
        <v>118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80</v>
      </c>
      <c r="BK109" s="216">
        <f>ROUND(I109*H109,2)</f>
        <v>0</v>
      </c>
      <c r="BL109" s="17" t="s">
        <v>125</v>
      </c>
      <c r="BM109" s="215" t="s">
        <v>569</v>
      </c>
    </row>
    <row r="110" s="2" customFormat="1">
      <c r="A110" s="38"/>
      <c r="B110" s="39"/>
      <c r="C110" s="40"/>
      <c r="D110" s="217" t="s">
        <v>127</v>
      </c>
      <c r="E110" s="40"/>
      <c r="F110" s="218" t="s">
        <v>570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127</v>
      </c>
      <c r="AU110" s="17" t="s">
        <v>82</v>
      </c>
    </row>
    <row r="111" s="2" customFormat="1">
      <c r="A111" s="38"/>
      <c r="B111" s="39"/>
      <c r="C111" s="40"/>
      <c r="D111" s="222" t="s">
        <v>129</v>
      </c>
      <c r="E111" s="40"/>
      <c r="F111" s="223" t="s">
        <v>571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129</v>
      </c>
      <c r="AU111" s="17" t="s">
        <v>82</v>
      </c>
    </row>
    <row r="112" s="2" customFormat="1">
      <c r="A112" s="38"/>
      <c r="B112" s="39"/>
      <c r="C112" s="40"/>
      <c r="D112" s="217" t="s">
        <v>131</v>
      </c>
      <c r="E112" s="40"/>
      <c r="F112" s="224" t="s">
        <v>551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131</v>
      </c>
      <c r="AU112" s="17" t="s">
        <v>82</v>
      </c>
    </row>
    <row r="113" s="2" customFormat="1" ht="24.15" customHeight="1">
      <c r="A113" s="38"/>
      <c r="B113" s="39"/>
      <c r="C113" s="204" t="s">
        <v>572</v>
      </c>
      <c r="D113" s="204" t="s">
        <v>120</v>
      </c>
      <c r="E113" s="205" t="s">
        <v>171</v>
      </c>
      <c r="F113" s="206" t="s">
        <v>172</v>
      </c>
      <c r="G113" s="207" t="s">
        <v>136</v>
      </c>
      <c r="H113" s="208">
        <v>34</v>
      </c>
      <c r="I113" s="209"/>
      <c r="J113" s="210">
        <f>ROUND(I113*H113,2)</f>
        <v>0</v>
      </c>
      <c r="K113" s="206" t="s">
        <v>124</v>
      </c>
      <c r="L113" s="44"/>
      <c r="M113" s="211" t="s">
        <v>19</v>
      </c>
      <c r="N113" s="212" t="s">
        <v>43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125</v>
      </c>
      <c r="AT113" s="215" t="s">
        <v>120</v>
      </c>
      <c r="AU113" s="215" t="s">
        <v>82</v>
      </c>
      <c r="AY113" s="17" t="s">
        <v>118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80</v>
      </c>
      <c r="BK113" s="216">
        <f>ROUND(I113*H113,2)</f>
        <v>0</v>
      </c>
      <c r="BL113" s="17" t="s">
        <v>125</v>
      </c>
      <c r="BM113" s="215" t="s">
        <v>573</v>
      </c>
    </row>
    <row r="114" s="2" customFormat="1">
      <c r="A114" s="38"/>
      <c r="B114" s="39"/>
      <c r="C114" s="40"/>
      <c r="D114" s="217" t="s">
        <v>127</v>
      </c>
      <c r="E114" s="40"/>
      <c r="F114" s="218" t="s">
        <v>174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127</v>
      </c>
      <c r="AU114" s="17" t="s">
        <v>82</v>
      </c>
    </row>
    <row r="115" s="2" customFormat="1">
      <c r="A115" s="38"/>
      <c r="B115" s="39"/>
      <c r="C115" s="40"/>
      <c r="D115" s="222" t="s">
        <v>129</v>
      </c>
      <c r="E115" s="40"/>
      <c r="F115" s="223" t="s">
        <v>175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129</v>
      </c>
      <c r="AU115" s="17" t="s">
        <v>82</v>
      </c>
    </row>
    <row r="116" s="2" customFormat="1" ht="16.5" customHeight="1">
      <c r="A116" s="38"/>
      <c r="B116" s="39"/>
      <c r="C116" s="204" t="s">
        <v>158</v>
      </c>
      <c r="D116" s="204" t="s">
        <v>120</v>
      </c>
      <c r="E116" s="205" t="s">
        <v>177</v>
      </c>
      <c r="F116" s="206" t="s">
        <v>178</v>
      </c>
      <c r="G116" s="207" t="s">
        <v>136</v>
      </c>
      <c r="H116" s="208">
        <v>34</v>
      </c>
      <c r="I116" s="209"/>
      <c r="J116" s="210">
        <f>ROUND(I116*H116,2)</f>
        <v>0</v>
      </c>
      <c r="K116" s="206" t="s">
        <v>124</v>
      </c>
      <c r="L116" s="44"/>
      <c r="M116" s="211" t="s">
        <v>19</v>
      </c>
      <c r="N116" s="212" t="s">
        <v>43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125</v>
      </c>
      <c r="AT116" s="215" t="s">
        <v>120</v>
      </c>
      <c r="AU116" s="215" t="s">
        <v>82</v>
      </c>
      <c r="AY116" s="17" t="s">
        <v>118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80</v>
      </c>
      <c r="BK116" s="216">
        <f>ROUND(I116*H116,2)</f>
        <v>0</v>
      </c>
      <c r="BL116" s="17" t="s">
        <v>125</v>
      </c>
      <c r="BM116" s="215" t="s">
        <v>574</v>
      </c>
    </row>
    <row r="117" s="2" customFormat="1">
      <c r="A117" s="38"/>
      <c r="B117" s="39"/>
      <c r="C117" s="40"/>
      <c r="D117" s="217" t="s">
        <v>127</v>
      </c>
      <c r="E117" s="40"/>
      <c r="F117" s="218" t="s">
        <v>180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127</v>
      </c>
      <c r="AU117" s="17" t="s">
        <v>82</v>
      </c>
    </row>
    <row r="118" s="2" customFormat="1">
      <c r="A118" s="38"/>
      <c r="B118" s="39"/>
      <c r="C118" s="40"/>
      <c r="D118" s="222" t="s">
        <v>129</v>
      </c>
      <c r="E118" s="40"/>
      <c r="F118" s="223" t="s">
        <v>181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129</v>
      </c>
      <c r="AU118" s="17" t="s">
        <v>82</v>
      </c>
    </row>
    <row r="119" s="2" customFormat="1">
      <c r="A119" s="38"/>
      <c r="B119" s="39"/>
      <c r="C119" s="40"/>
      <c r="D119" s="217" t="s">
        <v>131</v>
      </c>
      <c r="E119" s="40"/>
      <c r="F119" s="224" t="s">
        <v>182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131</v>
      </c>
      <c r="AU119" s="17" t="s">
        <v>82</v>
      </c>
    </row>
    <row r="120" s="2" customFormat="1" ht="16.5" customHeight="1">
      <c r="A120" s="38"/>
      <c r="B120" s="39"/>
      <c r="C120" s="204" t="s">
        <v>164</v>
      </c>
      <c r="D120" s="204" t="s">
        <v>120</v>
      </c>
      <c r="E120" s="205" t="s">
        <v>184</v>
      </c>
      <c r="F120" s="206" t="s">
        <v>185</v>
      </c>
      <c r="G120" s="207" t="s">
        <v>136</v>
      </c>
      <c r="H120" s="208">
        <v>18</v>
      </c>
      <c r="I120" s="209"/>
      <c r="J120" s="210">
        <f>ROUND(I120*H120,2)</f>
        <v>0</v>
      </c>
      <c r="K120" s="206" t="s">
        <v>124</v>
      </c>
      <c r="L120" s="44"/>
      <c r="M120" s="211" t="s">
        <v>19</v>
      </c>
      <c r="N120" s="212" t="s">
        <v>43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125</v>
      </c>
      <c r="AT120" s="215" t="s">
        <v>120</v>
      </c>
      <c r="AU120" s="215" t="s">
        <v>82</v>
      </c>
      <c r="AY120" s="17" t="s">
        <v>118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80</v>
      </c>
      <c r="BK120" s="216">
        <f>ROUND(I120*H120,2)</f>
        <v>0</v>
      </c>
      <c r="BL120" s="17" t="s">
        <v>125</v>
      </c>
      <c r="BM120" s="215" t="s">
        <v>575</v>
      </c>
    </row>
    <row r="121" s="2" customFormat="1">
      <c r="A121" s="38"/>
      <c r="B121" s="39"/>
      <c r="C121" s="40"/>
      <c r="D121" s="217" t="s">
        <v>127</v>
      </c>
      <c r="E121" s="40"/>
      <c r="F121" s="218" t="s">
        <v>187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127</v>
      </c>
      <c r="AU121" s="17" t="s">
        <v>82</v>
      </c>
    </row>
    <row r="122" s="2" customFormat="1">
      <c r="A122" s="38"/>
      <c r="B122" s="39"/>
      <c r="C122" s="40"/>
      <c r="D122" s="222" t="s">
        <v>129</v>
      </c>
      <c r="E122" s="40"/>
      <c r="F122" s="223" t="s">
        <v>188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129</v>
      </c>
      <c r="AU122" s="17" t="s">
        <v>82</v>
      </c>
    </row>
    <row r="123" s="2" customFormat="1">
      <c r="A123" s="38"/>
      <c r="B123" s="39"/>
      <c r="C123" s="40"/>
      <c r="D123" s="217" t="s">
        <v>131</v>
      </c>
      <c r="E123" s="40"/>
      <c r="F123" s="224" t="s">
        <v>182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131</v>
      </c>
      <c r="AU123" s="17" t="s">
        <v>82</v>
      </c>
    </row>
    <row r="124" s="2" customFormat="1" ht="16.5" customHeight="1">
      <c r="A124" s="38"/>
      <c r="B124" s="39"/>
      <c r="C124" s="204" t="s">
        <v>176</v>
      </c>
      <c r="D124" s="204" t="s">
        <v>120</v>
      </c>
      <c r="E124" s="205" t="s">
        <v>576</v>
      </c>
      <c r="F124" s="206" t="s">
        <v>577</v>
      </c>
      <c r="G124" s="207" t="s">
        <v>136</v>
      </c>
      <c r="H124" s="208">
        <v>7</v>
      </c>
      <c r="I124" s="209"/>
      <c r="J124" s="210">
        <f>ROUND(I124*H124,2)</f>
        <v>0</v>
      </c>
      <c r="K124" s="206" t="s">
        <v>124</v>
      </c>
      <c r="L124" s="44"/>
      <c r="M124" s="211" t="s">
        <v>19</v>
      </c>
      <c r="N124" s="212" t="s">
        <v>43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125</v>
      </c>
      <c r="AT124" s="215" t="s">
        <v>120</v>
      </c>
      <c r="AU124" s="215" t="s">
        <v>82</v>
      </c>
      <c r="AY124" s="17" t="s">
        <v>118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80</v>
      </c>
      <c r="BK124" s="216">
        <f>ROUND(I124*H124,2)</f>
        <v>0</v>
      </c>
      <c r="BL124" s="17" t="s">
        <v>125</v>
      </c>
      <c r="BM124" s="215" t="s">
        <v>578</v>
      </c>
    </row>
    <row r="125" s="2" customFormat="1">
      <c r="A125" s="38"/>
      <c r="B125" s="39"/>
      <c r="C125" s="40"/>
      <c r="D125" s="217" t="s">
        <v>127</v>
      </c>
      <c r="E125" s="40"/>
      <c r="F125" s="218" t="s">
        <v>579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127</v>
      </c>
      <c r="AU125" s="17" t="s">
        <v>82</v>
      </c>
    </row>
    <row r="126" s="2" customFormat="1">
      <c r="A126" s="38"/>
      <c r="B126" s="39"/>
      <c r="C126" s="40"/>
      <c r="D126" s="222" t="s">
        <v>129</v>
      </c>
      <c r="E126" s="40"/>
      <c r="F126" s="223" t="s">
        <v>580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129</v>
      </c>
      <c r="AU126" s="17" t="s">
        <v>82</v>
      </c>
    </row>
    <row r="127" s="2" customFormat="1">
      <c r="A127" s="38"/>
      <c r="B127" s="39"/>
      <c r="C127" s="40"/>
      <c r="D127" s="217" t="s">
        <v>131</v>
      </c>
      <c r="E127" s="40"/>
      <c r="F127" s="224" t="s">
        <v>182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131</v>
      </c>
      <c r="AU127" s="17" t="s">
        <v>82</v>
      </c>
    </row>
    <row r="128" s="2" customFormat="1" ht="16.5" customHeight="1">
      <c r="A128" s="38"/>
      <c r="B128" s="39"/>
      <c r="C128" s="204" t="s">
        <v>183</v>
      </c>
      <c r="D128" s="204" t="s">
        <v>120</v>
      </c>
      <c r="E128" s="205" t="s">
        <v>196</v>
      </c>
      <c r="F128" s="206" t="s">
        <v>197</v>
      </c>
      <c r="G128" s="207" t="s">
        <v>136</v>
      </c>
      <c r="H128" s="208">
        <v>2</v>
      </c>
      <c r="I128" s="209"/>
      <c r="J128" s="210">
        <f>ROUND(I128*H128,2)</f>
        <v>0</v>
      </c>
      <c r="K128" s="206" t="s">
        <v>124</v>
      </c>
      <c r="L128" s="44"/>
      <c r="M128" s="211" t="s">
        <v>19</v>
      </c>
      <c r="N128" s="212" t="s">
        <v>43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125</v>
      </c>
      <c r="AT128" s="215" t="s">
        <v>120</v>
      </c>
      <c r="AU128" s="215" t="s">
        <v>82</v>
      </c>
      <c r="AY128" s="17" t="s">
        <v>118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80</v>
      </c>
      <c r="BK128" s="216">
        <f>ROUND(I128*H128,2)</f>
        <v>0</v>
      </c>
      <c r="BL128" s="17" t="s">
        <v>125</v>
      </c>
      <c r="BM128" s="215" t="s">
        <v>581</v>
      </c>
    </row>
    <row r="129" s="2" customFormat="1">
      <c r="A129" s="38"/>
      <c r="B129" s="39"/>
      <c r="C129" s="40"/>
      <c r="D129" s="217" t="s">
        <v>127</v>
      </c>
      <c r="E129" s="40"/>
      <c r="F129" s="218" t="s">
        <v>199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127</v>
      </c>
      <c r="AU129" s="17" t="s">
        <v>82</v>
      </c>
    </row>
    <row r="130" s="2" customFormat="1">
      <c r="A130" s="38"/>
      <c r="B130" s="39"/>
      <c r="C130" s="40"/>
      <c r="D130" s="222" t="s">
        <v>129</v>
      </c>
      <c r="E130" s="40"/>
      <c r="F130" s="223" t="s">
        <v>200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129</v>
      </c>
      <c r="AU130" s="17" t="s">
        <v>82</v>
      </c>
    </row>
    <row r="131" s="2" customFormat="1">
      <c r="A131" s="38"/>
      <c r="B131" s="39"/>
      <c r="C131" s="40"/>
      <c r="D131" s="217" t="s">
        <v>131</v>
      </c>
      <c r="E131" s="40"/>
      <c r="F131" s="224" t="s">
        <v>182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131</v>
      </c>
      <c r="AU131" s="17" t="s">
        <v>82</v>
      </c>
    </row>
    <row r="132" s="2" customFormat="1" ht="24.15" customHeight="1">
      <c r="A132" s="38"/>
      <c r="B132" s="39"/>
      <c r="C132" s="204" t="s">
        <v>189</v>
      </c>
      <c r="D132" s="204" t="s">
        <v>120</v>
      </c>
      <c r="E132" s="205" t="s">
        <v>582</v>
      </c>
      <c r="F132" s="206" t="s">
        <v>583</v>
      </c>
      <c r="G132" s="207" t="s">
        <v>123</v>
      </c>
      <c r="H132" s="208">
        <v>14.5</v>
      </c>
      <c r="I132" s="209"/>
      <c r="J132" s="210">
        <f>ROUND(I132*H132,2)</f>
        <v>0</v>
      </c>
      <c r="K132" s="206" t="s">
        <v>124</v>
      </c>
      <c r="L132" s="44"/>
      <c r="M132" s="211" t="s">
        <v>19</v>
      </c>
      <c r="N132" s="212" t="s">
        <v>43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0.26000000000000001</v>
      </c>
      <c r="T132" s="214">
        <f>S132*H132</f>
        <v>3.77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125</v>
      </c>
      <c r="AT132" s="215" t="s">
        <v>120</v>
      </c>
      <c r="AU132" s="215" t="s">
        <v>82</v>
      </c>
      <c r="AY132" s="17" t="s">
        <v>118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80</v>
      </c>
      <c r="BK132" s="216">
        <f>ROUND(I132*H132,2)</f>
        <v>0</v>
      </c>
      <c r="BL132" s="17" t="s">
        <v>125</v>
      </c>
      <c r="BM132" s="215" t="s">
        <v>584</v>
      </c>
    </row>
    <row r="133" s="2" customFormat="1">
      <c r="A133" s="38"/>
      <c r="B133" s="39"/>
      <c r="C133" s="40"/>
      <c r="D133" s="217" t="s">
        <v>127</v>
      </c>
      <c r="E133" s="40"/>
      <c r="F133" s="218" t="s">
        <v>585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127</v>
      </c>
      <c r="AU133" s="17" t="s">
        <v>82</v>
      </c>
    </row>
    <row r="134" s="2" customFormat="1">
      <c r="A134" s="38"/>
      <c r="B134" s="39"/>
      <c r="C134" s="40"/>
      <c r="D134" s="222" t="s">
        <v>129</v>
      </c>
      <c r="E134" s="40"/>
      <c r="F134" s="223" t="s">
        <v>586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129</v>
      </c>
      <c r="AU134" s="17" t="s">
        <v>82</v>
      </c>
    </row>
    <row r="135" s="2" customFormat="1">
      <c r="A135" s="38"/>
      <c r="B135" s="39"/>
      <c r="C135" s="40"/>
      <c r="D135" s="217" t="s">
        <v>131</v>
      </c>
      <c r="E135" s="40"/>
      <c r="F135" s="224" t="s">
        <v>587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131</v>
      </c>
      <c r="AU135" s="17" t="s">
        <v>82</v>
      </c>
    </row>
    <row r="136" s="2" customFormat="1" ht="24.15" customHeight="1">
      <c r="A136" s="38"/>
      <c r="B136" s="39"/>
      <c r="C136" s="204" t="s">
        <v>195</v>
      </c>
      <c r="D136" s="204" t="s">
        <v>120</v>
      </c>
      <c r="E136" s="205" t="s">
        <v>588</v>
      </c>
      <c r="F136" s="206" t="s">
        <v>589</v>
      </c>
      <c r="G136" s="207" t="s">
        <v>123</v>
      </c>
      <c r="H136" s="208">
        <v>24</v>
      </c>
      <c r="I136" s="209"/>
      <c r="J136" s="210">
        <f>ROUND(I136*H136,2)</f>
        <v>0</v>
      </c>
      <c r="K136" s="206" t="s">
        <v>124</v>
      </c>
      <c r="L136" s="44"/>
      <c r="M136" s="211" t="s">
        <v>19</v>
      </c>
      <c r="N136" s="212" t="s">
        <v>43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0.17999999999999999</v>
      </c>
      <c r="T136" s="214">
        <f>S136*H136</f>
        <v>4.3200000000000003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125</v>
      </c>
      <c r="AT136" s="215" t="s">
        <v>120</v>
      </c>
      <c r="AU136" s="215" t="s">
        <v>82</v>
      </c>
      <c r="AY136" s="17" t="s">
        <v>118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80</v>
      </c>
      <c r="BK136" s="216">
        <f>ROUND(I136*H136,2)</f>
        <v>0</v>
      </c>
      <c r="BL136" s="17" t="s">
        <v>125</v>
      </c>
      <c r="BM136" s="215" t="s">
        <v>590</v>
      </c>
    </row>
    <row r="137" s="2" customFormat="1">
      <c r="A137" s="38"/>
      <c r="B137" s="39"/>
      <c r="C137" s="40"/>
      <c r="D137" s="217" t="s">
        <v>127</v>
      </c>
      <c r="E137" s="40"/>
      <c r="F137" s="218" t="s">
        <v>591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127</v>
      </c>
      <c r="AU137" s="17" t="s">
        <v>82</v>
      </c>
    </row>
    <row r="138" s="2" customFormat="1">
      <c r="A138" s="38"/>
      <c r="B138" s="39"/>
      <c r="C138" s="40"/>
      <c r="D138" s="222" t="s">
        <v>129</v>
      </c>
      <c r="E138" s="40"/>
      <c r="F138" s="223" t="s">
        <v>592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129</v>
      </c>
      <c r="AU138" s="17" t="s">
        <v>82</v>
      </c>
    </row>
    <row r="139" s="2" customFormat="1">
      <c r="A139" s="38"/>
      <c r="B139" s="39"/>
      <c r="C139" s="40"/>
      <c r="D139" s="217" t="s">
        <v>131</v>
      </c>
      <c r="E139" s="40"/>
      <c r="F139" s="224" t="s">
        <v>593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131</v>
      </c>
      <c r="AU139" s="17" t="s">
        <v>82</v>
      </c>
    </row>
    <row r="140" s="2" customFormat="1" ht="24.15" customHeight="1">
      <c r="A140" s="38"/>
      <c r="B140" s="39"/>
      <c r="C140" s="204" t="s">
        <v>201</v>
      </c>
      <c r="D140" s="204" t="s">
        <v>120</v>
      </c>
      <c r="E140" s="205" t="s">
        <v>594</v>
      </c>
      <c r="F140" s="206" t="s">
        <v>595</v>
      </c>
      <c r="G140" s="207" t="s">
        <v>211</v>
      </c>
      <c r="H140" s="208">
        <v>1663.2000000000001</v>
      </c>
      <c r="I140" s="209"/>
      <c r="J140" s="210">
        <f>ROUND(I140*H140,2)</f>
        <v>0</v>
      </c>
      <c r="K140" s="206" t="s">
        <v>124</v>
      </c>
      <c r="L140" s="44"/>
      <c r="M140" s="211" t="s">
        <v>19</v>
      </c>
      <c r="N140" s="212" t="s">
        <v>43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125</v>
      </c>
      <c r="AT140" s="215" t="s">
        <v>120</v>
      </c>
      <c r="AU140" s="215" t="s">
        <v>82</v>
      </c>
      <c r="AY140" s="17" t="s">
        <v>118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80</v>
      </c>
      <c r="BK140" s="216">
        <f>ROUND(I140*H140,2)</f>
        <v>0</v>
      </c>
      <c r="BL140" s="17" t="s">
        <v>125</v>
      </c>
      <c r="BM140" s="215" t="s">
        <v>596</v>
      </c>
    </row>
    <row r="141" s="2" customFormat="1">
      <c r="A141" s="38"/>
      <c r="B141" s="39"/>
      <c r="C141" s="40"/>
      <c r="D141" s="217" t="s">
        <v>127</v>
      </c>
      <c r="E141" s="40"/>
      <c r="F141" s="218" t="s">
        <v>597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127</v>
      </c>
      <c r="AU141" s="17" t="s">
        <v>82</v>
      </c>
    </row>
    <row r="142" s="2" customFormat="1">
      <c r="A142" s="38"/>
      <c r="B142" s="39"/>
      <c r="C142" s="40"/>
      <c r="D142" s="222" t="s">
        <v>129</v>
      </c>
      <c r="E142" s="40"/>
      <c r="F142" s="223" t="s">
        <v>598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129</v>
      </c>
      <c r="AU142" s="17" t="s">
        <v>82</v>
      </c>
    </row>
    <row r="143" s="2" customFormat="1">
      <c r="A143" s="38"/>
      <c r="B143" s="39"/>
      <c r="C143" s="40"/>
      <c r="D143" s="217" t="s">
        <v>131</v>
      </c>
      <c r="E143" s="40"/>
      <c r="F143" s="224" t="s">
        <v>599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131</v>
      </c>
      <c r="AU143" s="17" t="s">
        <v>82</v>
      </c>
    </row>
    <row r="144" s="13" customFormat="1">
      <c r="A144" s="13"/>
      <c r="B144" s="225"/>
      <c r="C144" s="226"/>
      <c r="D144" s="217" t="s">
        <v>216</v>
      </c>
      <c r="E144" s="227" t="s">
        <v>19</v>
      </c>
      <c r="F144" s="228" t="s">
        <v>600</v>
      </c>
      <c r="G144" s="226"/>
      <c r="H144" s="229">
        <v>1663.2000000000001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216</v>
      </c>
      <c r="AU144" s="235" t="s">
        <v>82</v>
      </c>
      <c r="AV144" s="13" t="s">
        <v>82</v>
      </c>
      <c r="AW144" s="13" t="s">
        <v>33</v>
      </c>
      <c r="AX144" s="13" t="s">
        <v>80</v>
      </c>
      <c r="AY144" s="235" t="s">
        <v>118</v>
      </c>
    </row>
    <row r="145" s="2" customFormat="1" ht="24.15" customHeight="1">
      <c r="A145" s="38"/>
      <c r="B145" s="39"/>
      <c r="C145" s="204" t="s">
        <v>208</v>
      </c>
      <c r="D145" s="204" t="s">
        <v>120</v>
      </c>
      <c r="E145" s="205" t="s">
        <v>601</v>
      </c>
      <c r="F145" s="206" t="s">
        <v>602</v>
      </c>
      <c r="G145" s="207" t="s">
        <v>603</v>
      </c>
      <c r="H145" s="208">
        <v>1056</v>
      </c>
      <c r="I145" s="209"/>
      <c r="J145" s="210">
        <f>ROUND(I145*H145,2)</f>
        <v>0</v>
      </c>
      <c r="K145" s="206" t="s">
        <v>124</v>
      </c>
      <c r="L145" s="44"/>
      <c r="M145" s="211" t="s">
        <v>19</v>
      </c>
      <c r="N145" s="212" t="s">
        <v>43</v>
      </c>
      <c r="O145" s="84"/>
      <c r="P145" s="213">
        <f>O145*H145</f>
        <v>0</v>
      </c>
      <c r="Q145" s="213">
        <v>3.0000000000000001E-05</v>
      </c>
      <c r="R145" s="213">
        <f>Q145*H145</f>
        <v>0.03168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125</v>
      </c>
      <c r="AT145" s="215" t="s">
        <v>120</v>
      </c>
      <c r="AU145" s="215" t="s">
        <v>82</v>
      </c>
      <c r="AY145" s="17" t="s">
        <v>118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80</v>
      </c>
      <c r="BK145" s="216">
        <f>ROUND(I145*H145,2)</f>
        <v>0</v>
      </c>
      <c r="BL145" s="17" t="s">
        <v>125</v>
      </c>
      <c r="BM145" s="215" t="s">
        <v>604</v>
      </c>
    </row>
    <row r="146" s="2" customFormat="1">
      <c r="A146" s="38"/>
      <c r="B146" s="39"/>
      <c r="C146" s="40"/>
      <c r="D146" s="217" t="s">
        <v>127</v>
      </c>
      <c r="E146" s="40"/>
      <c r="F146" s="218" t="s">
        <v>605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127</v>
      </c>
      <c r="AU146" s="17" t="s">
        <v>82</v>
      </c>
    </row>
    <row r="147" s="2" customFormat="1">
      <c r="A147" s="38"/>
      <c r="B147" s="39"/>
      <c r="C147" s="40"/>
      <c r="D147" s="222" t="s">
        <v>129</v>
      </c>
      <c r="E147" s="40"/>
      <c r="F147" s="223" t="s">
        <v>606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129</v>
      </c>
      <c r="AU147" s="17" t="s">
        <v>82</v>
      </c>
    </row>
    <row r="148" s="2" customFormat="1">
      <c r="A148" s="38"/>
      <c r="B148" s="39"/>
      <c r="C148" s="40"/>
      <c r="D148" s="217" t="s">
        <v>131</v>
      </c>
      <c r="E148" s="40"/>
      <c r="F148" s="224" t="s">
        <v>607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131</v>
      </c>
      <c r="AU148" s="17" t="s">
        <v>82</v>
      </c>
    </row>
    <row r="149" s="13" customFormat="1">
      <c r="A149" s="13"/>
      <c r="B149" s="225"/>
      <c r="C149" s="226"/>
      <c r="D149" s="217" t="s">
        <v>216</v>
      </c>
      <c r="E149" s="227" t="s">
        <v>19</v>
      </c>
      <c r="F149" s="228" t="s">
        <v>608</v>
      </c>
      <c r="G149" s="226"/>
      <c r="H149" s="229">
        <v>1056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216</v>
      </c>
      <c r="AU149" s="235" t="s">
        <v>82</v>
      </c>
      <c r="AV149" s="13" t="s">
        <v>82</v>
      </c>
      <c r="AW149" s="13" t="s">
        <v>33</v>
      </c>
      <c r="AX149" s="13" t="s">
        <v>80</v>
      </c>
      <c r="AY149" s="235" t="s">
        <v>118</v>
      </c>
    </row>
    <row r="150" s="2" customFormat="1" ht="24.15" customHeight="1">
      <c r="A150" s="38"/>
      <c r="B150" s="39"/>
      <c r="C150" s="204" t="s">
        <v>8</v>
      </c>
      <c r="D150" s="204" t="s">
        <v>120</v>
      </c>
      <c r="E150" s="205" t="s">
        <v>609</v>
      </c>
      <c r="F150" s="206" t="s">
        <v>610</v>
      </c>
      <c r="G150" s="207" t="s">
        <v>611</v>
      </c>
      <c r="H150" s="208">
        <v>180</v>
      </c>
      <c r="I150" s="209"/>
      <c r="J150" s="210">
        <f>ROUND(I150*H150,2)</f>
        <v>0</v>
      </c>
      <c r="K150" s="206" t="s">
        <v>124</v>
      </c>
      <c r="L150" s="44"/>
      <c r="M150" s="211" t="s">
        <v>19</v>
      </c>
      <c r="N150" s="212" t="s">
        <v>43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125</v>
      </c>
      <c r="AT150" s="215" t="s">
        <v>120</v>
      </c>
      <c r="AU150" s="215" t="s">
        <v>82</v>
      </c>
      <c r="AY150" s="17" t="s">
        <v>118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80</v>
      </c>
      <c r="BK150" s="216">
        <f>ROUND(I150*H150,2)</f>
        <v>0</v>
      </c>
      <c r="BL150" s="17" t="s">
        <v>125</v>
      </c>
      <c r="BM150" s="215" t="s">
        <v>612</v>
      </c>
    </row>
    <row r="151" s="2" customFormat="1">
      <c r="A151" s="38"/>
      <c r="B151" s="39"/>
      <c r="C151" s="40"/>
      <c r="D151" s="217" t="s">
        <v>127</v>
      </c>
      <c r="E151" s="40"/>
      <c r="F151" s="218" t="s">
        <v>613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127</v>
      </c>
      <c r="AU151" s="17" t="s">
        <v>82</v>
      </c>
    </row>
    <row r="152" s="2" customFormat="1">
      <c r="A152" s="38"/>
      <c r="B152" s="39"/>
      <c r="C152" s="40"/>
      <c r="D152" s="222" t="s">
        <v>129</v>
      </c>
      <c r="E152" s="40"/>
      <c r="F152" s="223" t="s">
        <v>614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129</v>
      </c>
      <c r="AU152" s="17" t="s">
        <v>82</v>
      </c>
    </row>
    <row r="153" s="2" customFormat="1">
      <c r="A153" s="38"/>
      <c r="B153" s="39"/>
      <c r="C153" s="40"/>
      <c r="D153" s="217" t="s">
        <v>131</v>
      </c>
      <c r="E153" s="40"/>
      <c r="F153" s="224" t="s">
        <v>615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131</v>
      </c>
      <c r="AU153" s="17" t="s">
        <v>82</v>
      </c>
    </row>
    <row r="154" s="2" customFormat="1" ht="24.15" customHeight="1">
      <c r="A154" s="38"/>
      <c r="B154" s="39"/>
      <c r="C154" s="204" t="s">
        <v>224</v>
      </c>
      <c r="D154" s="204" t="s">
        <v>120</v>
      </c>
      <c r="E154" s="205" t="s">
        <v>616</v>
      </c>
      <c r="F154" s="206" t="s">
        <v>617</v>
      </c>
      <c r="G154" s="207" t="s">
        <v>211</v>
      </c>
      <c r="H154" s="208">
        <v>2695</v>
      </c>
      <c r="I154" s="209"/>
      <c r="J154" s="210">
        <f>ROUND(I154*H154,2)</f>
        <v>0</v>
      </c>
      <c r="K154" s="206" t="s">
        <v>124</v>
      </c>
      <c r="L154" s="44"/>
      <c r="M154" s="211" t="s">
        <v>19</v>
      </c>
      <c r="N154" s="212" t="s">
        <v>43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125</v>
      </c>
      <c r="AT154" s="215" t="s">
        <v>120</v>
      </c>
      <c r="AU154" s="215" t="s">
        <v>82</v>
      </c>
      <c r="AY154" s="17" t="s">
        <v>118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80</v>
      </c>
      <c r="BK154" s="216">
        <f>ROUND(I154*H154,2)</f>
        <v>0</v>
      </c>
      <c r="BL154" s="17" t="s">
        <v>125</v>
      </c>
      <c r="BM154" s="215" t="s">
        <v>618</v>
      </c>
    </row>
    <row r="155" s="2" customFormat="1">
      <c r="A155" s="38"/>
      <c r="B155" s="39"/>
      <c r="C155" s="40"/>
      <c r="D155" s="217" t="s">
        <v>127</v>
      </c>
      <c r="E155" s="40"/>
      <c r="F155" s="218" t="s">
        <v>619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127</v>
      </c>
      <c r="AU155" s="17" t="s">
        <v>82</v>
      </c>
    </row>
    <row r="156" s="2" customFormat="1">
      <c r="A156" s="38"/>
      <c r="B156" s="39"/>
      <c r="C156" s="40"/>
      <c r="D156" s="222" t="s">
        <v>129</v>
      </c>
      <c r="E156" s="40"/>
      <c r="F156" s="223" t="s">
        <v>620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129</v>
      </c>
      <c r="AU156" s="17" t="s">
        <v>82</v>
      </c>
    </row>
    <row r="157" s="2" customFormat="1">
      <c r="A157" s="38"/>
      <c r="B157" s="39"/>
      <c r="C157" s="40"/>
      <c r="D157" s="217" t="s">
        <v>131</v>
      </c>
      <c r="E157" s="40"/>
      <c r="F157" s="224" t="s">
        <v>621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131</v>
      </c>
      <c r="AU157" s="17" t="s">
        <v>82</v>
      </c>
    </row>
    <row r="158" s="13" customFormat="1">
      <c r="A158" s="13"/>
      <c r="B158" s="225"/>
      <c r="C158" s="226"/>
      <c r="D158" s="217" t="s">
        <v>216</v>
      </c>
      <c r="E158" s="227" t="s">
        <v>19</v>
      </c>
      <c r="F158" s="228" t="s">
        <v>622</v>
      </c>
      <c r="G158" s="226"/>
      <c r="H158" s="229">
        <v>2695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216</v>
      </c>
      <c r="AU158" s="235" t="s">
        <v>82</v>
      </c>
      <c r="AV158" s="13" t="s">
        <v>82</v>
      </c>
      <c r="AW158" s="13" t="s">
        <v>33</v>
      </c>
      <c r="AX158" s="13" t="s">
        <v>80</v>
      </c>
      <c r="AY158" s="235" t="s">
        <v>118</v>
      </c>
    </row>
    <row r="159" s="2" customFormat="1" ht="33" customHeight="1">
      <c r="A159" s="38"/>
      <c r="B159" s="39"/>
      <c r="C159" s="204" t="s">
        <v>230</v>
      </c>
      <c r="D159" s="204" t="s">
        <v>120</v>
      </c>
      <c r="E159" s="205" t="s">
        <v>209</v>
      </c>
      <c r="F159" s="206" t="s">
        <v>210</v>
      </c>
      <c r="G159" s="207" t="s">
        <v>211</v>
      </c>
      <c r="H159" s="208">
        <v>280</v>
      </c>
      <c r="I159" s="209"/>
      <c r="J159" s="210">
        <f>ROUND(I159*H159,2)</f>
        <v>0</v>
      </c>
      <c r="K159" s="206" t="s">
        <v>124</v>
      </c>
      <c r="L159" s="44"/>
      <c r="M159" s="211" t="s">
        <v>19</v>
      </c>
      <c r="N159" s="212" t="s">
        <v>43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125</v>
      </c>
      <c r="AT159" s="215" t="s">
        <v>120</v>
      </c>
      <c r="AU159" s="215" t="s">
        <v>82</v>
      </c>
      <c r="AY159" s="17" t="s">
        <v>118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80</v>
      </c>
      <c r="BK159" s="216">
        <f>ROUND(I159*H159,2)</f>
        <v>0</v>
      </c>
      <c r="BL159" s="17" t="s">
        <v>125</v>
      </c>
      <c r="BM159" s="215" t="s">
        <v>623</v>
      </c>
    </row>
    <row r="160" s="2" customFormat="1">
      <c r="A160" s="38"/>
      <c r="B160" s="39"/>
      <c r="C160" s="40"/>
      <c r="D160" s="217" t="s">
        <v>127</v>
      </c>
      <c r="E160" s="40"/>
      <c r="F160" s="218" t="s">
        <v>213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127</v>
      </c>
      <c r="AU160" s="17" t="s">
        <v>82</v>
      </c>
    </row>
    <row r="161" s="2" customFormat="1">
      <c r="A161" s="38"/>
      <c r="B161" s="39"/>
      <c r="C161" s="40"/>
      <c r="D161" s="222" t="s">
        <v>129</v>
      </c>
      <c r="E161" s="40"/>
      <c r="F161" s="223" t="s">
        <v>214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129</v>
      </c>
      <c r="AU161" s="17" t="s">
        <v>82</v>
      </c>
    </row>
    <row r="162" s="2" customFormat="1">
      <c r="A162" s="38"/>
      <c r="B162" s="39"/>
      <c r="C162" s="40"/>
      <c r="D162" s="217" t="s">
        <v>131</v>
      </c>
      <c r="E162" s="40"/>
      <c r="F162" s="224" t="s">
        <v>215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131</v>
      </c>
      <c r="AU162" s="17" t="s">
        <v>82</v>
      </c>
    </row>
    <row r="163" s="2" customFormat="1" ht="24.15" customHeight="1">
      <c r="A163" s="38"/>
      <c r="B163" s="39"/>
      <c r="C163" s="204" t="s">
        <v>236</v>
      </c>
      <c r="D163" s="204" t="s">
        <v>120</v>
      </c>
      <c r="E163" s="205" t="s">
        <v>624</v>
      </c>
      <c r="F163" s="206" t="s">
        <v>625</v>
      </c>
      <c r="G163" s="207" t="s">
        <v>123</v>
      </c>
      <c r="H163" s="208">
        <v>4370</v>
      </c>
      <c r="I163" s="209"/>
      <c r="J163" s="210">
        <f>ROUND(I163*H163,2)</f>
        <v>0</v>
      </c>
      <c r="K163" s="206" t="s">
        <v>124</v>
      </c>
      <c r="L163" s="44"/>
      <c r="M163" s="211" t="s">
        <v>19</v>
      </c>
      <c r="N163" s="212" t="s">
        <v>43</v>
      </c>
      <c r="O163" s="84"/>
      <c r="P163" s="213">
        <f>O163*H163</f>
        <v>0</v>
      </c>
      <c r="Q163" s="213">
        <v>0.00084999999999999995</v>
      </c>
      <c r="R163" s="213">
        <f>Q163*H163</f>
        <v>3.7144999999999997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125</v>
      </c>
      <c r="AT163" s="215" t="s">
        <v>120</v>
      </c>
      <c r="AU163" s="215" t="s">
        <v>82</v>
      </c>
      <c r="AY163" s="17" t="s">
        <v>118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80</v>
      </c>
      <c r="BK163" s="216">
        <f>ROUND(I163*H163,2)</f>
        <v>0</v>
      </c>
      <c r="BL163" s="17" t="s">
        <v>125</v>
      </c>
      <c r="BM163" s="215" t="s">
        <v>626</v>
      </c>
    </row>
    <row r="164" s="2" customFormat="1">
      <c r="A164" s="38"/>
      <c r="B164" s="39"/>
      <c r="C164" s="40"/>
      <c r="D164" s="217" t="s">
        <v>127</v>
      </c>
      <c r="E164" s="40"/>
      <c r="F164" s="218" t="s">
        <v>627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127</v>
      </c>
      <c r="AU164" s="17" t="s">
        <v>82</v>
      </c>
    </row>
    <row r="165" s="2" customFormat="1">
      <c r="A165" s="38"/>
      <c r="B165" s="39"/>
      <c r="C165" s="40"/>
      <c r="D165" s="222" t="s">
        <v>129</v>
      </c>
      <c r="E165" s="40"/>
      <c r="F165" s="223" t="s">
        <v>628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129</v>
      </c>
      <c r="AU165" s="17" t="s">
        <v>82</v>
      </c>
    </row>
    <row r="166" s="2" customFormat="1">
      <c r="A166" s="38"/>
      <c r="B166" s="39"/>
      <c r="C166" s="40"/>
      <c r="D166" s="217" t="s">
        <v>131</v>
      </c>
      <c r="E166" s="40"/>
      <c r="F166" s="224" t="s">
        <v>629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131</v>
      </c>
      <c r="AU166" s="17" t="s">
        <v>82</v>
      </c>
    </row>
    <row r="167" s="13" customFormat="1">
      <c r="A167" s="13"/>
      <c r="B167" s="225"/>
      <c r="C167" s="226"/>
      <c r="D167" s="217" t="s">
        <v>216</v>
      </c>
      <c r="E167" s="227" t="s">
        <v>19</v>
      </c>
      <c r="F167" s="228" t="s">
        <v>630</v>
      </c>
      <c r="G167" s="226"/>
      <c r="H167" s="229">
        <v>4370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216</v>
      </c>
      <c r="AU167" s="235" t="s">
        <v>82</v>
      </c>
      <c r="AV167" s="13" t="s">
        <v>82</v>
      </c>
      <c r="AW167" s="13" t="s">
        <v>33</v>
      </c>
      <c r="AX167" s="13" t="s">
        <v>80</v>
      </c>
      <c r="AY167" s="235" t="s">
        <v>118</v>
      </c>
    </row>
    <row r="168" s="2" customFormat="1" ht="24.15" customHeight="1">
      <c r="A168" s="38"/>
      <c r="B168" s="39"/>
      <c r="C168" s="204" t="s">
        <v>242</v>
      </c>
      <c r="D168" s="204" t="s">
        <v>120</v>
      </c>
      <c r="E168" s="205" t="s">
        <v>631</v>
      </c>
      <c r="F168" s="206" t="s">
        <v>632</v>
      </c>
      <c r="G168" s="207" t="s">
        <v>123</v>
      </c>
      <c r="H168" s="208">
        <v>4370</v>
      </c>
      <c r="I168" s="209"/>
      <c r="J168" s="210">
        <f>ROUND(I168*H168,2)</f>
        <v>0</v>
      </c>
      <c r="K168" s="206" t="s">
        <v>124</v>
      </c>
      <c r="L168" s="44"/>
      <c r="M168" s="211" t="s">
        <v>19</v>
      </c>
      <c r="N168" s="212" t="s">
        <v>43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125</v>
      </c>
      <c r="AT168" s="215" t="s">
        <v>120</v>
      </c>
      <c r="AU168" s="215" t="s">
        <v>82</v>
      </c>
      <c r="AY168" s="17" t="s">
        <v>118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80</v>
      </c>
      <c r="BK168" s="216">
        <f>ROUND(I168*H168,2)</f>
        <v>0</v>
      </c>
      <c r="BL168" s="17" t="s">
        <v>125</v>
      </c>
      <c r="BM168" s="215" t="s">
        <v>633</v>
      </c>
    </row>
    <row r="169" s="2" customFormat="1">
      <c r="A169" s="38"/>
      <c r="B169" s="39"/>
      <c r="C169" s="40"/>
      <c r="D169" s="217" t="s">
        <v>127</v>
      </c>
      <c r="E169" s="40"/>
      <c r="F169" s="218" t="s">
        <v>634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127</v>
      </c>
      <c r="AU169" s="17" t="s">
        <v>82</v>
      </c>
    </row>
    <row r="170" s="2" customFormat="1">
      <c r="A170" s="38"/>
      <c r="B170" s="39"/>
      <c r="C170" s="40"/>
      <c r="D170" s="222" t="s">
        <v>129</v>
      </c>
      <c r="E170" s="40"/>
      <c r="F170" s="223" t="s">
        <v>635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129</v>
      </c>
      <c r="AU170" s="17" t="s">
        <v>82</v>
      </c>
    </row>
    <row r="171" s="13" customFormat="1">
      <c r="A171" s="13"/>
      <c r="B171" s="225"/>
      <c r="C171" s="226"/>
      <c r="D171" s="217" t="s">
        <v>216</v>
      </c>
      <c r="E171" s="227" t="s">
        <v>19</v>
      </c>
      <c r="F171" s="228" t="s">
        <v>630</v>
      </c>
      <c r="G171" s="226"/>
      <c r="H171" s="229">
        <v>4370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216</v>
      </c>
      <c r="AU171" s="235" t="s">
        <v>82</v>
      </c>
      <c r="AV171" s="13" t="s">
        <v>82</v>
      </c>
      <c r="AW171" s="13" t="s">
        <v>33</v>
      </c>
      <c r="AX171" s="13" t="s">
        <v>80</v>
      </c>
      <c r="AY171" s="235" t="s">
        <v>118</v>
      </c>
    </row>
    <row r="172" s="2" customFormat="1" ht="21.75" customHeight="1">
      <c r="A172" s="38"/>
      <c r="B172" s="39"/>
      <c r="C172" s="204" t="s">
        <v>248</v>
      </c>
      <c r="D172" s="204" t="s">
        <v>120</v>
      </c>
      <c r="E172" s="205" t="s">
        <v>636</v>
      </c>
      <c r="F172" s="206" t="s">
        <v>637</v>
      </c>
      <c r="G172" s="207" t="s">
        <v>123</v>
      </c>
      <c r="H172" s="208">
        <v>4370</v>
      </c>
      <c r="I172" s="209"/>
      <c r="J172" s="210">
        <f>ROUND(I172*H172,2)</f>
        <v>0</v>
      </c>
      <c r="K172" s="206" t="s">
        <v>124</v>
      </c>
      <c r="L172" s="44"/>
      <c r="M172" s="211" t="s">
        <v>19</v>
      </c>
      <c r="N172" s="212" t="s">
        <v>43</v>
      </c>
      <c r="O172" s="84"/>
      <c r="P172" s="213">
        <f>O172*H172</f>
        <v>0</v>
      </c>
      <c r="Q172" s="213">
        <v>0.00079000000000000001</v>
      </c>
      <c r="R172" s="213">
        <f>Q172*H172</f>
        <v>3.4523000000000001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125</v>
      </c>
      <c r="AT172" s="215" t="s">
        <v>120</v>
      </c>
      <c r="AU172" s="215" t="s">
        <v>82</v>
      </c>
      <c r="AY172" s="17" t="s">
        <v>118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80</v>
      </c>
      <c r="BK172" s="216">
        <f>ROUND(I172*H172,2)</f>
        <v>0</v>
      </c>
      <c r="BL172" s="17" t="s">
        <v>125</v>
      </c>
      <c r="BM172" s="215" t="s">
        <v>638</v>
      </c>
    </row>
    <row r="173" s="2" customFormat="1">
      <c r="A173" s="38"/>
      <c r="B173" s="39"/>
      <c r="C173" s="40"/>
      <c r="D173" s="217" t="s">
        <v>127</v>
      </c>
      <c r="E173" s="40"/>
      <c r="F173" s="218" t="s">
        <v>639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127</v>
      </c>
      <c r="AU173" s="17" t="s">
        <v>82</v>
      </c>
    </row>
    <row r="174" s="2" customFormat="1">
      <c r="A174" s="38"/>
      <c r="B174" s="39"/>
      <c r="C174" s="40"/>
      <c r="D174" s="222" t="s">
        <v>129</v>
      </c>
      <c r="E174" s="40"/>
      <c r="F174" s="223" t="s">
        <v>640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129</v>
      </c>
      <c r="AU174" s="17" t="s">
        <v>82</v>
      </c>
    </row>
    <row r="175" s="2" customFormat="1">
      <c r="A175" s="38"/>
      <c r="B175" s="39"/>
      <c r="C175" s="40"/>
      <c r="D175" s="217" t="s">
        <v>131</v>
      </c>
      <c r="E175" s="40"/>
      <c r="F175" s="224" t="s">
        <v>641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131</v>
      </c>
      <c r="AU175" s="17" t="s">
        <v>82</v>
      </c>
    </row>
    <row r="176" s="13" customFormat="1">
      <c r="A176" s="13"/>
      <c r="B176" s="225"/>
      <c r="C176" s="226"/>
      <c r="D176" s="217" t="s">
        <v>216</v>
      </c>
      <c r="E176" s="227" t="s">
        <v>19</v>
      </c>
      <c r="F176" s="228" t="s">
        <v>630</v>
      </c>
      <c r="G176" s="226"/>
      <c r="H176" s="229">
        <v>4370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216</v>
      </c>
      <c r="AU176" s="235" t="s">
        <v>82</v>
      </c>
      <c r="AV176" s="13" t="s">
        <v>82</v>
      </c>
      <c r="AW176" s="13" t="s">
        <v>33</v>
      </c>
      <c r="AX176" s="13" t="s">
        <v>80</v>
      </c>
      <c r="AY176" s="235" t="s">
        <v>118</v>
      </c>
    </row>
    <row r="177" s="2" customFormat="1" ht="24.15" customHeight="1">
      <c r="A177" s="38"/>
      <c r="B177" s="39"/>
      <c r="C177" s="204" t="s">
        <v>7</v>
      </c>
      <c r="D177" s="204" t="s">
        <v>120</v>
      </c>
      <c r="E177" s="205" t="s">
        <v>642</v>
      </c>
      <c r="F177" s="206" t="s">
        <v>643</v>
      </c>
      <c r="G177" s="207" t="s">
        <v>123</v>
      </c>
      <c r="H177" s="208">
        <v>4370</v>
      </c>
      <c r="I177" s="209"/>
      <c r="J177" s="210">
        <f>ROUND(I177*H177,2)</f>
        <v>0</v>
      </c>
      <c r="K177" s="206" t="s">
        <v>124</v>
      </c>
      <c r="L177" s="44"/>
      <c r="M177" s="211" t="s">
        <v>19</v>
      </c>
      <c r="N177" s="212" t="s">
        <v>43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125</v>
      </c>
      <c r="AT177" s="215" t="s">
        <v>120</v>
      </c>
      <c r="AU177" s="215" t="s">
        <v>82</v>
      </c>
      <c r="AY177" s="17" t="s">
        <v>118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80</v>
      </c>
      <c r="BK177" s="216">
        <f>ROUND(I177*H177,2)</f>
        <v>0</v>
      </c>
      <c r="BL177" s="17" t="s">
        <v>125</v>
      </c>
      <c r="BM177" s="215" t="s">
        <v>644</v>
      </c>
    </row>
    <row r="178" s="2" customFormat="1">
      <c r="A178" s="38"/>
      <c r="B178" s="39"/>
      <c r="C178" s="40"/>
      <c r="D178" s="217" t="s">
        <v>127</v>
      </c>
      <c r="E178" s="40"/>
      <c r="F178" s="218" t="s">
        <v>645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127</v>
      </c>
      <c r="AU178" s="17" t="s">
        <v>82</v>
      </c>
    </row>
    <row r="179" s="2" customFormat="1">
      <c r="A179" s="38"/>
      <c r="B179" s="39"/>
      <c r="C179" s="40"/>
      <c r="D179" s="222" t="s">
        <v>129</v>
      </c>
      <c r="E179" s="40"/>
      <c r="F179" s="223" t="s">
        <v>646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129</v>
      </c>
      <c r="AU179" s="17" t="s">
        <v>82</v>
      </c>
    </row>
    <row r="180" s="13" customFormat="1">
      <c r="A180" s="13"/>
      <c r="B180" s="225"/>
      <c r="C180" s="226"/>
      <c r="D180" s="217" t="s">
        <v>216</v>
      </c>
      <c r="E180" s="227" t="s">
        <v>19</v>
      </c>
      <c r="F180" s="228" t="s">
        <v>630</v>
      </c>
      <c r="G180" s="226"/>
      <c r="H180" s="229">
        <v>4370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216</v>
      </c>
      <c r="AU180" s="235" t="s">
        <v>82</v>
      </c>
      <c r="AV180" s="13" t="s">
        <v>82</v>
      </c>
      <c r="AW180" s="13" t="s">
        <v>33</v>
      </c>
      <c r="AX180" s="13" t="s">
        <v>80</v>
      </c>
      <c r="AY180" s="235" t="s">
        <v>118</v>
      </c>
    </row>
    <row r="181" s="2" customFormat="1" ht="24.15" customHeight="1">
      <c r="A181" s="38"/>
      <c r="B181" s="39"/>
      <c r="C181" s="204" t="s">
        <v>259</v>
      </c>
      <c r="D181" s="204" t="s">
        <v>120</v>
      </c>
      <c r="E181" s="205" t="s">
        <v>218</v>
      </c>
      <c r="F181" s="206" t="s">
        <v>219</v>
      </c>
      <c r="G181" s="207" t="s">
        <v>136</v>
      </c>
      <c r="H181" s="208">
        <v>34</v>
      </c>
      <c r="I181" s="209"/>
      <c r="J181" s="210">
        <f>ROUND(I181*H181,2)</f>
        <v>0</v>
      </c>
      <c r="K181" s="206" t="s">
        <v>124</v>
      </c>
      <c r="L181" s="44"/>
      <c r="M181" s="211" t="s">
        <v>19</v>
      </c>
      <c r="N181" s="212" t="s">
        <v>43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125</v>
      </c>
      <c r="AT181" s="215" t="s">
        <v>120</v>
      </c>
      <c r="AU181" s="215" t="s">
        <v>82</v>
      </c>
      <c r="AY181" s="17" t="s">
        <v>118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80</v>
      </c>
      <c r="BK181" s="216">
        <f>ROUND(I181*H181,2)</f>
        <v>0</v>
      </c>
      <c r="BL181" s="17" t="s">
        <v>125</v>
      </c>
      <c r="BM181" s="215" t="s">
        <v>647</v>
      </c>
    </row>
    <row r="182" s="2" customFormat="1">
      <c r="A182" s="38"/>
      <c r="B182" s="39"/>
      <c r="C182" s="40"/>
      <c r="D182" s="217" t="s">
        <v>127</v>
      </c>
      <c r="E182" s="40"/>
      <c r="F182" s="218" t="s">
        <v>221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127</v>
      </c>
      <c r="AU182" s="17" t="s">
        <v>82</v>
      </c>
    </row>
    <row r="183" s="2" customFormat="1">
      <c r="A183" s="38"/>
      <c r="B183" s="39"/>
      <c r="C183" s="40"/>
      <c r="D183" s="222" t="s">
        <v>129</v>
      </c>
      <c r="E183" s="40"/>
      <c r="F183" s="223" t="s">
        <v>222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129</v>
      </c>
      <c r="AU183" s="17" t="s">
        <v>82</v>
      </c>
    </row>
    <row r="184" s="2" customFormat="1">
      <c r="A184" s="38"/>
      <c r="B184" s="39"/>
      <c r="C184" s="40"/>
      <c r="D184" s="217" t="s">
        <v>131</v>
      </c>
      <c r="E184" s="40"/>
      <c r="F184" s="224" t="s">
        <v>223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131</v>
      </c>
      <c r="AU184" s="17" t="s">
        <v>82</v>
      </c>
    </row>
    <row r="185" s="2" customFormat="1" ht="24.15" customHeight="1">
      <c r="A185" s="38"/>
      <c r="B185" s="39"/>
      <c r="C185" s="204" t="s">
        <v>265</v>
      </c>
      <c r="D185" s="204" t="s">
        <v>120</v>
      </c>
      <c r="E185" s="205" t="s">
        <v>225</v>
      </c>
      <c r="F185" s="206" t="s">
        <v>226</v>
      </c>
      <c r="G185" s="207" t="s">
        <v>136</v>
      </c>
      <c r="H185" s="208">
        <v>18</v>
      </c>
      <c r="I185" s="209"/>
      <c r="J185" s="210">
        <f>ROUND(I185*H185,2)</f>
        <v>0</v>
      </c>
      <c r="K185" s="206" t="s">
        <v>124</v>
      </c>
      <c r="L185" s="44"/>
      <c r="M185" s="211" t="s">
        <v>19</v>
      </c>
      <c r="N185" s="212" t="s">
        <v>43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125</v>
      </c>
      <c r="AT185" s="215" t="s">
        <v>120</v>
      </c>
      <c r="AU185" s="215" t="s">
        <v>82</v>
      </c>
      <c r="AY185" s="17" t="s">
        <v>118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80</v>
      </c>
      <c r="BK185" s="216">
        <f>ROUND(I185*H185,2)</f>
        <v>0</v>
      </c>
      <c r="BL185" s="17" t="s">
        <v>125</v>
      </c>
      <c r="BM185" s="215" t="s">
        <v>648</v>
      </c>
    </row>
    <row r="186" s="2" customFormat="1">
      <c r="A186" s="38"/>
      <c r="B186" s="39"/>
      <c r="C186" s="40"/>
      <c r="D186" s="217" t="s">
        <v>127</v>
      </c>
      <c r="E186" s="40"/>
      <c r="F186" s="218" t="s">
        <v>228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127</v>
      </c>
      <c r="AU186" s="17" t="s">
        <v>82</v>
      </c>
    </row>
    <row r="187" s="2" customFormat="1">
      <c r="A187" s="38"/>
      <c r="B187" s="39"/>
      <c r="C187" s="40"/>
      <c r="D187" s="222" t="s">
        <v>129</v>
      </c>
      <c r="E187" s="40"/>
      <c r="F187" s="223" t="s">
        <v>229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129</v>
      </c>
      <c r="AU187" s="17" t="s">
        <v>82</v>
      </c>
    </row>
    <row r="188" s="2" customFormat="1">
      <c r="A188" s="38"/>
      <c r="B188" s="39"/>
      <c r="C188" s="40"/>
      <c r="D188" s="217" t="s">
        <v>131</v>
      </c>
      <c r="E188" s="40"/>
      <c r="F188" s="224" t="s">
        <v>223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131</v>
      </c>
      <c r="AU188" s="17" t="s">
        <v>82</v>
      </c>
    </row>
    <row r="189" s="2" customFormat="1" ht="24.15" customHeight="1">
      <c r="A189" s="38"/>
      <c r="B189" s="39"/>
      <c r="C189" s="204" t="s">
        <v>271</v>
      </c>
      <c r="D189" s="204" t="s">
        <v>120</v>
      </c>
      <c r="E189" s="205" t="s">
        <v>649</v>
      </c>
      <c r="F189" s="206" t="s">
        <v>650</v>
      </c>
      <c r="G189" s="207" t="s">
        <v>136</v>
      </c>
      <c r="H189" s="208">
        <v>7</v>
      </c>
      <c r="I189" s="209"/>
      <c r="J189" s="210">
        <f>ROUND(I189*H189,2)</f>
        <v>0</v>
      </c>
      <c r="K189" s="206" t="s">
        <v>124</v>
      </c>
      <c r="L189" s="44"/>
      <c r="M189" s="211" t="s">
        <v>19</v>
      </c>
      <c r="N189" s="212" t="s">
        <v>43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125</v>
      </c>
      <c r="AT189" s="215" t="s">
        <v>120</v>
      </c>
      <c r="AU189" s="215" t="s">
        <v>82</v>
      </c>
      <c r="AY189" s="17" t="s">
        <v>118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80</v>
      </c>
      <c r="BK189" s="216">
        <f>ROUND(I189*H189,2)</f>
        <v>0</v>
      </c>
      <c r="BL189" s="17" t="s">
        <v>125</v>
      </c>
      <c r="BM189" s="215" t="s">
        <v>651</v>
      </c>
    </row>
    <row r="190" s="2" customFormat="1">
      <c r="A190" s="38"/>
      <c r="B190" s="39"/>
      <c r="C190" s="40"/>
      <c r="D190" s="217" t="s">
        <v>127</v>
      </c>
      <c r="E190" s="40"/>
      <c r="F190" s="218" t="s">
        <v>652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127</v>
      </c>
      <c r="AU190" s="17" t="s">
        <v>82</v>
      </c>
    </row>
    <row r="191" s="2" customFormat="1">
      <c r="A191" s="38"/>
      <c r="B191" s="39"/>
      <c r="C191" s="40"/>
      <c r="D191" s="222" t="s">
        <v>129</v>
      </c>
      <c r="E191" s="40"/>
      <c r="F191" s="223" t="s">
        <v>653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129</v>
      </c>
      <c r="AU191" s="17" t="s">
        <v>82</v>
      </c>
    </row>
    <row r="192" s="2" customFormat="1">
      <c r="A192" s="38"/>
      <c r="B192" s="39"/>
      <c r="C192" s="40"/>
      <c r="D192" s="217" t="s">
        <v>131</v>
      </c>
      <c r="E192" s="40"/>
      <c r="F192" s="224" t="s">
        <v>223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131</v>
      </c>
      <c r="AU192" s="17" t="s">
        <v>82</v>
      </c>
    </row>
    <row r="193" s="2" customFormat="1" ht="24.15" customHeight="1">
      <c r="A193" s="38"/>
      <c r="B193" s="39"/>
      <c r="C193" s="204" t="s">
        <v>277</v>
      </c>
      <c r="D193" s="204" t="s">
        <v>120</v>
      </c>
      <c r="E193" s="205" t="s">
        <v>249</v>
      </c>
      <c r="F193" s="206" t="s">
        <v>250</v>
      </c>
      <c r="G193" s="207" t="s">
        <v>136</v>
      </c>
      <c r="H193" s="208">
        <v>34</v>
      </c>
      <c r="I193" s="209"/>
      <c r="J193" s="210">
        <f>ROUND(I193*H193,2)</f>
        <v>0</v>
      </c>
      <c r="K193" s="206" t="s">
        <v>124</v>
      </c>
      <c r="L193" s="44"/>
      <c r="M193" s="211" t="s">
        <v>19</v>
      </c>
      <c r="N193" s="212" t="s">
        <v>43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125</v>
      </c>
      <c r="AT193" s="215" t="s">
        <v>120</v>
      </c>
      <c r="AU193" s="215" t="s">
        <v>82</v>
      </c>
      <c r="AY193" s="17" t="s">
        <v>118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80</v>
      </c>
      <c r="BK193" s="216">
        <f>ROUND(I193*H193,2)</f>
        <v>0</v>
      </c>
      <c r="BL193" s="17" t="s">
        <v>125</v>
      </c>
      <c r="BM193" s="215" t="s">
        <v>654</v>
      </c>
    </row>
    <row r="194" s="2" customFormat="1">
      <c r="A194" s="38"/>
      <c r="B194" s="39"/>
      <c r="C194" s="40"/>
      <c r="D194" s="217" t="s">
        <v>127</v>
      </c>
      <c r="E194" s="40"/>
      <c r="F194" s="218" t="s">
        <v>252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127</v>
      </c>
      <c r="AU194" s="17" t="s">
        <v>82</v>
      </c>
    </row>
    <row r="195" s="2" customFormat="1">
      <c r="A195" s="38"/>
      <c r="B195" s="39"/>
      <c r="C195" s="40"/>
      <c r="D195" s="222" t="s">
        <v>129</v>
      </c>
      <c r="E195" s="40"/>
      <c r="F195" s="223" t="s">
        <v>253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129</v>
      </c>
      <c r="AU195" s="17" t="s">
        <v>82</v>
      </c>
    </row>
    <row r="196" s="2" customFormat="1">
      <c r="A196" s="38"/>
      <c r="B196" s="39"/>
      <c r="C196" s="40"/>
      <c r="D196" s="217" t="s">
        <v>131</v>
      </c>
      <c r="E196" s="40"/>
      <c r="F196" s="224" t="s">
        <v>223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131</v>
      </c>
      <c r="AU196" s="17" t="s">
        <v>82</v>
      </c>
    </row>
    <row r="197" s="2" customFormat="1" ht="24.15" customHeight="1">
      <c r="A197" s="38"/>
      <c r="B197" s="39"/>
      <c r="C197" s="204" t="s">
        <v>283</v>
      </c>
      <c r="D197" s="204" t="s">
        <v>120</v>
      </c>
      <c r="E197" s="205" t="s">
        <v>254</v>
      </c>
      <c r="F197" s="206" t="s">
        <v>255</v>
      </c>
      <c r="G197" s="207" t="s">
        <v>136</v>
      </c>
      <c r="H197" s="208">
        <v>18</v>
      </c>
      <c r="I197" s="209"/>
      <c r="J197" s="210">
        <f>ROUND(I197*H197,2)</f>
        <v>0</v>
      </c>
      <c r="K197" s="206" t="s">
        <v>124</v>
      </c>
      <c r="L197" s="44"/>
      <c r="M197" s="211" t="s">
        <v>19</v>
      </c>
      <c r="N197" s="212" t="s">
        <v>43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125</v>
      </c>
      <c r="AT197" s="215" t="s">
        <v>120</v>
      </c>
      <c r="AU197" s="215" t="s">
        <v>82</v>
      </c>
      <c r="AY197" s="17" t="s">
        <v>118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80</v>
      </c>
      <c r="BK197" s="216">
        <f>ROUND(I197*H197,2)</f>
        <v>0</v>
      </c>
      <c r="BL197" s="17" t="s">
        <v>125</v>
      </c>
      <c r="BM197" s="215" t="s">
        <v>655</v>
      </c>
    </row>
    <row r="198" s="2" customFormat="1">
      <c r="A198" s="38"/>
      <c r="B198" s="39"/>
      <c r="C198" s="40"/>
      <c r="D198" s="217" t="s">
        <v>127</v>
      </c>
      <c r="E198" s="40"/>
      <c r="F198" s="218" t="s">
        <v>257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127</v>
      </c>
      <c r="AU198" s="17" t="s">
        <v>82</v>
      </c>
    </row>
    <row r="199" s="2" customFormat="1">
      <c r="A199" s="38"/>
      <c r="B199" s="39"/>
      <c r="C199" s="40"/>
      <c r="D199" s="222" t="s">
        <v>129</v>
      </c>
      <c r="E199" s="40"/>
      <c r="F199" s="223" t="s">
        <v>258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129</v>
      </c>
      <c r="AU199" s="17" t="s">
        <v>82</v>
      </c>
    </row>
    <row r="200" s="2" customFormat="1">
      <c r="A200" s="38"/>
      <c r="B200" s="39"/>
      <c r="C200" s="40"/>
      <c r="D200" s="217" t="s">
        <v>131</v>
      </c>
      <c r="E200" s="40"/>
      <c r="F200" s="224" t="s">
        <v>223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131</v>
      </c>
      <c r="AU200" s="17" t="s">
        <v>82</v>
      </c>
    </row>
    <row r="201" s="2" customFormat="1" ht="24.15" customHeight="1">
      <c r="A201" s="38"/>
      <c r="B201" s="39"/>
      <c r="C201" s="204" t="s">
        <v>289</v>
      </c>
      <c r="D201" s="204" t="s">
        <v>120</v>
      </c>
      <c r="E201" s="205" t="s">
        <v>656</v>
      </c>
      <c r="F201" s="206" t="s">
        <v>657</v>
      </c>
      <c r="G201" s="207" t="s">
        <v>136</v>
      </c>
      <c r="H201" s="208">
        <v>7</v>
      </c>
      <c r="I201" s="209"/>
      <c r="J201" s="210">
        <f>ROUND(I201*H201,2)</f>
        <v>0</v>
      </c>
      <c r="K201" s="206" t="s">
        <v>124</v>
      </c>
      <c r="L201" s="44"/>
      <c r="M201" s="211" t="s">
        <v>19</v>
      </c>
      <c r="N201" s="212" t="s">
        <v>43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125</v>
      </c>
      <c r="AT201" s="215" t="s">
        <v>120</v>
      </c>
      <c r="AU201" s="215" t="s">
        <v>82</v>
      </c>
      <c r="AY201" s="17" t="s">
        <v>118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80</v>
      </c>
      <c r="BK201" s="216">
        <f>ROUND(I201*H201,2)</f>
        <v>0</v>
      </c>
      <c r="BL201" s="17" t="s">
        <v>125</v>
      </c>
      <c r="BM201" s="215" t="s">
        <v>658</v>
      </c>
    </row>
    <row r="202" s="2" customFormat="1">
      <c r="A202" s="38"/>
      <c r="B202" s="39"/>
      <c r="C202" s="40"/>
      <c r="D202" s="217" t="s">
        <v>127</v>
      </c>
      <c r="E202" s="40"/>
      <c r="F202" s="218" t="s">
        <v>659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127</v>
      </c>
      <c r="AU202" s="17" t="s">
        <v>82</v>
      </c>
    </row>
    <row r="203" s="2" customFormat="1">
      <c r="A203" s="38"/>
      <c r="B203" s="39"/>
      <c r="C203" s="40"/>
      <c r="D203" s="222" t="s">
        <v>129</v>
      </c>
      <c r="E203" s="40"/>
      <c r="F203" s="223" t="s">
        <v>660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129</v>
      </c>
      <c r="AU203" s="17" t="s">
        <v>82</v>
      </c>
    </row>
    <row r="204" s="2" customFormat="1">
      <c r="A204" s="38"/>
      <c r="B204" s="39"/>
      <c r="C204" s="40"/>
      <c r="D204" s="217" t="s">
        <v>131</v>
      </c>
      <c r="E204" s="40"/>
      <c r="F204" s="224" t="s">
        <v>223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131</v>
      </c>
      <c r="AU204" s="17" t="s">
        <v>82</v>
      </c>
    </row>
    <row r="205" s="2" customFormat="1" ht="24.15" customHeight="1">
      <c r="A205" s="38"/>
      <c r="B205" s="39"/>
      <c r="C205" s="204" t="s">
        <v>295</v>
      </c>
      <c r="D205" s="204" t="s">
        <v>120</v>
      </c>
      <c r="E205" s="205" t="s">
        <v>278</v>
      </c>
      <c r="F205" s="206" t="s">
        <v>279</v>
      </c>
      <c r="G205" s="207" t="s">
        <v>136</v>
      </c>
      <c r="H205" s="208">
        <v>34</v>
      </c>
      <c r="I205" s="209"/>
      <c r="J205" s="210">
        <f>ROUND(I205*H205,2)</f>
        <v>0</v>
      </c>
      <c r="K205" s="206" t="s">
        <v>124</v>
      </c>
      <c r="L205" s="44"/>
      <c r="M205" s="211" t="s">
        <v>19</v>
      </c>
      <c r="N205" s="212" t="s">
        <v>43</v>
      </c>
      <c r="O205" s="8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125</v>
      </c>
      <c r="AT205" s="215" t="s">
        <v>120</v>
      </c>
      <c r="AU205" s="215" t="s">
        <v>82</v>
      </c>
      <c r="AY205" s="17" t="s">
        <v>118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80</v>
      </c>
      <c r="BK205" s="216">
        <f>ROUND(I205*H205,2)</f>
        <v>0</v>
      </c>
      <c r="BL205" s="17" t="s">
        <v>125</v>
      </c>
      <c r="BM205" s="215" t="s">
        <v>661</v>
      </c>
    </row>
    <row r="206" s="2" customFormat="1">
      <c r="A206" s="38"/>
      <c r="B206" s="39"/>
      <c r="C206" s="40"/>
      <c r="D206" s="217" t="s">
        <v>127</v>
      </c>
      <c r="E206" s="40"/>
      <c r="F206" s="218" t="s">
        <v>281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127</v>
      </c>
      <c r="AU206" s="17" t="s">
        <v>82</v>
      </c>
    </row>
    <row r="207" s="2" customFormat="1">
      <c r="A207" s="38"/>
      <c r="B207" s="39"/>
      <c r="C207" s="40"/>
      <c r="D207" s="222" t="s">
        <v>129</v>
      </c>
      <c r="E207" s="40"/>
      <c r="F207" s="223" t="s">
        <v>282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129</v>
      </c>
      <c r="AU207" s="17" t="s">
        <v>82</v>
      </c>
    </row>
    <row r="208" s="2" customFormat="1">
      <c r="A208" s="38"/>
      <c r="B208" s="39"/>
      <c r="C208" s="40"/>
      <c r="D208" s="217" t="s">
        <v>131</v>
      </c>
      <c r="E208" s="40"/>
      <c r="F208" s="224" t="s">
        <v>223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131</v>
      </c>
      <c r="AU208" s="17" t="s">
        <v>82</v>
      </c>
    </row>
    <row r="209" s="2" customFormat="1" ht="24.15" customHeight="1">
      <c r="A209" s="38"/>
      <c r="B209" s="39"/>
      <c r="C209" s="204" t="s">
        <v>301</v>
      </c>
      <c r="D209" s="204" t="s">
        <v>120</v>
      </c>
      <c r="E209" s="205" t="s">
        <v>284</v>
      </c>
      <c r="F209" s="206" t="s">
        <v>285</v>
      </c>
      <c r="G209" s="207" t="s">
        <v>136</v>
      </c>
      <c r="H209" s="208">
        <v>18</v>
      </c>
      <c r="I209" s="209"/>
      <c r="J209" s="210">
        <f>ROUND(I209*H209,2)</f>
        <v>0</v>
      </c>
      <c r="K209" s="206" t="s">
        <v>124</v>
      </c>
      <c r="L209" s="44"/>
      <c r="M209" s="211" t="s">
        <v>19</v>
      </c>
      <c r="N209" s="212" t="s">
        <v>43</v>
      </c>
      <c r="O209" s="84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125</v>
      </c>
      <c r="AT209" s="215" t="s">
        <v>120</v>
      </c>
      <c r="AU209" s="215" t="s">
        <v>82</v>
      </c>
      <c r="AY209" s="17" t="s">
        <v>118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80</v>
      </c>
      <c r="BK209" s="216">
        <f>ROUND(I209*H209,2)</f>
        <v>0</v>
      </c>
      <c r="BL209" s="17" t="s">
        <v>125</v>
      </c>
      <c r="BM209" s="215" t="s">
        <v>662</v>
      </c>
    </row>
    <row r="210" s="2" customFormat="1">
      <c r="A210" s="38"/>
      <c r="B210" s="39"/>
      <c r="C210" s="40"/>
      <c r="D210" s="217" t="s">
        <v>127</v>
      </c>
      <c r="E210" s="40"/>
      <c r="F210" s="218" t="s">
        <v>287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127</v>
      </c>
      <c r="AU210" s="17" t="s">
        <v>82</v>
      </c>
    </row>
    <row r="211" s="2" customFormat="1">
      <c r="A211" s="38"/>
      <c r="B211" s="39"/>
      <c r="C211" s="40"/>
      <c r="D211" s="222" t="s">
        <v>129</v>
      </c>
      <c r="E211" s="40"/>
      <c r="F211" s="223" t="s">
        <v>288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129</v>
      </c>
      <c r="AU211" s="17" t="s">
        <v>82</v>
      </c>
    </row>
    <row r="212" s="2" customFormat="1">
      <c r="A212" s="38"/>
      <c r="B212" s="39"/>
      <c r="C212" s="40"/>
      <c r="D212" s="217" t="s">
        <v>131</v>
      </c>
      <c r="E212" s="40"/>
      <c r="F212" s="224" t="s">
        <v>223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131</v>
      </c>
      <c r="AU212" s="17" t="s">
        <v>82</v>
      </c>
    </row>
    <row r="213" s="2" customFormat="1" ht="24.15" customHeight="1">
      <c r="A213" s="38"/>
      <c r="B213" s="39"/>
      <c r="C213" s="204" t="s">
        <v>307</v>
      </c>
      <c r="D213" s="204" t="s">
        <v>120</v>
      </c>
      <c r="E213" s="205" t="s">
        <v>663</v>
      </c>
      <c r="F213" s="206" t="s">
        <v>664</v>
      </c>
      <c r="G213" s="207" t="s">
        <v>136</v>
      </c>
      <c r="H213" s="208">
        <v>7</v>
      </c>
      <c r="I213" s="209"/>
      <c r="J213" s="210">
        <f>ROUND(I213*H213,2)</f>
        <v>0</v>
      </c>
      <c r="K213" s="206" t="s">
        <v>124</v>
      </c>
      <c r="L213" s="44"/>
      <c r="M213" s="211" t="s">
        <v>19</v>
      </c>
      <c r="N213" s="212" t="s">
        <v>43</v>
      </c>
      <c r="O213" s="8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125</v>
      </c>
      <c r="AT213" s="215" t="s">
        <v>120</v>
      </c>
      <c r="AU213" s="215" t="s">
        <v>82</v>
      </c>
      <c r="AY213" s="17" t="s">
        <v>118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80</v>
      </c>
      <c r="BK213" s="216">
        <f>ROUND(I213*H213,2)</f>
        <v>0</v>
      </c>
      <c r="BL213" s="17" t="s">
        <v>125</v>
      </c>
      <c r="BM213" s="215" t="s">
        <v>665</v>
      </c>
    </row>
    <row r="214" s="2" customFormat="1">
      <c r="A214" s="38"/>
      <c r="B214" s="39"/>
      <c r="C214" s="40"/>
      <c r="D214" s="217" t="s">
        <v>127</v>
      </c>
      <c r="E214" s="40"/>
      <c r="F214" s="218" t="s">
        <v>666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127</v>
      </c>
      <c r="AU214" s="17" t="s">
        <v>82</v>
      </c>
    </row>
    <row r="215" s="2" customFormat="1">
      <c r="A215" s="38"/>
      <c r="B215" s="39"/>
      <c r="C215" s="40"/>
      <c r="D215" s="222" t="s">
        <v>129</v>
      </c>
      <c r="E215" s="40"/>
      <c r="F215" s="223" t="s">
        <v>667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129</v>
      </c>
      <c r="AU215" s="17" t="s">
        <v>82</v>
      </c>
    </row>
    <row r="216" s="2" customFormat="1">
      <c r="A216" s="38"/>
      <c r="B216" s="39"/>
      <c r="C216" s="40"/>
      <c r="D216" s="217" t="s">
        <v>131</v>
      </c>
      <c r="E216" s="40"/>
      <c r="F216" s="224" t="s">
        <v>223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131</v>
      </c>
      <c r="AU216" s="17" t="s">
        <v>82</v>
      </c>
    </row>
    <row r="217" s="2" customFormat="1" ht="24.15" customHeight="1">
      <c r="A217" s="38"/>
      <c r="B217" s="39"/>
      <c r="C217" s="204" t="s">
        <v>313</v>
      </c>
      <c r="D217" s="204" t="s">
        <v>120</v>
      </c>
      <c r="E217" s="205" t="s">
        <v>296</v>
      </c>
      <c r="F217" s="206" t="s">
        <v>297</v>
      </c>
      <c r="G217" s="207" t="s">
        <v>136</v>
      </c>
      <c r="H217" s="208">
        <v>2</v>
      </c>
      <c r="I217" s="209"/>
      <c r="J217" s="210">
        <f>ROUND(I217*H217,2)</f>
        <v>0</v>
      </c>
      <c r="K217" s="206" t="s">
        <v>124</v>
      </c>
      <c r="L217" s="44"/>
      <c r="M217" s="211" t="s">
        <v>19</v>
      </c>
      <c r="N217" s="212" t="s">
        <v>43</v>
      </c>
      <c r="O217" s="84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125</v>
      </c>
      <c r="AT217" s="215" t="s">
        <v>120</v>
      </c>
      <c r="AU217" s="215" t="s">
        <v>82</v>
      </c>
      <c r="AY217" s="17" t="s">
        <v>118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80</v>
      </c>
      <c r="BK217" s="216">
        <f>ROUND(I217*H217,2)</f>
        <v>0</v>
      </c>
      <c r="BL217" s="17" t="s">
        <v>125</v>
      </c>
      <c r="BM217" s="215" t="s">
        <v>668</v>
      </c>
    </row>
    <row r="218" s="2" customFormat="1">
      <c r="A218" s="38"/>
      <c r="B218" s="39"/>
      <c r="C218" s="40"/>
      <c r="D218" s="217" t="s">
        <v>127</v>
      </c>
      <c r="E218" s="40"/>
      <c r="F218" s="218" t="s">
        <v>299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127</v>
      </c>
      <c r="AU218" s="17" t="s">
        <v>82</v>
      </c>
    </row>
    <row r="219" s="2" customFormat="1">
      <c r="A219" s="38"/>
      <c r="B219" s="39"/>
      <c r="C219" s="40"/>
      <c r="D219" s="222" t="s">
        <v>129</v>
      </c>
      <c r="E219" s="40"/>
      <c r="F219" s="223" t="s">
        <v>300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129</v>
      </c>
      <c r="AU219" s="17" t="s">
        <v>82</v>
      </c>
    </row>
    <row r="220" s="2" customFormat="1">
      <c r="A220" s="38"/>
      <c r="B220" s="39"/>
      <c r="C220" s="40"/>
      <c r="D220" s="217" t="s">
        <v>131</v>
      </c>
      <c r="E220" s="40"/>
      <c r="F220" s="224" t="s">
        <v>223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131</v>
      </c>
      <c r="AU220" s="17" t="s">
        <v>82</v>
      </c>
    </row>
    <row r="221" s="2" customFormat="1" ht="24.15" customHeight="1">
      <c r="A221" s="38"/>
      <c r="B221" s="39"/>
      <c r="C221" s="204" t="s">
        <v>319</v>
      </c>
      <c r="D221" s="204" t="s">
        <v>120</v>
      </c>
      <c r="E221" s="205" t="s">
        <v>308</v>
      </c>
      <c r="F221" s="206" t="s">
        <v>309</v>
      </c>
      <c r="G221" s="207" t="s">
        <v>136</v>
      </c>
      <c r="H221" s="208">
        <v>2</v>
      </c>
      <c r="I221" s="209"/>
      <c r="J221" s="210">
        <f>ROUND(I221*H221,2)</f>
        <v>0</v>
      </c>
      <c r="K221" s="206" t="s">
        <v>124</v>
      </c>
      <c r="L221" s="44"/>
      <c r="M221" s="211" t="s">
        <v>19</v>
      </c>
      <c r="N221" s="212" t="s">
        <v>43</v>
      </c>
      <c r="O221" s="84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125</v>
      </c>
      <c r="AT221" s="215" t="s">
        <v>120</v>
      </c>
      <c r="AU221" s="215" t="s">
        <v>82</v>
      </c>
      <c r="AY221" s="17" t="s">
        <v>118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80</v>
      </c>
      <c r="BK221" s="216">
        <f>ROUND(I221*H221,2)</f>
        <v>0</v>
      </c>
      <c r="BL221" s="17" t="s">
        <v>125</v>
      </c>
      <c r="BM221" s="215" t="s">
        <v>669</v>
      </c>
    </row>
    <row r="222" s="2" customFormat="1">
      <c r="A222" s="38"/>
      <c r="B222" s="39"/>
      <c r="C222" s="40"/>
      <c r="D222" s="217" t="s">
        <v>127</v>
      </c>
      <c r="E222" s="40"/>
      <c r="F222" s="218" t="s">
        <v>311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127</v>
      </c>
      <c r="AU222" s="17" t="s">
        <v>82</v>
      </c>
    </row>
    <row r="223" s="2" customFormat="1">
      <c r="A223" s="38"/>
      <c r="B223" s="39"/>
      <c r="C223" s="40"/>
      <c r="D223" s="222" t="s">
        <v>129</v>
      </c>
      <c r="E223" s="40"/>
      <c r="F223" s="223" t="s">
        <v>312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129</v>
      </c>
      <c r="AU223" s="17" t="s">
        <v>82</v>
      </c>
    </row>
    <row r="224" s="2" customFormat="1">
      <c r="A224" s="38"/>
      <c r="B224" s="39"/>
      <c r="C224" s="40"/>
      <c r="D224" s="217" t="s">
        <v>131</v>
      </c>
      <c r="E224" s="40"/>
      <c r="F224" s="224" t="s">
        <v>223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131</v>
      </c>
      <c r="AU224" s="17" t="s">
        <v>82</v>
      </c>
    </row>
    <row r="225" s="2" customFormat="1" ht="24.15" customHeight="1">
      <c r="A225" s="38"/>
      <c r="B225" s="39"/>
      <c r="C225" s="204" t="s">
        <v>325</v>
      </c>
      <c r="D225" s="204" t="s">
        <v>120</v>
      </c>
      <c r="E225" s="205" t="s">
        <v>320</v>
      </c>
      <c r="F225" s="206" t="s">
        <v>321</v>
      </c>
      <c r="G225" s="207" t="s">
        <v>136</v>
      </c>
      <c r="H225" s="208">
        <v>2</v>
      </c>
      <c r="I225" s="209"/>
      <c r="J225" s="210">
        <f>ROUND(I225*H225,2)</f>
        <v>0</v>
      </c>
      <c r="K225" s="206" t="s">
        <v>124</v>
      </c>
      <c r="L225" s="44"/>
      <c r="M225" s="211" t="s">
        <v>19</v>
      </c>
      <c r="N225" s="212" t="s">
        <v>43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125</v>
      </c>
      <c r="AT225" s="215" t="s">
        <v>120</v>
      </c>
      <c r="AU225" s="215" t="s">
        <v>82</v>
      </c>
      <c r="AY225" s="17" t="s">
        <v>118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80</v>
      </c>
      <c r="BK225" s="216">
        <f>ROUND(I225*H225,2)</f>
        <v>0</v>
      </c>
      <c r="BL225" s="17" t="s">
        <v>125</v>
      </c>
      <c r="BM225" s="215" t="s">
        <v>670</v>
      </c>
    </row>
    <row r="226" s="2" customFormat="1">
      <c r="A226" s="38"/>
      <c r="B226" s="39"/>
      <c r="C226" s="40"/>
      <c r="D226" s="217" t="s">
        <v>127</v>
      </c>
      <c r="E226" s="40"/>
      <c r="F226" s="218" t="s">
        <v>323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127</v>
      </c>
      <c r="AU226" s="17" t="s">
        <v>82</v>
      </c>
    </row>
    <row r="227" s="2" customFormat="1">
      <c r="A227" s="38"/>
      <c r="B227" s="39"/>
      <c r="C227" s="40"/>
      <c r="D227" s="222" t="s">
        <v>129</v>
      </c>
      <c r="E227" s="40"/>
      <c r="F227" s="223" t="s">
        <v>324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129</v>
      </c>
      <c r="AU227" s="17" t="s">
        <v>82</v>
      </c>
    </row>
    <row r="228" s="2" customFormat="1">
      <c r="A228" s="38"/>
      <c r="B228" s="39"/>
      <c r="C228" s="40"/>
      <c r="D228" s="217" t="s">
        <v>131</v>
      </c>
      <c r="E228" s="40"/>
      <c r="F228" s="224" t="s">
        <v>223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131</v>
      </c>
      <c r="AU228" s="17" t="s">
        <v>82</v>
      </c>
    </row>
    <row r="229" s="2" customFormat="1" ht="37.8" customHeight="1">
      <c r="A229" s="38"/>
      <c r="B229" s="39"/>
      <c r="C229" s="204" t="s">
        <v>331</v>
      </c>
      <c r="D229" s="204" t="s">
        <v>120</v>
      </c>
      <c r="E229" s="205" t="s">
        <v>339</v>
      </c>
      <c r="F229" s="206" t="s">
        <v>340</v>
      </c>
      <c r="G229" s="207" t="s">
        <v>211</v>
      </c>
      <c r="H229" s="208">
        <v>380</v>
      </c>
      <c r="I229" s="209"/>
      <c r="J229" s="210">
        <f>ROUND(I229*H229,2)</f>
        <v>0</v>
      </c>
      <c r="K229" s="206" t="s">
        <v>124</v>
      </c>
      <c r="L229" s="44"/>
      <c r="M229" s="211" t="s">
        <v>19</v>
      </c>
      <c r="N229" s="212" t="s">
        <v>43</v>
      </c>
      <c r="O229" s="8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125</v>
      </c>
      <c r="AT229" s="215" t="s">
        <v>120</v>
      </c>
      <c r="AU229" s="215" t="s">
        <v>82</v>
      </c>
      <c r="AY229" s="17" t="s">
        <v>118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80</v>
      </c>
      <c r="BK229" s="216">
        <f>ROUND(I229*H229,2)</f>
        <v>0</v>
      </c>
      <c r="BL229" s="17" t="s">
        <v>125</v>
      </c>
      <c r="BM229" s="215" t="s">
        <v>671</v>
      </c>
    </row>
    <row r="230" s="2" customFormat="1">
      <c r="A230" s="38"/>
      <c r="B230" s="39"/>
      <c r="C230" s="40"/>
      <c r="D230" s="217" t="s">
        <v>127</v>
      </c>
      <c r="E230" s="40"/>
      <c r="F230" s="218" t="s">
        <v>342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127</v>
      </c>
      <c r="AU230" s="17" t="s">
        <v>82</v>
      </c>
    </row>
    <row r="231" s="2" customFormat="1">
      <c r="A231" s="38"/>
      <c r="B231" s="39"/>
      <c r="C231" s="40"/>
      <c r="D231" s="222" t="s">
        <v>129</v>
      </c>
      <c r="E231" s="40"/>
      <c r="F231" s="223" t="s">
        <v>343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129</v>
      </c>
      <c r="AU231" s="17" t="s">
        <v>82</v>
      </c>
    </row>
    <row r="232" s="2" customFormat="1">
      <c r="A232" s="38"/>
      <c r="B232" s="39"/>
      <c r="C232" s="40"/>
      <c r="D232" s="217" t="s">
        <v>131</v>
      </c>
      <c r="E232" s="40"/>
      <c r="F232" s="224" t="s">
        <v>337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131</v>
      </c>
      <c r="AU232" s="17" t="s">
        <v>82</v>
      </c>
    </row>
    <row r="233" s="2" customFormat="1" ht="37.8" customHeight="1">
      <c r="A233" s="38"/>
      <c r="B233" s="39"/>
      <c r="C233" s="204" t="s">
        <v>338</v>
      </c>
      <c r="D233" s="204" t="s">
        <v>120</v>
      </c>
      <c r="E233" s="205" t="s">
        <v>345</v>
      </c>
      <c r="F233" s="206" t="s">
        <v>346</v>
      </c>
      <c r="G233" s="207" t="s">
        <v>211</v>
      </c>
      <c r="H233" s="208">
        <v>1900</v>
      </c>
      <c r="I233" s="209"/>
      <c r="J233" s="210">
        <f>ROUND(I233*H233,2)</f>
        <v>0</v>
      </c>
      <c r="K233" s="206" t="s">
        <v>124</v>
      </c>
      <c r="L233" s="44"/>
      <c r="M233" s="211" t="s">
        <v>19</v>
      </c>
      <c r="N233" s="212" t="s">
        <v>43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125</v>
      </c>
      <c r="AT233" s="215" t="s">
        <v>120</v>
      </c>
      <c r="AU233" s="215" t="s">
        <v>82</v>
      </c>
      <c r="AY233" s="17" t="s">
        <v>118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80</v>
      </c>
      <c r="BK233" s="216">
        <f>ROUND(I233*H233,2)</f>
        <v>0</v>
      </c>
      <c r="BL233" s="17" t="s">
        <v>125</v>
      </c>
      <c r="BM233" s="215" t="s">
        <v>672</v>
      </c>
    </row>
    <row r="234" s="2" customFormat="1">
      <c r="A234" s="38"/>
      <c r="B234" s="39"/>
      <c r="C234" s="40"/>
      <c r="D234" s="217" t="s">
        <v>127</v>
      </c>
      <c r="E234" s="40"/>
      <c r="F234" s="218" t="s">
        <v>348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127</v>
      </c>
      <c r="AU234" s="17" t="s">
        <v>82</v>
      </c>
    </row>
    <row r="235" s="2" customFormat="1">
      <c r="A235" s="38"/>
      <c r="B235" s="39"/>
      <c r="C235" s="40"/>
      <c r="D235" s="222" t="s">
        <v>129</v>
      </c>
      <c r="E235" s="40"/>
      <c r="F235" s="223" t="s">
        <v>349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129</v>
      </c>
      <c r="AU235" s="17" t="s">
        <v>82</v>
      </c>
    </row>
    <row r="236" s="2" customFormat="1">
      <c r="A236" s="38"/>
      <c r="B236" s="39"/>
      <c r="C236" s="40"/>
      <c r="D236" s="217" t="s">
        <v>131</v>
      </c>
      <c r="E236" s="40"/>
      <c r="F236" s="224" t="s">
        <v>337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131</v>
      </c>
      <c r="AU236" s="17" t="s">
        <v>82</v>
      </c>
    </row>
    <row r="237" s="13" customFormat="1">
      <c r="A237" s="13"/>
      <c r="B237" s="225"/>
      <c r="C237" s="226"/>
      <c r="D237" s="217" t="s">
        <v>216</v>
      </c>
      <c r="E237" s="227" t="s">
        <v>19</v>
      </c>
      <c r="F237" s="228" t="s">
        <v>673</v>
      </c>
      <c r="G237" s="226"/>
      <c r="H237" s="229">
        <v>1900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216</v>
      </c>
      <c r="AU237" s="235" t="s">
        <v>82</v>
      </c>
      <c r="AV237" s="13" t="s">
        <v>82</v>
      </c>
      <c r="AW237" s="13" t="s">
        <v>33</v>
      </c>
      <c r="AX237" s="13" t="s">
        <v>80</v>
      </c>
      <c r="AY237" s="235" t="s">
        <v>118</v>
      </c>
    </row>
    <row r="238" s="2" customFormat="1" ht="24.15" customHeight="1">
      <c r="A238" s="38"/>
      <c r="B238" s="39"/>
      <c r="C238" s="204" t="s">
        <v>344</v>
      </c>
      <c r="D238" s="204" t="s">
        <v>120</v>
      </c>
      <c r="E238" s="205" t="s">
        <v>674</v>
      </c>
      <c r="F238" s="206" t="s">
        <v>675</v>
      </c>
      <c r="G238" s="207" t="s">
        <v>211</v>
      </c>
      <c r="H238" s="208">
        <v>1300</v>
      </c>
      <c r="I238" s="209"/>
      <c r="J238" s="210">
        <f>ROUND(I238*H238,2)</f>
        <v>0</v>
      </c>
      <c r="K238" s="206" t="s">
        <v>124</v>
      </c>
      <c r="L238" s="44"/>
      <c r="M238" s="211" t="s">
        <v>19</v>
      </c>
      <c r="N238" s="212" t="s">
        <v>43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125</v>
      </c>
      <c r="AT238" s="215" t="s">
        <v>120</v>
      </c>
      <c r="AU238" s="215" t="s">
        <v>82</v>
      </c>
      <c r="AY238" s="17" t="s">
        <v>118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80</v>
      </c>
      <c r="BK238" s="216">
        <f>ROUND(I238*H238,2)</f>
        <v>0</v>
      </c>
      <c r="BL238" s="17" t="s">
        <v>125</v>
      </c>
      <c r="BM238" s="215" t="s">
        <v>676</v>
      </c>
    </row>
    <row r="239" s="2" customFormat="1">
      <c r="A239" s="38"/>
      <c r="B239" s="39"/>
      <c r="C239" s="40"/>
      <c r="D239" s="217" t="s">
        <v>127</v>
      </c>
      <c r="E239" s="40"/>
      <c r="F239" s="218" t="s">
        <v>677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127</v>
      </c>
      <c r="AU239" s="17" t="s">
        <v>82</v>
      </c>
    </row>
    <row r="240" s="2" customFormat="1">
      <c r="A240" s="38"/>
      <c r="B240" s="39"/>
      <c r="C240" s="40"/>
      <c r="D240" s="222" t="s">
        <v>129</v>
      </c>
      <c r="E240" s="40"/>
      <c r="F240" s="223" t="s">
        <v>678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129</v>
      </c>
      <c r="AU240" s="17" t="s">
        <v>82</v>
      </c>
    </row>
    <row r="241" s="2" customFormat="1">
      <c r="A241" s="38"/>
      <c r="B241" s="39"/>
      <c r="C241" s="40"/>
      <c r="D241" s="217" t="s">
        <v>131</v>
      </c>
      <c r="E241" s="40"/>
      <c r="F241" s="224" t="s">
        <v>679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131</v>
      </c>
      <c r="AU241" s="17" t="s">
        <v>82</v>
      </c>
    </row>
    <row r="242" s="2" customFormat="1" ht="24.15" customHeight="1">
      <c r="A242" s="38"/>
      <c r="B242" s="39"/>
      <c r="C242" s="204" t="s">
        <v>351</v>
      </c>
      <c r="D242" s="204" t="s">
        <v>120</v>
      </c>
      <c r="E242" s="205" t="s">
        <v>680</v>
      </c>
      <c r="F242" s="206" t="s">
        <v>681</v>
      </c>
      <c r="G242" s="207" t="s">
        <v>211</v>
      </c>
      <c r="H242" s="208">
        <v>2695</v>
      </c>
      <c r="I242" s="209"/>
      <c r="J242" s="210">
        <f>ROUND(I242*H242,2)</f>
        <v>0</v>
      </c>
      <c r="K242" s="206" t="s">
        <v>124</v>
      </c>
      <c r="L242" s="44"/>
      <c r="M242" s="211" t="s">
        <v>19</v>
      </c>
      <c r="N242" s="212" t="s">
        <v>43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125</v>
      </c>
      <c r="AT242" s="215" t="s">
        <v>120</v>
      </c>
      <c r="AU242" s="215" t="s">
        <v>82</v>
      </c>
      <c r="AY242" s="17" t="s">
        <v>118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80</v>
      </c>
      <c r="BK242" s="216">
        <f>ROUND(I242*H242,2)</f>
        <v>0</v>
      </c>
      <c r="BL242" s="17" t="s">
        <v>125</v>
      </c>
      <c r="BM242" s="215" t="s">
        <v>682</v>
      </c>
    </row>
    <row r="243" s="2" customFormat="1">
      <c r="A243" s="38"/>
      <c r="B243" s="39"/>
      <c r="C243" s="40"/>
      <c r="D243" s="217" t="s">
        <v>127</v>
      </c>
      <c r="E243" s="40"/>
      <c r="F243" s="218" t="s">
        <v>683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127</v>
      </c>
      <c r="AU243" s="17" t="s">
        <v>82</v>
      </c>
    </row>
    <row r="244" s="2" customFormat="1">
      <c r="A244" s="38"/>
      <c r="B244" s="39"/>
      <c r="C244" s="40"/>
      <c r="D244" s="222" t="s">
        <v>129</v>
      </c>
      <c r="E244" s="40"/>
      <c r="F244" s="223" t="s">
        <v>684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129</v>
      </c>
      <c r="AU244" s="17" t="s">
        <v>82</v>
      </c>
    </row>
    <row r="245" s="2" customFormat="1">
      <c r="A245" s="38"/>
      <c r="B245" s="39"/>
      <c r="C245" s="40"/>
      <c r="D245" s="217" t="s">
        <v>131</v>
      </c>
      <c r="E245" s="40"/>
      <c r="F245" s="224" t="s">
        <v>685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131</v>
      </c>
      <c r="AU245" s="17" t="s">
        <v>82</v>
      </c>
    </row>
    <row r="246" s="13" customFormat="1">
      <c r="A246" s="13"/>
      <c r="B246" s="225"/>
      <c r="C246" s="226"/>
      <c r="D246" s="217" t="s">
        <v>216</v>
      </c>
      <c r="E246" s="227" t="s">
        <v>19</v>
      </c>
      <c r="F246" s="228" t="s">
        <v>686</v>
      </c>
      <c r="G246" s="226"/>
      <c r="H246" s="229">
        <v>2695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216</v>
      </c>
      <c r="AU246" s="235" t="s">
        <v>82</v>
      </c>
      <c r="AV246" s="13" t="s">
        <v>82</v>
      </c>
      <c r="AW246" s="13" t="s">
        <v>33</v>
      </c>
      <c r="AX246" s="13" t="s">
        <v>80</v>
      </c>
      <c r="AY246" s="235" t="s">
        <v>118</v>
      </c>
    </row>
    <row r="247" s="2" customFormat="1" ht="24.15" customHeight="1">
      <c r="A247" s="38"/>
      <c r="B247" s="39"/>
      <c r="C247" s="204" t="s">
        <v>358</v>
      </c>
      <c r="D247" s="204" t="s">
        <v>120</v>
      </c>
      <c r="E247" s="205" t="s">
        <v>359</v>
      </c>
      <c r="F247" s="206" t="s">
        <v>360</v>
      </c>
      <c r="G247" s="207" t="s">
        <v>361</v>
      </c>
      <c r="H247" s="208">
        <v>608</v>
      </c>
      <c r="I247" s="209"/>
      <c r="J247" s="210">
        <f>ROUND(I247*H247,2)</f>
        <v>0</v>
      </c>
      <c r="K247" s="206" t="s">
        <v>124</v>
      </c>
      <c r="L247" s="44"/>
      <c r="M247" s="211" t="s">
        <v>19</v>
      </c>
      <c r="N247" s="212" t="s">
        <v>43</v>
      </c>
      <c r="O247" s="8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125</v>
      </c>
      <c r="AT247" s="215" t="s">
        <v>120</v>
      </c>
      <c r="AU247" s="215" t="s">
        <v>82</v>
      </c>
      <c r="AY247" s="17" t="s">
        <v>118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80</v>
      </c>
      <c r="BK247" s="216">
        <f>ROUND(I247*H247,2)</f>
        <v>0</v>
      </c>
      <c r="BL247" s="17" t="s">
        <v>125</v>
      </c>
      <c r="BM247" s="215" t="s">
        <v>687</v>
      </c>
    </row>
    <row r="248" s="2" customFormat="1">
      <c r="A248" s="38"/>
      <c r="B248" s="39"/>
      <c r="C248" s="40"/>
      <c r="D248" s="217" t="s">
        <v>127</v>
      </c>
      <c r="E248" s="40"/>
      <c r="F248" s="218" t="s">
        <v>363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127</v>
      </c>
      <c r="AU248" s="17" t="s">
        <v>82</v>
      </c>
    </row>
    <row r="249" s="2" customFormat="1">
      <c r="A249" s="38"/>
      <c r="B249" s="39"/>
      <c r="C249" s="40"/>
      <c r="D249" s="222" t="s">
        <v>129</v>
      </c>
      <c r="E249" s="40"/>
      <c r="F249" s="223" t="s">
        <v>364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129</v>
      </c>
      <c r="AU249" s="17" t="s">
        <v>82</v>
      </c>
    </row>
    <row r="250" s="2" customFormat="1">
      <c r="A250" s="38"/>
      <c r="B250" s="39"/>
      <c r="C250" s="40"/>
      <c r="D250" s="217" t="s">
        <v>131</v>
      </c>
      <c r="E250" s="40"/>
      <c r="F250" s="224" t="s">
        <v>365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131</v>
      </c>
      <c r="AU250" s="17" t="s">
        <v>82</v>
      </c>
    </row>
    <row r="251" s="13" customFormat="1">
      <c r="A251" s="13"/>
      <c r="B251" s="225"/>
      <c r="C251" s="226"/>
      <c r="D251" s="217" t="s">
        <v>216</v>
      </c>
      <c r="E251" s="227" t="s">
        <v>19</v>
      </c>
      <c r="F251" s="228" t="s">
        <v>688</v>
      </c>
      <c r="G251" s="226"/>
      <c r="H251" s="229">
        <v>608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216</v>
      </c>
      <c r="AU251" s="235" t="s">
        <v>82</v>
      </c>
      <c r="AV251" s="13" t="s">
        <v>82</v>
      </c>
      <c r="AW251" s="13" t="s">
        <v>33</v>
      </c>
      <c r="AX251" s="13" t="s">
        <v>80</v>
      </c>
      <c r="AY251" s="235" t="s">
        <v>118</v>
      </c>
    </row>
    <row r="252" s="2" customFormat="1" ht="24.15" customHeight="1">
      <c r="A252" s="38"/>
      <c r="B252" s="39"/>
      <c r="C252" s="204" t="s">
        <v>367</v>
      </c>
      <c r="D252" s="204" t="s">
        <v>120</v>
      </c>
      <c r="E252" s="205" t="s">
        <v>689</v>
      </c>
      <c r="F252" s="206" t="s">
        <v>690</v>
      </c>
      <c r="G252" s="207" t="s">
        <v>211</v>
      </c>
      <c r="H252" s="208">
        <v>2695</v>
      </c>
      <c r="I252" s="209"/>
      <c r="J252" s="210">
        <f>ROUND(I252*H252,2)</f>
        <v>0</v>
      </c>
      <c r="K252" s="206" t="s">
        <v>124</v>
      </c>
      <c r="L252" s="44"/>
      <c r="M252" s="211" t="s">
        <v>19</v>
      </c>
      <c r="N252" s="212" t="s">
        <v>43</v>
      </c>
      <c r="O252" s="84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125</v>
      </c>
      <c r="AT252" s="215" t="s">
        <v>120</v>
      </c>
      <c r="AU252" s="215" t="s">
        <v>82</v>
      </c>
      <c r="AY252" s="17" t="s">
        <v>118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80</v>
      </c>
      <c r="BK252" s="216">
        <f>ROUND(I252*H252,2)</f>
        <v>0</v>
      </c>
      <c r="BL252" s="17" t="s">
        <v>125</v>
      </c>
      <c r="BM252" s="215" t="s">
        <v>691</v>
      </c>
    </row>
    <row r="253" s="2" customFormat="1">
      <c r="A253" s="38"/>
      <c r="B253" s="39"/>
      <c r="C253" s="40"/>
      <c r="D253" s="217" t="s">
        <v>127</v>
      </c>
      <c r="E253" s="40"/>
      <c r="F253" s="218" t="s">
        <v>692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127</v>
      </c>
      <c r="AU253" s="17" t="s">
        <v>82</v>
      </c>
    </row>
    <row r="254" s="2" customFormat="1">
      <c r="A254" s="38"/>
      <c r="B254" s="39"/>
      <c r="C254" s="40"/>
      <c r="D254" s="222" t="s">
        <v>129</v>
      </c>
      <c r="E254" s="40"/>
      <c r="F254" s="223" t="s">
        <v>693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129</v>
      </c>
      <c r="AU254" s="17" t="s">
        <v>82</v>
      </c>
    </row>
    <row r="255" s="2" customFormat="1">
      <c r="A255" s="38"/>
      <c r="B255" s="39"/>
      <c r="C255" s="40"/>
      <c r="D255" s="217" t="s">
        <v>131</v>
      </c>
      <c r="E255" s="40"/>
      <c r="F255" s="224" t="s">
        <v>694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131</v>
      </c>
      <c r="AU255" s="17" t="s">
        <v>82</v>
      </c>
    </row>
    <row r="256" s="13" customFormat="1">
      <c r="A256" s="13"/>
      <c r="B256" s="225"/>
      <c r="C256" s="226"/>
      <c r="D256" s="217" t="s">
        <v>216</v>
      </c>
      <c r="E256" s="227" t="s">
        <v>19</v>
      </c>
      <c r="F256" s="228" t="s">
        <v>622</v>
      </c>
      <c r="G256" s="226"/>
      <c r="H256" s="229">
        <v>2695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216</v>
      </c>
      <c r="AU256" s="235" t="s">
        <v>82</v>
      </c>
      <c r="AV256" s="13" t="s">
        <v>82</v>
      </c>
      <c r="AW256" s="13" t="s">
        <v>33</v>
      </c>
      <c r="AX256" s="13" t="s">
        <v>80</v>
      </c>
      <c r="AY256" s="235" t="s">
        <v>118</v>
      </c>
    </row>
    <row r="257" s="2" customFormat="1" ht="37.8" customHeight="1">
      <c r="A257" s="38"/>
      <c r="B257" s="39"/>
      <c r="C257" s="204" t="s">
        <v>374</v>
      </c>
      <c r="D257" s="204" t="s">
        <v>120</v>
      </c>
      <c r="E257" s="205" t="s">
        <v>695</v>
      </c>
      <c r="F257" s="206" t="s">
        <v>696</v>
      </c>
      <c r="G257" s="207" t="s">
        <v>123</v>
      </c>
      <c r="H257" s="208">
        <v>1078</v>
      </c>
      <c r="I257" s="209"/>
      <c r="J257" s="210">
        <f>ROUND(I257*H257,2)</f>
        <v>0</v>
      </c>
      <c r="K257" s="206" t="s">
        <v>124</v>
      </c>
      <c r="L257" s="44"/>
      <c r="M257" s="211" t="s">
        <v>19</v>
      </c>
      <c r="N257" s="212" t="s">
        <v>43</v>
      </c>
      <c r="O257" s="8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125</v>
      </c>
      <c r="AT257" s="215" t="s">
        <v>120</v>
      </c>
      <c r="AU257" s="215" t="s">
        <v>82</v>
      </c>
      <c r="AY257" s="17" t="s">
        <v>118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80</v>
      </c>
      <c r="BK257" s="216">
        <f>ROUND(I257*H257,2)</f>
        <v>0</v>
      </c>
      <c r="BL257" s="17" t="s">
        <v>125</v>
      </c>
      <c r="BM257" s="215" t="s">
        <v>697</v>
      </c>
    </row>
    <row r="258" s="2" customFormat="1">
      <c r="A258" s="38"/>
      <c r="B258" s="39"/>
      <c r="C258" s="40"/>
      <c r="D258" s="217" t="s">
        <v>127</v>
      </c>
      <c r="E258" s="40"/>
      <c r="F258" s="218" t="s">
        <v>698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127</v>
      </c>
      <c r="AU258" s="17" t="s">
        <v>82</v>
      </c>
    </row>
    <row r="259" s="2" customFormat="1">
      <c r="A259" s="38"/>
      <c r="B259" s="39"/>
      <c r="C259" s="40"/>
      <c r="D259" s="222" t="s">
        <v>129</v>
      </c>
      <c r="E259" s="40"/>
      <c r="F259" s="223" t="s">
        <v>699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129</v>
      </c>
      <c r="AU259" s="17" t="s">
        <v>82</v>
      </c>
    </row>
    <row r="260" s="2" customFormat="1">
      <c r="A260" s="38"/>
      <c r="B260" s="39"/>
      <c r="C260" s="40"/>
      <c r="D260" s="217" t="s">
        <v>131</v>
      </c>
      <c r="E260" s="40"/>
      <c r="F260" s="224" t="s">
        <v>373</v>
      </c>
      <c r="G260" s="40"/>
      <c r="H260" s="40"/>
      <c r="I260" s="219"/>
      <c r="J260" s="40"/>
      <c r="K260" s="40"/>
      <c r="L260" s="44"/>
      <c r="M260" s="220"/>
      <c r="N260" s="221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131</v>
      </c>
      <c r="AU260" s="17" t="s">
        <v>82</v>
      </c>
    </row>
    <row r="261" s="13" customFormat="1">
      <c r="A261" s="13"/>
      <c r="B261" s="225"/>
      <c r="C261" s="226"/>
      <c r="D261" s="217" t="s">
        <v>216</v>
      </c>
      <c r="E261" s="227" t="s">
        <v>19</v>
      </c>
      <c r="F261" s="228" t="s">
        <v>700</v>
      </c>
      <c r="G261" s="226"/>
      <c r="H261" s="229">
        <v>1078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216</v>
      </c>
      <c r="AU261" s="235" t="s">
        <v>82</v>
      </c>
      <c r="AV261" s="13" t="s">
        <v>82</v>
      </c>
      <c r="AW261" s="13" t="s">
        <v>33</v>
      </c>
      <c r="AX261" s="13" t="s">
        <v>80</v>
      </c>
      <c r="AY261" s="235" t="s">
        <v>118</v>
      </c>
    </row>
    <row r="262" s="2" customFormat="1" ht="16.5" customHeight="1">
      <c r="A262" s="38"/>
      <c r="B262" s="39"/>
      <c r="C262" s="236" t="s">
        <v>381</v>
      </c>
      <c r="D262" s="236" t="s">
        <v>389</v>
      </c>
      <c r="E262" s="237" t="s">
        <v>701</v>
      </c>
      <c r="F262" s="238" t="s">
        <v>702</v>
      </c>
      <c r="G262" s="239" t="s">
        <v>703</v>
      </c>
      <c r="H262" s="240">
        <v>1.8</v>
      </c>
      <c r="I262" s="241"/>
      <c r="J262" s="242">
        <f>ROUND(I262*H262,2)</f>
        <v>0</v>
      </c>
      <c r="K262" s="238" t="s">
        <v>124</v>
      </c>
      <c r="L262" s="243"/>
      <c r="M262" s="244" t="s">
        <v>19</v>
      </c>
      <c r="N262" s="245" t="s">
        <v>43</v>
      </c>
      <c r="O262" s="84"/>
      <c r="P262" s="213">
        <f>O262*H262</f>
        <v>0</v>
      </c>
      <c r="Q262" s="213">
        <v>0.00046000000000000001</v>
      </c>
      <c r="R262" s="213">
        <f>Q262*H262</f>
        <v>0.00082800000000000007</v>
      </c>
      <c r="S262" s="213">
        <v>0</v>
      </c>
      <c r="T262" s="21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5" t="s">
        <v>164</v>
      </c>
      <c r="AT262" s="215" t="s">
        <v>389</v>
      </c>
      <c r="AU262" s="215" t="s">
        <v>82</v>
      </c>
      <c r="AY262" s="17" t="s">
        <v>118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80</v>
      </c>
      <c r="BK262" s="216">
        <f>ROUND(I262*H262,2)</f>
        <v>0</v>
      </c>
      <c r="BL262" s="17" t="s">
        <v>125</v>
      </c>
      <c r="BM262" s="215" t="s">
        <v>704</v>
      </c>
    </row>
    <row r="263" s="2" customFormat="1">
      <c r="A263" s="38"/>
      <c r="B263" s="39"/>
      <c r="C263" s="40"/>
      <c r="D263" s="217" t="s">
        <v>127</v>
      </c>
      <c r="E263" s="40"/>
      <c r="F263" s="218" t="s">
        <v>702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127</v>
      </c>
      <c r="AU263" s="17" t="s">
        <v>82</v>
      </c>
    </row>
    <row r="264" s="13" customFormat="1">
      <c r="A264" s="13"/>
      <c r="B264" s="225"/>
      <c r="C264" s="226"/>
      <c r="D264" s="217" t="s">
        <v>216</v>
      </c>
      <c r="E264" s="227" t="s">
        <v>19</v>
      </c>
      <c r="F264" s="228" t="s">
        <v>705</v>
      </c>
      <c r="G264" s="226"/>
      <c r="H264" s="229">
        <v>1.8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216</v>
      </c>
      <c r="AU264" s="235" t="s">
        <v>82</v>
      </c>
      <c r="AV264" s="13" t="s">
        <v>82</v>
      </c>
      <c r="AW264" s="13" t="s">
        <v>33</v>
      </c>
      <c r="AX264" s="13" t="s">
        <v>80</v>
      </c>
      <c r="AY264" s="235" t="s">
        <v>118</v>
      </c>
    </row>
    <row r="265" s="2" customFormat="1" ht="24.15" customHeight="1">
      <c r="A265" s="38"/>
      <c r="B265" s="39"/>
      <c r="C265" s="236" t="s">
        <v>388</v>
      </c>
      <c r="D265" s="236" t="s">
        <v>389</v>
      </c>
      <c r="E265" s="237" t="s">
        <v>706</v>
      </c>
      <c r="F265" s="238" t="s">
        <v>707</v>
      </c>
      <c r="G265" s="239" t="s">
        <v>708</v>
      </c>
      <c r="H265" s="240">
        <v>1</v>
      </c>
      <c r="I265" s="241"/>
      <c r="J265" s="242">
        <f>ROUND(I265*H265,2)</f>
        <v>0</v>
      </c>
      <c r="K265" s="238" t="s">
        <v>124</v>
      </c>
      <c r="L265" s="243"/>
      <c r="M265" s="244" t="s">
        <v>19</v>
      </c>
      <c r="N265" s="245" t="s">
        <v>43</v>
      </c>
      <c r="O265" s="84"/>
      <c r="P265" s="213">
        <f>O265*H265</f>
        <v>0</v>
      </c>
      <c r="Q265" s="213">
        <v>0.00040999999999999999</v>
      </c>
      <c r="R265" s="213">
        <f>Q265*H265</f>
        <v>0.00040999999999999999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164</v>
      </c>
      <c r="AT265" s="215" t="s">
        <v>389</v>
      </c>
      <c r="AU265" s="215" t="s">
        <v>82</v>
      </c>
      <c r="AY265" s="17" t="s">
        <v>118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80</v>
      </c>
      <c r="BK265" s="216">
        <f>ROUND(I265*H265,2)</f>
        <v>0</v>
      </c>
      <c r="BL265" s="17" t="s">
        <v>125</v>
      </c>
      <c r="BM265" s="215" t="s">
        <v>709</v>
      </c>
    </row>
    <row r="266" s="2" customFormat="1">
      <c r="A266" s="38"/>
      <c r="B266" s="39"/>
      <c r="C266" s="40"/>
      <c r="D266" s="217" t="s">
        <v>127</v>
      </c>
      <c r="E266" s="40"/>
      <c r="F266" s="218" t="s">
        <v>707</v>
      </c>
      <c r="G266" s="40"/>
      <c r="H266" s="40"/>
      <c r="I266" s="219"/>
      <c r="J266" s="40"/>
      <c r="K266" s="40"/>
      <c r="L266" s="44"/>
      <c r="M266" s="220"/>
      <c r="N266" s="221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127</v>
      </c>
      <c r="AU266" s="17" t="s">
        <v>82</v>
      </c>
    </row>
    <row r="267" s="2" customFormat="1" ht="16.5" customHeight="1">
      <c r="A267" s="38"/>
      <c r="B267" s="39"/>
      <c r="C267" s="236" t="s">
        <v>395</v>
      </c>
      <c r="D267" s="236" t="s">
        <v>389</v>
      </c>
      <c r="E267" s="237" t="s">
        <v>710</v>
      </c>
      <c r="F267" s="238" t="s">
        <v>711</v>
      </c>
      <c r="G267" s="239" t="s">
        <v>136</v>
      </c>
      <c r="H267" s="240">
        <v>12</v>
      </c>
      <c r="I267" s="241"/>
      <c r="J267" s="242">
        <f>ROUND(I267*H267,2)</f>
        <v>0</v>
      </c>
      <c r="K267" s="238" t="s">
        <v>124</v>
      </c>
      <c r="L267" s="243"/>
      <c r="M267" s="244" t="s">
        <v>19</v>
      </c>
      <c r="N267" s="245" t="s">
        <v>43</v>
      </c>
      <c r="O267" s="8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164</v>
      </c>
      <c r="AT267" s="215" t="s">
        <v>389</v>
      </c>
      <c r="AU267" s="215" t="s">
        <v>82</v>
      </c>
      <c r="AY267" s="17" t="s">
        <v>118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80</v>
      </c>
      <c r="BK267" s="216">
        <f>ROUND(I267*H267,2)</f>
        <v>0</v>
      </c>
      <c r="BL267" s="17" t="s">
        <v>125</v>
      </c>
      <c r="BM267" s="215" t="s">
        <v>712</v>
      </c>
    </row>
    <row r="268" s="2" customFormat="1">
      <c r="A268" s="38"/>
      <c r="B268" s="39"/>
      <c r="C268" s="40"/>
      <c r="D268" s="217" t="s">
        <v>127</v>
      </c>
      <c r="E268" s="40"/>
      <c r="F268" s="218" t="s">
        <v>711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127</v>
      </c>
      <c r="AU268" s="17" t="s">
        <v>82</v>
      </c>
    </row>
    <row r="269" s="2" customFormat="1" ht="16.5" customHeight="1">
      <c r="A269" s="38"/>
      <c r="B269" s="39"/>
      <c r="C269" s="236" t="s">
        <v>403</v>
      </c>
      <c r="D269" s="236" t="s">
        <v>389</v>
      </c>
      <c r="E269" s="237" t="s">
        <v>713</v>
      </c>
      <c r="F269" s="238" t="s">
        <v>714</v>
      </c>
      <c r="G269" s="239" t="s">
        <v>136</v>
      </c>
      <c r="H269" s="240">
        <v>12</v>
      </c>
      <c r="I269" s="241"/>
      <c r="J269" s="242">
        <f>ROUND(I269*H269,2)</f>
        <v>0</v>
      </c>
      <c r="K269" s="238" t="s">
        <v>124</v>
      </c>
      <c r="L269" s="243"/>
      <c r="M269" s="244" t="s">
        <v>19</v>
      </c>
      <c r="N269" s="245" t="s">
        <v>43</v>
      </c>
      <c r="O269" s="84"/>
      <c r="P269" s="213">
        <f>O269*H269</f>
        <v>0</v>
      </c>
      <c r="Q269" s="213">
        <v>3.0000000000000001E-05</v>
      </c>
      <c r="R269" s="213">
        <f>Q269*H269</f>
        <v>0.00036000000000000002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164</v>
      </c>
      <c r="AT269" s="215" t="s">
        <v>389</v>
      </c>
      <c r="AU269" s="215" t="s">
        <v>82</v>
      </c>
      <c r="AY269" s="17" t="s">
        <v>118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80</v>
      </c>
      <c r="BK269" s="216">
        <f>ROUND(I269*H269,2)</f>
        <v>0</v>
      </c>
      <c r="BL269" s="17" t="s">
        <v>125</v>
      </c>
      <c r="BM269" s="215" t="s">
        <v>715</v>
      </c>
    </row>
    <row r="270" s="2" customFormat="1">
      <c r="A270" s="38"/>
      <c r="B270" s="39"/>
      <c r="C270" s="40"/>
      <c r="D270" s="217" t="s">
        <v>127</v>
      </c>
      <c r="E270" s="40"/>
      <c r="F270" s="218" t="s">
        <v>714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127</v>
      </c>
      <c r="AU270" s="17" t="s">
        <v>82</v>
      </c>
    </row>
    <row r="271" s="2" customFormat="1" ht="21.75" customHeight="1">
      <c r="A271" s="38"/>
      <c r="B271" s="39"/>
      <c r="C271" s="236" t="s">
        <v>410</v>
      </c>
      <c r="D271" s="236" t="s">
        <v>389</v>
      </c>
      <c r="E271" s="237" t="s">
        <v>716</v>
      </c>
      <c r="F271" s="238" t="s">
        <v>717</v>
      </c>
      <c r="G271" s="239" t="s">
        <v>703</v>
      </c>
      <c r="H271" s="240">
        <v>2</v>
      </c>
      <c r="I271" s="241"/>
      <c r="J271" s="242">
        <f>ROUND(I271*H271,2)</f>
        <v>0</v>
      </c>
      <c r="K271" s="238" t="s">
        <v>19</v>
      </c>
      <c r="L271" s="243"/>
      <c r="M271" s="244" t="s">
        <v>19</v>
      </c>
      <c r="N271" s="245" t="s">
        <v>43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164</v>
      </c>
      <c r="AT271" s="215" t="s">
        <v>389</v>
      </c>
      <c r="AU271" s="215" t="s">
        <v>82</v>
      </c>
      <c r="AY271" s="17" t="s">
        <v>118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80</v>
      </c>
      <c r="BK271" s="216">
        <f>ROUND(I271*H271,2)</f>
        <v>0</v>
      </c>
      <c r="BL271" s="17" t="s">
        <v>125</v>
      </c>
      <c r="BM271" s="215" t="s">
        <v>718</v>
      </c>
    </row>
    <row r="272" s="2" customFormat="1">
      <c r="A272" s="38"/>
      <c r="B272" s="39"/>
      <c r="C272" s="40"/>
      <c r="D272" s="217" t="s">
        <v>127</v>
      </c>
      <c r="E272" s="40"/>
      <c r="F272" s="218" t="s">
        <v>717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127</v>
      </c>
      <c r="AU272" s="17" t="s">
        <v>82</v>
      </c>
    </row>
    <row r="273" s="12" customFormat="1" ht="22.8" customHeight="1">
      <c r="A273" s="12"/>
      <c r="B273" s="188"/>
      <c r="C273" s="189"/>
      <c r="D273" s="190" t="s">
        <v>71</v>
      </c>
      <c r="E273" s="202" t="s">
        <v>82</v>
      </c>
      <c r="F273" s="202" t="s">
        <v>719</v>
      </c>
      <c r="G273" s="189"/>
      <c r="H273" s="189"/>
      <c r="I273" s="192"/>
      <c r="J273" s="203">
        <f>BK273</f>
        <v>0</v>
      </c>
      <c r="K273" s="189"/>
      <c r="L273" s="194"/>
      <c r="M273" s="195"/>
      <c r="N273" s="196"/>
      <c r="O273" s="196"/>
      <c r="P273" s="197">
        <f>SUM(P274:P308)</f>
        <v>0</v>
      </c>
      <c r="Q273" s="196"/>
      <c r="R273" s="197">
        <f>SUM(R274:R308)</f>
        <v>1783.1570932300001</v>
      </c>
      <c r="S273" s="196"/>
      <c r="T273" s="198">
        <f>SUM(T274:T308)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99" t="s">
        <v>80</v>
      </c>
      <c r="AT273" s="200" t="s">
        <v>71</v>
      </c>
      <c r="AU273" s="200" t="s">
        <v>80</v>
      </c>
      <c r="AY273" s="199" t="s">
        <v>118</v>
      </c>
      <c r="BK273" s="201">
        <f>SUM(BK274:BK308)</f>
        <v>0</v>
      </c>
    </row>
    <row r="274" s="2" customFormat="1" ht="33" customHeight="1">
      <c r="A274" s="38"/>
      <c r="B274" s="39"/>
      <c r="C274" s="204" t="s">
        <v>417</v>
      </c>
      <c r="D274" s="204" t="s">
        <v>120</v>
      </c>
      <c r="E274" s="205" t="s">
        <v>720</v>
      </c>
      <c r="F274" s="206" t="s">
        <v>721</v>
      </c>
      <c r="G274" s="207" t="s">
        <v>211</v>
      </c>
      <c r="H274" s="208">
        <v>129.36000000000001</v>
      </c>
      <c r="I274" s="209"/>
      <c r="J274" s="210">
        <f>ROUND(I274*H274,2)</f>
        <v>0</v>
      </c>
      <c r="K274" s="206" t="s">
        <v>124</v>
      </c>
      <c r="L274" s="44"/>
      <c r="M274" s="211" t="s">
        <v>19</v>
      </c>
      <c r="N274" s="212" t="s">
        <v>43</v>
      </c>
      <c r="O274" s="84"/>
      <c r="P274" s="213">
        <f>O274*H274</f>
        <v>0</v>
      </c>
      <c r="Q274" s="213">
        <v>1.6299999999999999</v>
      </c>
      <c r="R274" s="213">
        <f>Q274*H274</f>
        <v>210.85680000000002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125</v>
      </c>
      <c r="AT274" s="215" t="s">
        <v>120</v>
      </c>
      <c r="AU274" s="215" t="s">
        <v>82</v>
      </c>
      <c r="AY274" s="17" t="s">
        <v>118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80</v>
      </c>
      <c r="BK274" s="216">
        <f>ROUND(I274*H274,2)</f>
        <v>0</v>
      </c>
      <c r="BL274" s="17" t="s">
        <v>125</v>
      </c>
      <c r="BM274" s="215" t="s">
        <v>722</v>
      </c>
    </row>
    <row r="275" s="2" customFormat="1">
      <c r="A275" s="38"/>
      <c r="B275" s="39"/>
      <c r="C275" s="40"/>
      <c r="D275" s="217" t="s">
        <v>127</v>
      </c>
      <c r="E275" s="40"/>
      <c r="F275" s="218" t="s">
        <v>723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127</v>
      </c>
      <c r="AU275" s="17" t="s">
        <v>82</v>
      </c>
    </row>
    <row r="276" s="2" customFormat="1">
      <c r="A276" s="38"/>
      <c r="B276" s="39"/>
      <c r="C276" s="40"/>
      <c r="D276" s="222" t="s">
        <v>129</v>
      </c>
      <c r="E276" s="40"/>
      <c r="F276" s="223" t="s">
        <v>724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129</v>
      </c>
      <c r="AU276" s="17" t="s">
        <v>82</v>
      </c>
    </row>
    <row r="277" s="2" customFormat="1">
      <c r="A277" s="38"/>
      <c r="B277" s="39"/>
      <c r="C277" s="40"/>
      <c r="D277" s="217" t="s">
        <v>131</v>
      </c>
      <c r="E277" s="40"/>
      <c r="F277" s="224" t="s">
        <v>725</v>
      </c>
      <c r="G277" s="40"/>
      <c r="H277" s="40"/>
      <c r="I277" s="219"/>
      <c r="J277" s="40"/>
      <c r="K277" s="40"/>
      <c r="L277" s="44"/>
      <c r="M277" s="220"/>
      <c r="N277" s="22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131</v>
      </c>
      <c r="AU277" s="17" t="s">
        <v>82</v>
      </c>
    </row>
    <row r="278" s="13" customFormat="1">
      <c r="A278" s="13"/>
      <c r="B278" s="225"/>
      <c r="C278" s="226"/>
      <c r="D278" s="217" t="s">
        <v>216</v>
      </c>
      <c r="E278" s="227" t="s">
        <v>19</v>
      </c>
      <c r="F278" s="228" t="s">
        <v>726</v>
      </c>
      <c r="G278" s="226"/>
      <c r="H278" s="229">
        <v>129.36000000000001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216</v>
      </c>
      <c r="AU278" s="235" t="s">
        <v>82</v>
      </c>
      <c r="AV278" s="13" t="s">
        <v>82</v>
      </c>
      <c r="AW278" s="13" t="s">
        <v>33</v>
      </c>
      <c r="AX278" s="13" t="s">
        <v>80</v>
      </c>
      <c r="AY278" s="235" t="s">
        <v>118</v>
      </c>
    </row>
    <row r="279" s="2" customFormat="1" ht="37.8" customHeight="1">
      <c r="A279" s="38"/>
      <c r="B279" s="39"/>
      <c r="C279" s="204" t="s">
        <v>424</v>
      </c>
      <c r="D279" s="204" t="s">
        <v>120</v>
      </c>
      <c r="E279" s="205" t="s">
        <v>727</v>
      </c>
      <c r="F279" s="206" t="s">
        <v>728</v>
      </c>
      <c r="G279" s="207" t="s">
        <v>703</v>
      </c>
      <c r="H279" s="208">
        <v>1078</v>
      </c>
      <c r="I279" s="209"/>
      <c r="J279" s="210">
        <f>ROUND(I279*H279,2)</f>
        <v>0</v>
      </c>
      <c r="K279" s="206" t="s">
        <v>124</v>
      </c>
      <c r="L279" s="44"/>
      <c r="M279" s="211" t="s">
        <v>19</v>
      </c>
      <c r="N279" s="212" t="s">
        <v>43</v>
      </c>
      <c r="O279" s="84"/>
      <c r="P279" s="213">
        <f>O279*H279</f>
        <v>0</v>
      </c>
      <c r="Q279" s="213">
        <v>0.20449000000000001</v>
      </c>
      <c r="R279" s="213">
        <f>Q279*H279</f>
        <v>220.44022000000001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125</v>
      </c>
      <c r="AT279" s="215" t="s">
        <v>120</v>
      </c>
      <c r="AU279" s="215" t="s">
        <v>82</v>
      </c>
      <c r="AY279" s="17" t="s">
        <v>118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80</v>
      </c>
      <c r="BK279" s="216">
        <f>ROUND(I279*H279,2)</f>
        <v>0</v>
      </c>
      <c r="BL279" s="17" t="s">
        <v>125</v>
      </c>
      <c r="BM279" s="215" t="s">
        <v>729</v>
      </c>
    </row>
    <row r="280" s="2" customFormat="1">
      <c r="A280" s="38"/>
      <c r="B280" s="39"/>
      <c r="C280" s="40"/>
      <c r="D280" s="217" t="s">
        <v>127</v>
      </c>
      <c r="E280" s="40"/>
      <c r="F280" s="218" t="s">
        <v>730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127</v>
      </c>
      <c r="AU280" s="17" t="s">
        <v>82</v>
      </c>
    </row>
    <row r="281" s="2" customFormat="1">
      <c r="A281" s="38"/>
      <c r="B281" s="39"/>
      <c r="C281" s="40"/>
      <c r="D281" s="222" t="s">
        <v>129</v>
      </c>
      <c r="E281" s="40"/>
      <c r="F281" s="223" t="s">
        <v>731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129</v>
      </c>
      <c r="AU281" s="17" t="s">
        <v>82</v>
      </c>
    </row>
    <row r="282" s="2" customFormat="1">
      <c r="A282" s="38"/>
      <c r="B282" s="39"/>
      <c r="C282" s="40"/>
      <c r="D282" s="217" t="s">
        <v>131</v>
      </c>
      <c r="E282" s="40"/>
      <c r="F282" s="224" t="s">
        <v>732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131</v>
      </c>
      <c r="AU282" s="17" t="s">
        <v>82</v>
      </c>
    </row>
    <row r="283" s="13" customFormat="1">
      <c r="A283" s="13"/>
      <c r="B283" s="225"/>
      <c r="C283" s="226"/>
      <c r="D283" s="217" t="s">
        <v>216</v>
      </c>
      <c r="E283" s="227" t="s">
        <v>19</v>
      </c>
      <c r="F283" s="228" t="s">
        <v>733</v>
      </c>
      <c r="G283" s="226"/>
      <c r="H283" s="229">
        <v>1078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216</v>
      </c>
      <c r="AU283" s="235" t="s">
        <v>82</v>
      </c>
      <c r="AV283" s="13" t="s">
        <v>82</v>
      </c>
      <c r="AW283" s="13" t="s">
        <v>33</v>
      </c>
      <c r="AX283" s="13" t="s">
        <v>80</v>
      </c>
      <c r="AY283" s="235" t="s">
        <v>118</v>
      </c>
    </row>
    <row r="284" s="2" customFormat="1" ht="24.15" customHeight="1">
      <c r="A284" s="38"/>
      <c r="B284" s="39"/>
      <c r="C284" s="204" t="s">
        <v>431</v>
      </c>
      <c r="D284" s="204" t="s">
        <v>120</v>
      </c>
      <c r="E284" s="205" t="s">
        <v>734</v>
      </c>
      <c r="F284" s="206" t="s">
        <v>735</v>
      </c>
      <c r="G284" s="207" t="s">
        <v>211</v>
      </c>
      <c r="H284" s="208">
        <v>180.18000000000001</v>
      </c>
      <c r="I284" s="209"/>
      <c r="J284" s="210">
        <f>ROUND(I284*H284,2)</f>
        <v>0</v>
      </c>
      <c r="K284" s="206" t="s">
        <v>124</v>
      </c>
      <c r="L284" s="44"/>
      <c r="M284" s="211" t="s">
        <v>19</v>
      </c>
      <c r="N284" s="212" t="s">
        <v>43</v>
      </c>
      <c r="O284" s="84"/>
      <c r="P284" s="213">
        <f>O284*H284</f>
        <v>0</v>
      </c>
      <c r="Q284" s="213">
        <v>2.1600000000000001</v>
      </c>
      <c r="R284" s="213">
        <f>Q284*H284</f>
        <v>389.18880000000001</v>
      </c>
      <c r="S284" s="213">
        <v>0</v>
      </c>
      <c r="T284" s="21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125</v>
      </c>
      <c r="AT284" s="215" t="s">
        <v>120</v>
      </c>
      <c r="AU284" s="215" t="s">
        <v>82</v>
      </c>
      <c r="AY284" s="17" t="s">
        <v>118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80</v>
      </c>
      <c r="BK284" s="216">
        <f>ROUND(I284*H284,2)</f>
        <v>0</v>
      </c>
      <c r="BL284" s="17" t="s">
        <v>125</v>
      </c>
      <c r="BM284" s="215" t="s">
        <v>736</v>
      </c>
    </row>
    <row r="285" s="2" customFormat="1">
      <c r="A285" s="38"/>
      <c r="B285" s="39"/>
      <c r="C285" s="40"/>
      <c r="D285" s="217" t="s">
        <v>127</v>
      </c>
      <c r="E285" s="40"/>
      <c r="F285" s="218" t="s">
        <v>737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127</v>
      </c>
      <c r="AU285" s="17" t="s">
        <v>82</v>
      </c>
    </row>
    <row r="286" s="2" customFormat="1">
      <c r="A286" s="38"/>
      <c r="B286" s="39"/>
      <c r="C286" s="40"/>
      <c r="D286" s="222" t="s">
        <v>129</v>
      </c>
      <c r="E286" s="40"/>
      <c r="F286" s="223" t="s">
        <v>738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129</v>
      </c>
      <c r="AU286" s="17" t="s">
        <v>82</v>
      </c>
    </row>
    <row r="287" s="2" customFormat="1">
      <c r="A287" s="38"/>
      <c r="B287" s="39"/>
      <c r="C287" s="40"/>
      <c r="D287" s="217" t="s">
        <v>131</v>
      </c>
      <c r="E287" s="40"/>
      <c r="F287" s="224" t="s">
        <v>739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131</v>
      </c>
      <c r="AU287" s="17" t="s">
        <v>82</v>
      </c>
    </row>
    <row r="288" s="13" customFormat="1">
      <c r="A288" s="13"/>
      <c r="B288" s="225"/>
      <c r="C288" s="226"/>
      <c r="D288" s="217" t="s">
        <v>216</v>
      </c>
      <c r="E288" s="227" t="s">
        <v>19</v>
      </c>
      <c r="F288" s="228" t="s">
        <v>740</v>
      </c>
      <c r="G288" s="226"/>
      <c r="H288" s="229">
        <v>180.18000000000001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216</v>
      </c>
      <c r="AU288" s="235" t="s">
        <v>82</v>
      </c>
      <c r="AV288" s="13" t="s">
        <v>82</v>
      </c>
      <c r="AW288" s="13" t="s">
        <v>33</v>
      </c>
      <c r="AX288" s="13" t="s">
        <v>80</v>
      </c>
      <c r="AY288" s="235" t="s">
        <v>118</v>
      </c>
    </row>
    <row r="289" s="2" customFormat="1" ht="24.15" customHeight="1">
      <c r="A289" s="38"/>
      <c r="B289" s="39"/>
      <c r="C289" s="204" t="s">
        <v>436</v>
      </c>
      <c r="D289" s="204" t="s">
        <v>120</v>
      </c>
      <c r="E289" s="205" t="s">
        <v>741</v>
      </c>
      <c r="F289" s="206" t="s">
        <v>742</v>
      </c>
      <c r="G289" s="207" t="s">
        <v>211</v>
      </c>
      <c r="H289" s="208">
        <v>384.42000000000002</v>
      </c>
      <c r="I289" s="209"/>
      <c r="J289" s="210">
        <f>ROUND(I289*H289,2)</f>
        <v>0</v>
      </c>
      <c r="K289" s="206" t="s">
        <v>124</v>
      </c>
      <c r="L289" s="44"/>
      <c r="M289" s="211" t="s">
        <v>19</v>
      </c>
      <c r="N289" s="212" t="s">
        <v>43</v>
      </c>
      <c r="O289" s="84"/>
      <c r="P289" s="213">
        <f>O289*H289</f>
        <v>0</v>
      </c>
      <c r="Q289" s="213">
        <v>2.45329</v>
      </c>
      <c r="R289" s="213">
        <f>Q289*H289</f>
        <v>943.09374179999998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125</v>
      </c>
      <c r="AT289" s="215" t="s">
        <v>120</v>
      </c>
      <c r="AU289" s="215" t="s">
        <v>82</v>
      </c>
      <c r="AY289" s="17" t="s">
        <v>118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80</v>
      </c>
      <c r="BK289" s="216">
        <f>ROUND(I289*H289,2)</f>
        <v>0</v>
      </c>
      <c r="BL289" s="17" t="s">
        <v>125</v>
      </c>
      <c r="BM289" s="215" t="s">
        <v>743</v>
      </c>
    </row>
    <row r="290" s="2" customFormat="1">
      <c r="A290" s="38"/>
      <c r="B290" s="39"/>
      <c r="C290" s="40"/>
      <c r="D290" s="217" t="s">
        <v>127</v>
      </c>
      <c r="E290" s="40"/>
      <c r="F290" s="218" t="s">
        <v>744</v>
      </c>
      <c r="G290" s="40"/>
      <c r="H290" s="40"/>
      <c r="I290" s="219"/>
      <c r="J290" s="40"/>
      <c r="K290" s="40"/>
      <c r="L290" s="44"/>
      <c r="M290" s="220"/>
      <c r="N290" s="221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127</v>
      </c>
      <c r="AU290" s="17" t="s">
        <v>82</v>
      </c>
    </row>
    <row r="291" s="2" customFormat="1">
      <c r="A291" s="38"/>
      <c r="B291" s="39"/>
      <c r="C291" s="40"/>
      <c r="D291" s="222" t="s">
        <v>129</v>
      </c>
      <c r="E291" s="40"/>
      <c r="F291" s="223" t="s">
        <v>745</v>
      </c>
      <c r="G291" s="40"/>
      <c r="H291" s="40"/>
      <c r="I291" s="219"/>
      <c r="J291" s="40"/>
      <c r="K291" s="40"/>
      <c r="L291" s="44"/>
      <c r="M291" s="220"/>
      <c r="N291" s="22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129</v>
      </c>
      <c r="AU291" s="17" t="s">
        <v>82</v>
      </c>
    </row>
    <row r="292" s="2" customFormat="1">
      <c r="A292" s="38"/>
      <c r="B292" s="39"/>
      <c r="C292" s="40"/>
      <c r="D292" s="217" t="s">
        <v>131</v>
      </c>
      <c r="E292" s="40"/>
      <c r="F292" s="224" t="s">
        <v>746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131</v>
      </c>
      <c r="AU292" s="17" t="s">
        <v>82</v>
      </c>
    </row>
    <row r="293" s="13" customFormat="1">
      <c r="A293" s="13"/>
      <c r="B293" s="225"/>
      <c r="C293" s="226"/>
      <c r="D293" s="217" t="s">
        <v>216</v>
      </c>
      <c r="E293" s="227" t="s">
        <v>19</v>
      </c>
      <c r="F293" s="228" t="s">
        <v>747</v>
      </c>
      <c r="G293" s="226"/>
      <c r="H293" s="229">
        <v>384.42000000000002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216</v>
      </c>
      <c r="AU293" s="235" t="s">
        <v>82</v>
      </c>
      <c r="AV293" s="13" t="s">
        <v>82</v>
      </c>
      <c r="AW293" s="13" t="s">
        <v>33</v>
      </c>
      <c r="AX293" s="13" t="s">
        <v>80</v>
      </c>
      <c r="AY293" s="235" t="s">
        <v>118</v>
      </c>
    </row>
    <row r="294" s="2" customFormat="1" ht="16.5" customHeight="1">
      <c r="A294" s="38"/>
      <c r="B294" s="39"/>
      <c r="C294" s="204" t="s">
        <v>443</v>
      </c>
      <c r="D294" s="204" t="s">
        <v>120</v>
      </c>
      <c r="E294" s="205" t="s">
        <v>748</v>
      </c>
      <c r="F294" s="206" t="s">
        <v>749</v>
      </c>
      <c r="G294" s="207" t="s">
        <v>123</v>
      </c>
      <c r="H294" s="208">
        <v>1016.4</v>
      </c>
      <c r="I294" s="209"/>
      <c r="J294" s="210">
        <f>ROUND(I294*H294,2)</f>
        <v>0</v>
      </c>
      <c r="K294" s="206" t="s">
        <v>124</v>
      </c>
      <c r="L294" s="44"/>
      <c r="M294" s="211" t="s">
        <v>19</v>
      </c>
      <c r="N294" s="212" t="s">
        <v>43</v>
      </c>
      <c r="O294" s="84"/>
      <c r="P294" s="213">
        <f>O294*H294</f>
        <v>0</v>
      </c>
      <c r="Q294" s="213">
        <v>0.00247</v>
      </c>
      <c r="R294" s="213">
        <f>Q294*H294</f>
        <v>2.5105079999999997</v>
      </c>
      <c r="S294" s="213">
        <v>0</v>
      </c>
      <c r="T294" s="21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125</v>
      </c>
      <c r="AT294" s="215" t="s">
        <v>120</v>
      </c>
      <c r="AU294" s="215" t="s">
        <v>82</v>
      </c>
      <c r="AY294" s="17" t="s">
        <v>118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80</v>
      </c>
      <c r="BK294" s="216">
        <f>ROUND(I294*H294,2)</f>
        <v>0</v>
      </c>
      <c r="BL294" s="17" t="s">
        <v>125</v>
      </c>
      <c r="BM294" s="215" t="s">
        <v>750</v>
      </c>
    </row>
    <row r="295" s="2" customFormat="1">
      <c r="A295" s="38"/>
      <c r="B295" s="39"/>
      <c r="C295" s="40"/>
      <c r="D295" s="217" t="s">
        <v>127</v>
      </c>
      <c r="E295" s="40"/>
      <c r="F295" s="218" t="s">
        <v>751</v>
      </c>
      <c r="G295" s="40"/>
      <c r="H295" s="40"/>
      <c r="I295" s="219"/>
      <c r="J295" s="40"/>
      <c r="K295" s="40"/>
      <c r="L295" s="44"/>
      <c r="M295" s="220"/>
      <c r="N295" s="22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127</v>
      </c>
      <c r="AU295" s="17" t="s">
        <v>82</v>
      </c>
    </row>
    <row r="296" s="2" customFormat="1">
      <c r="A296" s="38"/>
      <c r="B296" s="39"/>
      <c r="C296" s="40"/>
      <c r="D296" s="222" t="s">
        <v>129</v>
      </c>
      <c r="E296" s="40"/>
      <c r="F296" s="223" t="s">
        <v>752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129</v>
      </c>
      <c r="AU296" s="17" t="s">
        <v>82</v>
      </c>
    </row>
    <row r="297" s="2" customFormat="1">
      <c r="A297" s="38"/>
      <c r="B297" s="39"/>
      <c r="C297" s="40"/>
      <c r="D297" s="217" t="s">
        <v>131</v>
      </c>
      <c r="E297" s="40"/>
      <c r="F297" s="224" t="s">
        <v>753</v>
      </c>
      <c r="G297" s="40"/>
      <c r="H297" s="40"/>
      <c r="I297" s="219"/>
      <c r="J297" s="40"/>
      <c r="K297" s="40"/>
      <c r="L297" s="44"/>
      <c r="M297" s="220"/>
      <c r="N297" s="22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131</v>
      </c>
      <c r="AU297" s="17" t="s">
        <v>82</v>
      </c>
    </row>
    <row r="298" s="13" customFormat="1">
      <c r="A298" s="13"/>
      <c r="B298" s="225"/>
      <c r="C298" s="226"/>
      <c r="D298" s="217" t="s">
        <v>216</v>
      </c>
      <c r="E298" s="227" t="s">
        <v>19</v>
      </c>
      <c r="F298" s="228" t="s">
        <v>754</v>
      </c>
      <c r="G298" s="226"/>
      <c r="H298" s="229">
        <v>1016.4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216</v>
      </c>
      <c r="AU298" s="235" t="s">
        <v>82</v>
      </c>
      <c r="AV298" s="13" t="s">
        <v>82</v>
      </c>
      <c r="AW298" s="13" t="s">
        <v>33</v>
      </c>
      <c r="AX298" s="13" t="s">
        <v>80</v>
      </c>
      <c r="AY298" s="235" t="s">
        <v>118</v>
      </c>
    </row>
    <row r="299" s="2" customFormat="1" ht="16.5" customHeight="1">
      <c r="A299" s="38"/>
      <c r="B299" s="39"/>
      <c r="C299" s="204" t="s">
        <v>450</v>
      </c>
      <c r="D299" s="204" t="s">
        <v>120</v>
      </c>
      <c r="E299" s="205" t="s">
        <v>755</v>
      </c>
      <c r="F299" s="206" t="s">
        <v>756</v>
      </c>
      <c r="G299" s="207" t="s">
        <v>123</v>
      </c>
      <c r="H299" s="208">
        <v>1016.4</v>
      </c>
      <c r="I299" s="209"/>
      <c r="J299" s="210">
        <f>ROUND(I299*H299,2)</f>
        <v>0</v>
      </c>
      <c r="K299" s="206" t="s">
        <v>124</v>
      </c>
      <c r="L299" s="44"/>
      <c r="M299" s="211" t="s">
        <v>19</v>
      </c>
      <c r="N299" s="212" t="s">
        <v>43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125</v>
      </c>
      <c r="AT299" s="215" t="s">
        <v>120</v>
      </c>
      <c r="AU299" s="215" t="s">
        <v>82</v>
      </c>
      <c r="AY299" s="17" t="s">
        <v>118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80</v>
      </c>
      <c r="BK299" s="216">
        <f>ROUND(I299*H299,2)</f>
        <v>0</v>
      </c>
      <c r="BL299" s="17" t="s">
        <v>125</v>
      </c>
      <c r="BM299" s="215" t="s">
        <v>757</v>
      </c>
    </row>
    <row r="300" s="2" customFormat="1">
      <c r="A300" s="38"/>
      <c r="B300" s="39"/>
      <c r="C300" s="40"/>
      <c r="D300" s="217" t="s">
        <v>127</v>
      </c>
      <c r="E300" s="40"/>
      <c r="F300" s="218" t="s">
        <v>758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127</v>
      </c>
      <c r="AU300" s="17" t="s">
        <v>82</v>
      </c>
    </row>
    <row r="301" s="2" customFormat="1">
      <c r="A301" s="38"/>
      <c r="B301" s="39"/>
      <c r="C301" s="40"/>
      <c r="D301" s="222" t="s">
        <v>129</v>
      </c>
      <c r="E301" s="40"/>
      <c r="F301" s="223" t="s">
        <v>759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129</v>
      </c>
      <c r="AU301" s="17" t="s">
        <v>82</v>
      </c>
    </row>
    <row r="302" s="2" customFormat="1">
      <c r="A302" s="38"/>
      <c r="B302" s="39"/>
      <c r="C302" s="40"/>
      <c r="D302" s="217" t="s">
        <v>131</v>
      </c>
      <c r="E302" s="40"/>
      <c r="F302" s="224" t="s">
        <v>753</v>
      </c>
      <c r="G302" s="40"/>
      <c r="H302" s="40"/>
      <c r="I302" s="219"/>
      <c r="J302" s="40"/>
      <c r="K302" s="40"/>
      <c r="L302" s="44"/>
      <c r="M302" s="220"/>
      <c r="N302" s="221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131</v>
      </c>
      <c r="AU302" s="17" t="s">
        <v>82</v>
      </c>
    </row>
    <row r="303" s="13" customFormat="1">
      <c r="A303" s="13"/>
      <c r="B303" s="225"/>
      <c r="C303" s="226"/>
      <c r="D303" s="217" t="s">
        <v>216</v>
      </c>
      <c r="E303" s="227" t="s">
        <v>19</v>
      </c>
      <c r="F303" s="228" t="s">
        <v>754</v>
      </c>
      <c r="G303" s="226"/>
      <c r="H303" s="229">
        <v>1016.4</v>
      </c>
      <c r="I303" s="230"/>
      <c r="J303" s="226"/>
      <c r="K303" s="226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216</v>
      </c>
      <c r="AU303" s="235" t="s">
        <v>82</v>
      </c>
      <c r="AV303" s="13" t="s">
        <v>82</v>
      </c>
      <c r="AW303" s="13" t="s">
        <v>33</v>
      </c>
      <c r="AX303" s="13" t="s">
        <v>80</v>
      </c>
      <c r="AY303" s="235" t="s">
        <v>118</v>
      </c>
    </row>
    <row r="304" s="2" customFormat="1" ht="16.5" customHeight="1">
      <c r="A304" s="38"/>
      <c r="B304" s="39"/>
      <c r="C304" s="204" t="s">
        <v>457</v>
      </c>
      <c r="D304" s="204" t="s">
        <v>120</v>
      </c>
      <c r="E304" s="205" t="s">
        <v>760</v>
      </c>
      <c r="F304" s="206" t="s">
        <v>761</v>
      </c>
      <c r="G304" s="207" t="s">
        <v>361</v>
      </c>
      <c r="H304" s="208">
        <v>16.059000000000001</v>
      </c>
      <c r="I304" s="209"/>
      <c r="J304" s="210">
        <f>ROUND(I304*H304,2)</f>
        <v>0</v>
      </c>
      <c r="K304" s="206" t="s">
        <v>124</v>
      </c>
      <c r="L304" s="44"/>
      <c r="M304" s="211" t="s">
        <v>19</v>
      </c>
      <c r="N304" s="212" t="s">
        <v>43</v>
      </c>
      <c r="O304" s="84"/>
      <c r="P304" s="213">
        <f>O304*H304</f>
        <v>0</v>
      </c>
      <c r="Q304" s="213">
        <v>1.06277</v>
      </c>
      <c r="R304" s="213">
        <f>Q304*H304</f>
        <v>17.067023430000003</v>
      </c>
      <c r="S304" s="213">
        <v>0</v>
      </c>
      <c r="T304" s="21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15" t="s">
        <v>125</v>
      </c>
      <c r="AT304" s="215" t="s">
        <v>120</v>
      </c>
      <c r="AU304" s="215" t="s">
        <v>82</v>
      </c>
      <c r="AY304" s="17" t="s">
        <v>118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7" t="s">
        <v>80</v>
      </c>
      <c r="BK304" s="216">
        <f>ROUND(I304*H304,2)</f>
        <v>0</v>
      </c>
      <c r="BL304" s="17" t="s">
        <v>125</v>
      </c>
      <c r="BM304" s="215" t="s">
        <v>762</v>
      </c>
    </row>
    <row r="305" s="2" customFormat="1">
      <c r="A305" s="38"/>
      <c r="B305" s="39"/>
      <c r="C305" s="40"/>
      <c r="D305" s="217" t="s">
        <v>127</v>
      </c>
      <c r="E305" s="40"/>
      <c r="F305" s="218" t="s">
        <v>763</v>
      </c>
      <c r="G305" s="40"/>
      <c r="H305" s="40"/>
      <c r="I305" s="219"/>
      <c r="J305" s="40"/>
      <c r="K305" s="40"/>
      <c r="L305" s="44"/>
      <c r="M305" s="220"/>
      <c r="N305" s="221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127</v>
      </c>
      <c r="AU305" s="17" t="s">
        <v>82</v>
      </c>
    </row>
    <row r="306" s="2" customFormat="1">
      <c r="A306" s="38"/>
      <c r="B306" s="39"/>
      <c r="C306" s="40"/>
      <c r="D306" s="222" t="s">
        <v>129</v>
      </c>
      <c r="E306" s="40"/>
      <c r="F306" s="223" t="s">
        <v>764</v>
      </c>
      <c r="G306" s="40"/>
      <c r="H306" s="40"/>
      <c r="I306" s="219"/>
      <c r="J306" s="40"/>
      <c r="K306" s="40"/>
      <c r="L306" s="44"/>
      <c r="M306" s="220"/>
      <c r="N306" s="22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129</v>
      </c>
      <c r="AU306" s="17" t="s">
        <v>82</v>
      </c>
    </row>
    <row r="307" s="2" customFormat="1">
      <c r="A307" s="38"/>
      <c r="B307" s="39"/>
      <c r="C307" s="40"/>
      <c r="D307" s="217" t="s">
        <v>131</v>
      </c>
      <c r="E307" s="40"/>
      <c r="F307" s="224" t="s">
        <v>765</v>
      </c>
      <c r="G307" s="40"/>
      <c r="H307" s="40"/>
      <c r="I307" s="219"/>
      <c r="J307" s="40"/>
      <c r="K307" s="40"/>
      <c r="L307" s="44"/>
      <c r="M307" s="220"/>
      <c r="N307" s="221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131</v>
      </c>
      <c r="AU307" s="17" t="s">
        <v>82</v>
      </c>
    </row>
    <row r="308" s="13" customFormat="1">
      <c r="A308" s="13"/>
      <c r="B308" s="225"/>
      <c r="C308" s="226"/>
      <c r="D308" s="217" t="s">
        <v>216</v>
      </c>
      <c r="E308" s="227" t="s">
        <v>19</v>
      </c>
      <c r="F308" s="228" t="s">
        <v>766</v>
      </c>
      <c r="G308" s="226"/>
      <c r="H308" s="229">
        <v>16.059000000000001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216</v>
      </c>
      <c r="AU308" s="235" t="s">
        <v>82</v>
      </c>
      <c r="AV308" s="13" t="s">
        <v>82</v>
      </c>
      <c r="AW308" s="13" t="s">
        <v>33</v>
      </c>
      <c r="AX308" s="13" t="s">
        <v>80</v>
      </c>
      <c r="AY308" s="235" t="s">
        <v>118</v>
      </c>
    </row>
    <row r="309" s="12" customFormat="1" ht="22.8" customHeight="1">
      <c r="A309" s="12"/>
      <c r="B309" s="188"/>
      <c r="C309" s="189"/>
      <c r="D309" s="190" t="s">
        <v>71</v>
      </c>
      <c r="E309" s="202" t="s">
        <v>133</v>
      </c>
      <c r="F309" s="202" t="s">
        <v>767</v>
      </c>
      <c r="G309" s="189"/>
      <c r="H309" s="189"/>
      <c r="I309" s="192"/>
      <c r="J309" s="203">
        <f>BK309</f>
        <v>0</v>
      </c>
      <c r="K309" s="189"/>
      <c r="L309" s="194"/>
      <c r="M309" s="195"/>
      <c r="N309" s="196"/>
      <c r="O309" s="196"/>
      <c r="P309" s="197">
        <f>SUM(P310:P358)</f>
        <v>0</v>
      </c>
      <c r="Q309" s="196"/>
      <c r="R309" s="197">
        <f>SUM(R310:R358)</f>
        <v>3819.2214334199998</v>
      </c>
      <c r="S309" s="196"/>
      <c r="T309" s="198">
        <f>SUM(T310:T358)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99" t="s">
        <v>80</v>
      </c>
      <c r="AT309" s="200" t="s">
        <v>71</v>
      </c>
      <c r="AU309" s="200" t="s">
        <v>80</v>
      </c>
      <c r="AY309" s="199" t="s">
        <v>118</v>
      </c>
      <c r="BK309" s="201">
        <f>SUM(BK310:BK358)</f>
        <v>0</v>
      </c>
    </row>
    <row r="310" s="2" customFormat="1" ht="16.5" customHeight="1">
      <c r="A310" s="38"/>
      <c r="B310" s="39"/>
      <c r="C310" s="204" t="s">
        <v>463</v>
      </c>
      <c r="D310" s="204" t="s">
        <v>120</v>
      </c>
      <c r="E310" s="205" t="s">
        <v>768</v>
      </c>
      <c r="F310" s="206" t="s">
        <v>769</v>
      </c>
      <c r="G310" s="207" t="s">
        <v>211</v>
      </c>
      <c r="H310" s="208">
        <v>1.7</v>
      </c>
      <c r="I310" s="209"/>
      <c r="J310" s="210">
        <f>ROUND(I310*H310,2)</f>
        <v>0</v>
      </c>
      <c r="K310" s="206" t="s">
        <v>124</v>
      </c>
      <c r="L310" s="44"/>
      <c r="M310" s="211" t="s">
        <v>19</v>
      </c>
      <c r="N310" s="212" t="s">
        <v>43</v>
      </c>
      <c r="O310" s="84"/>
      <c r="P310" s="213">
        <f>O310*H310</f>
        <v>0</v>
      </c>
      <c r="Q310" s="213">
        <v>2.45329</v>
      </c>
      <c r="R310" s="213">
        <f>Q310*H310</f>
        <v>4.1705930000000002</v>
      </c>
      <c r="S310" s="213">
        <v>0</v>
      </c>
      <c r="T310" s="21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15" t="s">
        <v>125</v>
      </c>
      <c r="AT310" s="215" t="s">
        <v>120</v>
      </c>
      <c r="AU310" s="215" t="s">
        <v>82</v>
      </c>
      <c r="AY310" s="17" t="s">
        <v>118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7" t="s">
        <v>80</v>
      </c>
      <c r="BK310" s="216">
        <f>ROUND(I310*H310,2)</f>
        <v>0</v>
      </c>
      <c r="BL310" s="17" t="s">
        <v>125</v>
      </c>
      <c r="BM310" s="215" t="s">
        <v>770</v>
      </c>
    </row>
    <row r="311" s="2" customFormat="1">
      <c r="A311" s="38"/>
      <c r="B311" s="39"/>
      <c r="C311" s="40"/>
      <c r="D311" s="217" t="s">
        <v>127</v>
      </c>
      <c r="E311" s="40"/>
      <c r="F311" s="218" t="s">
        <v>771</v>
      </c>
      <c r="G311" s="40"/>
      <c r="H311" s="40"/>
      <c r="I311" s="219"/>
      <c r="J311" s="40"/>
      <c r="K311" s="40"/>
      <c r="L311" s="44"/>
      <c r="M311" s="220"/>
      <c r="N311" s="221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127</v>
      </c>
      <c r="AU311" s="17" t="s">
        <v>82</v>
      </c>
    </row>
    <row r="312" s="2" customFormat="1">
      <c r="A312" s="38"/>
      <c r="B312" s="39"/>
      <c r="C312" s="40"/>
      <c r="D312" s="222" t="s">
        <v>129</v>
      </c>
      <c r="E312" s="40"/>
      <c r="F312" s="223" t="s">
        <v>772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129</v>
      </c>
      <c r="AU312" s="17" t="s">
        <v>82</v>
      </c>
    </row>
    <row r="313" s="2" customFormat="1">
      <c r="A313" s="38"/>
      <c r="B313" s="39"/>
      <c r="C313" s="40"/>
      <c r="D313" s="217" t="s">
        <v>131</v>
      </c>
      <c r="E313" s="40"/>
      <c r="F313" s="224" t="s">
        <v>773</v>
      </c>
      <c r="G313" s="40"/>
      <c r="H313" s="40"/>
      <c r="I313" s="219"/>
      <c r="J313" s="40"/>
      <c r="K313" s="40"/>
      <c r="L313" s="44"/>
      <c r="M313" s="220"/>
      <c r="N313" s="221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131</v>
      </c>
      <c r="AU313" s="17" t="s">
        <v>82</v>
      </c>
    </row>
    <row r="314" s="2" customFormat="1" ht="24.15" customHeight="1">
      <c r="A314" s="38"/>
      <c r="B314" s="39"/>
      <c r="C314" s="204" t="s">
        <v>467</v>
      </c>
      <c r="D314" s="204" t="s">
        <v>120</v>
      </c>
      <c r="E314" s="205" t="s">
        <v>774</v>
      </c>
      <c r="F314" s="206" t="s">
        <v>775</v>
      </c>
      <c r="G314" s="207" t="s">
        <v>123</v>
      </c>
      <c r="H314" s="208">
        <v>6.7000000000000002</v>
      </c>
      <c r="I314" s="209"/>
      <c r="J314" s="210">
        <f>ROUND(I314*H314,2)</f>
        <v>0</v>
      </c>
      <c r="K314" s="206" t="s">
        <v>124</v>
      </c>
      <c r="L314" s="44"/>
      <c r="M314" s="211" t="s">
        <v>19</v>
      </c>
      <c r="N314" s="212" t="s">
        <v>43</v>
      </c>
      <c r="O314" s="84"/>
      <c r="P314" s="213">
        <f>O314*H314</f>
        <v>0</v>
      </c>
      <c r="Q314" s="213">
        <v>0.0027499999999999998</v>
      </c>
      <c r="R314" s="213">
        <f>Q314*H314</f>
        <v>0.018425</v>
      </c>
      <c r="S314" s="213">
        <v>0</v>
      </c>
      <c r="T314" s="21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5" t="s">
        <v>125</v>
      </c>
      <c r="AT314" s="215" t="s">
        <v>120</v>
      </c>
      <c r="AU314" s="215" t="s">
        <v>82</v>
      </c>
      <c r="AY314" s="17" t="s">
        <v>118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80</v>
      </c>
      <c r="BK314" s="216">
        <f>ROUND(I314*H314,2)</f>
        <v>0</v>
      </c>
      <c r="BL314" s="17" t="s">
        <v>125</v>
      </c>
      <c r="BM314" s="215" t="s">
        <v>776</v>
      </c>
    </row>
    <row r="315" s="2" customFormat="1">
      <c r="A315" s="38"/>
      <c r="B315" s="39"/>
      <c r="C315" s="40"/>
      <c r="D315" s="217" t="s">
        <v>127</v>
      </c>
      <c r="E315" s="40"/>
      <c r="F315" s="218" t="s">
        <v>777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127</v>
      </c>
      <c r="AU315" s="17" t="s">
        <v>82</v>
      </c>
    </row>
    <row r="316" s="2" customFormat="1">
      <c r="A316" s="38"/>
      <c r="B316" s="39"/>
      <c r="C316" s="40"/>
      <c r="D316" s="222" t="s">
        <v>129</v>
      </c>
      <c r="E316" s="40"/>
      <c r="F316" s="223" t="s">
        <v>778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129</v>
      </c>
      <c r="AU316" s="17" t="s">
        <v>82</v>
      </c>
    </row>
    <row r="317" s="2" customFormat="1">
      <c r="A317" s="38"/>
      <c r="B317" s="39"/>
      <c r="C317" s="40"/>
      <c r="D317" s="217" t="s">
        <v>131</v>
      </c>
      <c r="E317" s="40"/>
      <c r="F317" s="224" t="s">
        <v>779</v>
      </c>
      <c r="G317" s="40"/>
      <c r="H317" s="40"/>
      <c r="I317" s="219"/>
      <c r="J317" s="40"/>
      <c r="K317" s="40"/>
      <c r="L317" s="44"/>
      <c r="M317" s="220"/>
      <c r="N317" s="221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131</v>
      </c>
      <c r="AU317" s="17" t="s">
        <v>82</v>
      </c>
    </row>
    <row r="318" s="2" customFormat="1" ht="24.15" customHeight="1">
      <c r="A318" s="38"/>
      <c r="B318" s="39"/>
      <c r="C318" s="204" t="s">
        <v>472</v>
      </c>
      <c r="D318" s="204" t="s">
        <v>120</v>
      </c>
      <c r="E318" s="205" t="s">
        <v>780</v>
      </c>
      <c r="F318" s="206" t="s">
        <v>781</v>
      </c>
      <c r="G318" s="207" t="s">
        <v>123</v>
      </c>
      <c r="H318" s="208">
        <v>6.7000000000000002</v>
      </c>
      <c r="I318" s="209"/>
      <c r="J318" s="210">
        <f>ROUND(I318*H318,2)</f>
        <v>0</v>
      </c>
      <c r="K318" s="206" t="s">
        <v>124</v>
      </c>
      <c r="L318" s="44"/>
      <c r="M318" s="211" t="s">
        <v>19</v>
      </c>
      <c r="N318" s="212" t="s">
        <v>43</v>
      </c>
      <c r="O318" s="8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15" t="s">
        <v>125</v>
      </c>
      <c r="AT318" s="215" t="s">
        <v>120</v>
      </c>
      <c r="AU318" s="215" t="s">
        <v>82</v>
      </c>
      <c r="AY318" s="17" t="s">
        <v>118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7" t="s">
        <v>80</v>
      </c>
      <c r="BK318" s="216">
        <f>ROUND(I318*H318,2)</f>
        <v>0</v>
      </c>
      <c r="BL318" s="17" t="s">
        <v>125</v>
      </c>
      <c r="BM318" s="215" t="s">
        <v>782</v>
      </c>
    </row>
    <row r="319" s="2" customFormat="1">
      <c r="A319" s="38"/>
      <c r="B319" s="39"/>
      <c r="C319" s="40"/>
      <c r="D319" s="217" t="s">
        <v>127</v>
      </c>
      <c r="E319" s="40"/>
      <c r="F319" s="218" t="s">
        <v>783</v>
      </c>
      <c r="G319" s="40"/>
      <c r="H319" s="40"/>
      <c r="I319" s="219"/>
      <c r="J319" s="40"/>
      <c r="K319" s="40"/>
      <c r="L319" s="44"/>
      <c r="M319" s="220"/>
      <c r="N319" s="221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127</v>
      </c>
      <c r="AU319" s="17" t="s">
        <v>82</v>
      </c>
    </row>
    <row r="320" s="2" customFormat="1">
      <c r="A320" s="38"/>
      <c r="B320" s="39"/>
      <c r="C320" s="40"/>
      <c r="D320" s="222" t="s">
        <v>129</v>
      </c>
      <c r="E320" s="40"/>
      <c r="F320" s="223" t="s">
        <v>784</v>
      </c>
      <c r="G320" s="40"/>
      <c r="H320" s="40"/>
      <c r="I320" s="219"/>
      <c r="J320" s="40"/>
      <c r="K320" s="40"/>
      <c r="L320" s="44"/>
      <c r="M320" s="220"/>
      <c r="N320" s="221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129</v>
      </c>
      <c r="AU320" s="17" t="s">
        <v>82</v>
      </c>
    </row>
    <row r="321" s="2" customFormat="1">
      <c r="A321" s="38"/>
      <c r="B321" s="39"/>
      <c r="C321" s="40"/>
      <c r="D321" s="217" t="s">
        <v>131</v>
      </c>
      <c r="E321" s="40"/>
      <c r="F321" s="224" t="s">
        <v>779</v>
      </c>
      <c r="G321" s="40"/>
      <c r="H321" s="40"/>
      <c r="I321" s="219"/>
      <c r="J321" s="40"/>
      <c r="K321" s="40"/>
      <c r="L321" s="44"/>
      <c r="M321" s="220"/>
      <c r="N321" s="221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131</v>
      </c>
      <c r="AU321" s="17" t="s">
        <v>82</v>
      </c>
    </row>
    <row r="322" s="2" customFormat="1" ht="16.5" customHeight="1">
      <c r="A322" s="38"/>
      <c r="B322" s="39"/>
      <c r="C322" s="204" t="s">
        <v>476</v>
      </c>
      <c r="D322" s="204" t="s">
        <v>120</v>
      </c>
      <c r="E322" s="205" t="s">
        <v>785</v>
      </c>
      <c r="F322" s="206" t="s">
        <v>786</v>
      </c>
      <c r="G322" s="207" t="s">
        <v>361</v>
      </c>
      <c r="H322" s="208">
        <v>0.017999999999999999</v>
      </c>
      <c r="I322" s="209"/>
      <c r="J322" s="210">
        <f>ROUND(I322*H322,2)</f>
        <v>0</v>
      </c>
      <c r="K322" s="206" t="s">
        <v>124</v>
      </c>
      <c r="L322" s="44"/>
      <c r="M322" s="211" t="s">
        <v>19</v>
      </c>
      <c r="N322" s="212" t="s">
        <v>43</v>
      </c>
      <c r="O322" s="84"/>
      <c r="P322" s="213">
        <f>O322*H322</f>
        <v>0</v>
      </c>
      <c r="Q322" s="213">
        <v>1.0475699999999999</v>
      </c>
      <c r="R322" s="213">
        <f>Q322*H322</f>
        <v>0.018856259999999996</v>
      </c>
      <c r="S322" s="213">
        <v>0</v>
      </c>
      <c r="T322" s="21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15" t="s">
        <v>125</v>
      </c>
      <c r="AT322" s="215" t="s">
        <v>120</v>
      </c>
      <c r="AU322" s="215" t="s">
        <v>82</v>
      </c>
      <c r="AY322" s="17" t="s">
        <v>118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80</v>
      </c>
      <c r="BK322" s="216">
        <f>ROUND(I322*H322,2)</f>
        <v>0</v>
      </c>
      <c r="BL322" s="17" t="s">
        <v>125</v>
      </c>
      <c r="BM322" s="215" t="s">
        <v>787</v>
      </c>
    </row>
    <row r="323" s="2" customFormat="1">
      <c r="A323" s="38"/>
      <c r="B323" s="39"/>
      <c r="C323" s="40"/>
      <c r="D323" s="217" t="s">
        <v>127</v>
      </c>
      <c r="E323" s="40"/>
      <c r="F323" s="218" t="s">
        <v>788</v>
      </c>
      <c r="G323" s="40"/>
      <c r="H323" s="40"/>
      <c r="I323" s="219"/>
      <c r="J323" s="40"/>
      <c r="K323" s="40"/>
      <c r="L323" s="44"/>
      <c r="M323" s="220"/>
      <c r="N323" s="22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127</v>
      </c>
      <c r="AU323" s="17" t="s">
        <v>82</v>
      </c>
    </row>
    <row r="324" s="2" customFormat="1">
      <c r="A324" s="38"/>
      <c r="B324" s="39"/>
      <c r="C324" s="40"/>
      <c r="D324" s="222" t="s">
        <v>129</v>
      </c>
      <c r="E324" s="40"/>
      <c r="F324" s="223" t="s">
        <v>789</v>
      </c>
      <c r="G324" s="40"/>
      <c r="H324" s="40"/>
      <c r="I324" s="219"/>
      <c r="J324" s="40"/>
      <c r="K324" s="40"/>
      <c r="L324" s="44"/>
      <c r="M324" s="220"/>
      <c r="N324" s="221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129</v>
      </c>
      <c r="AU324" s="17" t="s">
        <v>82</v>
      </c>
    </row>
    <row r="325" s="2" customFormat="1" ht="16.5" customHeight="1">
      <c r="A325" s="38"/>
      <c r="B325" s="39"/>
      <c r="C325" s="204" t="s">
        <v>480</v>
      </c>
      <c r="D325" s="204" t="s">
        <v>120</v>
      </c>
      <c r="E325" s="205" t="s">
        <v>790</v>
      </c>
      <c r="F325" s="206" t="s">
        <v>791</v>
      </c>
      <c r="G325" s="207" t="s">
        <v>361</v>
      </c>
      <c r="H325" s="208">
        <v>0.028000000000000001</v>
      </c>
      <c r="I325" s="209"/>
      <c r="J325" s="210">
        <f>ROUND(I325*H325,2)</f>
        <v>0</v>
      </c>
      <c r="K325" s="206" t="s">
        <v>124</v>
      </c>
      <c r="L325" s="44"/>
      <c r="M325" s="211" t="s">
        <v>19</v>
      </c>
      <c r="N325" s="212" t="s">
        <v>43</v>
      </c>
      <c r="O325" s="84"/>
      <c r="P325" s="213">
        <f>O325*H325</f>
        <v>0</v>
      </c>
      <c r="Q325" s="213">
        <v>1.04922</v>
      </c>
      <c r="R325" s="213">
        <f>Q325*H325</f>
        <v>0.02937816</v>
      </c>
      <c r="S325" s="213">
        <v>0</v>
      </c>
      <c r="T325" s="214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15" t="s">
        <v>125</v>
      </c>
      <c r="AT325" s="215" t="s">
        <v>120</v>
      </c>
      <c r="AU325" s="215" t="s">
        <v>82</v>
      </c>
      <c r="AY325" s="17" t="s">
        <v>118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7" t="s">
        <v>80</v>
      </c>
      <c r="BK325" s="216">
        <f>ROUND(I325*H325,2)</f>
        <v>0</v>
      </c>
      <c r="BL325" s="17" t="s">
        <v>125</v>
      </c>
      <c r="BM325" s="215" t="s">
        <v>792</v>
      </c>
    </row>
    <row r="326" s="2" customFormat="1">
      <c r="A326" s="38"/>
      <c r="B326" s="39"/>
      <c r="C326" s="40"/>
      <c r="D326" s="217" t="s">
        <v>127</v>
      </c>
      <c r="E326" s="40"/>
      <c r="F326" s="218" t="s">
        <v>793</v>
      </c>
      <c r="G326" s="40"/>
      <c r="H326" s="40"/>
      <c r="I326" s="219"/>
      <c r="J326" s="40"/>
      <c r="K326" s="40"/>
      <c r="L326" s="44"/>
      <c r="M326" s="220"/>
      <c r="N326" s="221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127</v>
      </c>
      <c r="AU326" s="17" t="s">
        <v>82</v>
      </c>
    </row>
    <row r="327" s="2" customFormat="1">
      <c r="A327" s="38"/>
      <c r="B327" s="39"/>
      <c r="C327" s="40"/>
      <c r="D327" s="222" t="s">
        <v>129</v>
      </c>
      <c r="E327" s="40"/>
      <c r="F327" s="223" t="s">
        <v>794</v>
      </c>
      <c r="G327" s="40"/>
      <c r="H327" s="40"/>
      <c r="I327" s="219"/>
      <c r="J327" s="40"/>
      <c r="K327" s="40"/>
      <c r="L327" s="44"/>
      <c r="M327" s="220"/>
      <c r="N327" s="221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129</v>
      </c>
      <c r="AU327" s="17" t="s">
        <v>82</v>
      </c>
    </row>
    <row r="328" s="2" customFormat="1" ht="24.15" customHeight="1">
      <c r="A328" s="38"/>
      <c r="B328" s="39"/>
      <c r="C328" s="204" t="s">
        <v>485</v>
      </c>
      <c r="D328" s="204" t="s">
        <v>120</v>
      </c>
      <c r="E328" s="205" t="s">
        <v>795</v>
      </c>
      <c r="F328" s="206" t="s">
        <v>796</v>
      </c>
      <c r="G328" s="207" t="s">
        <v>211</v>
      </c>
      <c r="H328" s="208">
        <v>482.69999999999999</v>
      </c>
      <c r="I328" s="209"/>
      <c r="J328" s="210">
        <f>ROUND(I328*H328,2)</f>
        <v>0</v>
      </c>
      <c r="K328" s="206" t="s">
        <v>124</v>
      </c>
      <c r="L328" s="44"/>
      <c r="M328" s="211" t="s">
        <v>19</v>
      </c>
      <c r="N328" s="212" t="s">
        <v>43</v>
      </c>
      <c r="O328" s="84"/>
      <c r="P328" s="213">
        <f>O328*H328</f>
        <v>0</v>
      </c>
      <c r="Q328" s="213">
        <v>2.8967999999999998</v>
      </c>
      <c r="R328" s="213">
        <f>Q328*H328</f>
        <v>1398.2853599999999</v>
      </c>
      <c r="S328" s="213">
        <v>0</v>
      </c>
      <c r="T328" s="21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15" t="s">
        <v>125</v>
      </c>
      <c r="AT328" s="215" t="s">
        <v>120</v>
      </c>
      <c r="AU328" s="215" t="s">
        <v>82</v>
      </c>
      <c r="AY328" s="17" t="s">
        <v>118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7" t="s">
        <v>80</v>
      </c>
      <c r="BK328" s="216">
        <f>ROUND(I328*H328,2)</f>
        <v>0</v>
      </c>
      <c r="BL328" s="17" t="s">
        <v>125</v>
      </c>
      <c r="BM328" s="215" t="s">
        <v>797</v>
      </c>
    </row>
    <row r="329" s="2" customFormat="1">
      <c r="A329" s="38"/>
      <c r="B329" s="39"/>
      <c r="C329" s="40"/>
      <c r="D329" s="217" t="s">
        <v>127</v>
      </c>
      <c r="E329" s="40"/>
      <c r="F329" s="218" t="s">
        <v>798</v>
      </c>
      <c r="G329" s="40"/>
      <c r="H329" s="40"/>
      <c r="I329" s="219"/>
      <c r="J329" s="40"/>
      <c r="K329" s="40"/>
      <c r="L329" s="44"/>
      <c r="M329" s="220"/>
      <c r="N329" s="221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127</v>
      </c>
      <c r="AU329" s="17" t="s">
        <v>82</v>
      </c>
    </row>
    <row r="330" s="2" customFormat="1">
      <c r="A330" s="38"/>
      <c r="B330" s="39"/>
      <c r="C330" s="40"/>
      <c r="D330" s="222" t="s">
        <v>129</v>
      </c>
      <c r="E330" s="40"/>
      <c r="F330" s="223" t="s">
        <v>799</v>
      </c>
      <c r="G330" s="40"/>
      <c r="H330" s="40"/>
      <c r="I330" s="219"/>
      <c r="J330" s="40"/>
      <c r="K330" s="40"/>
      <c r="L330" s="44"/>
      <c r="M330" s="220"/>
      <c r="N330" s="221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129</v>
      </c>
      <c r="AU330" s="17" t="s">
        <v>82</v>
      </c>
    </row>
    <row r="331" s="2" customFormat="1">
      <c r="A331" s="38"/>
      <c r="B331" s="39"/>
      <c r="C331" s="40"/>
      <c r="D331" s="217" t="s">
        <v>131</v>
      </c>
      <c r="E331" s="40"/>
      <c r="F331" s="224" t="s">
        <v>800</v>
      </c>
      <c r="G331" s="40"/>
      <c r="H331" s="40"/>
      <c r="I331" s="219"/>
      <c r="J331" s="40"/>
      <c r="K331" s="40"/>
      <c r="L331" s="44"/>
      <c r="M331" s="220"/>
      <c r="N331" s="221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131</v>
      </c>
      <c r="AU331" s="17" t="s">
        <v>82</v>
      </c>
    </row>
    <row r="332" s="13" customFormat="1">
      <c r="A332" s="13"/>
      <c r="B332" s="225"/>
      <c r="C332" s="226"/>
      <c r="D332" s="217" t="s">
        <v>216</v>
      </c>
      <c r="E332" s="227" t="s">
        <v>19</v>
      </c>
      <c r="F332" s="228" t="s">
        <v>801</v>
      </c>
      <c r="G332" s="226"/>
      <c r="H332" s="229">
        <v>4</v>
      </c>
      <c r="I332" s="230"/>
      <c r="J332" s="226"/>
      <c r="K332" s="226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216</v>
      </c>
      <c r="AU332" s="235" t="s">
        <v>82</v>
      </c>
      <c r="AV332" s="13" t="s">
        <v>82</v>
      </c>
      <c r="AW332" s="13" t="s">
        <v>33</v>
      </c>
      <c r="AX332" s="13" t="s">
        <v>72</v>
      </c>
      <c r="AY332" s="235" t="s">
        <v>118</v>
      </c>
    </row>
    <row r="333" s="13" customFormat="1">
      <c r="A333" s="13"/>
      <c r="B333" s="225"/>
      <c r="C333" s="226"/>
      <c r="D333" s="217" t="s">
        <v>216</v>
      </c>
      <c r="E333" s="227" t="s">
        <v>19</v>
      </c>
      <c r="F333" s="228" t="s">
        <v>802</v>
      </c>
      <c r="G333" s="226"/>
      <c r="H333" s="229">
        <v>33.799999999999997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216</v>
      </c>
      <c r="AU333" s="235" t="s">
        <v>82</v>
      </c>
      <c r="AV333" s="13" t="s">
        <v>82</v>
      </c>
      <c r="AW333" s="13" t="s">
        <v>33</v>
      </c>
      <c r="AX333" s="13" t="s">
        <v>72</v>
      </c>
      <c r="AY333" s="235" t="s">
        <v>118</v>
      </c>
    </row>
    <row r="334" s="13" customFormat="1">
      <c r="A334" s="13"/>
      <c r="B334" s="225"/>
      <c r="C334" s="226"/>
      <c r="D334" s="217" t="s">
        <v>216</v>
      </c>
      <c r="E334" s="227" t="s">
        <v>19</v>
      </c>
      <c r="F334" s="228" t="s">
        <v>803</v>
      </c>
      <c r="G334" s="226"/>
      <c r="H334" s="229">
        <v>423.60000000000002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216</v>
      </c>
      <c r="AU334" s="235" t="s">
        <v>82</v>
      </c>
      <c r="AV334" s="13" t="s">
        <v>82</v>
      </c>
      <c r="AW334" s="13" t="s">
        <v>33</v>
      </c>
      <c r="AX334" s="13" t="s">
        <v>72</v>
      </c>
      <c r="AY334" s="235" t="s">
        <v>118</v>
      </c>
    </row>
    <row r="335" s="13" customFormat="1">
      <c r="A335" s="13"/>
      <c r="B335" s="225"/>
      <c r="C335" s="226"/>
      <c r="D335" s="217" t="s">
        <v>216</v>
      </c>
      <c r="E335" s="227" t="s">
        <v>19</v>
      </c>
      <c r="F335" s="228" t="s">
        <v>804</v>
      </c>
      <c r="G335" s="226"/>
      <c r="H335" s="229">
        <v>21.300000000000001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216</v>
      </c>
      <c r="AU335" s="235" t="s">
        <v>82</v>
      </c>
      <c r="AV335" s="13" t="s">
        <v>82</v>
      </c>
      <c r="AW335" s="13" t="s">
        <v>33</v>
      </c>
      <c r="AX335" s="13" t="s">
        <v>72</v>
      </c>
      <c r="AY335" s="235" t="s">
        <v>118</v>
      </c>
    </row>
    <row r="336" s="14" customFormat="1">
      <c r="A336" s="14"/>
      <c r="B336" s="250"/>
      <c r="C336" s="251"/>
      <c r="D336" s="217" t="s">
        <v>216</v>
      </c>
      <c r="E336" s="252" t="s">
        <v>19</v>
      </c>
      <c r="F336" s="253" t="s">
        <v>805</v>
      </c>
      <c r="G336" s="251"/>
      <c r="H336" s="254">
        <v>482.70000000000005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0" t="s">
        <v>216</v>
      </c>
      <c r="AU336" s="260" t="s">
        <v>82</v>
      </c>
      <c r="AV336" s="14" t="s">
        <v>125</v>
      </c>
      <c r="AW336" s="14" t="s">
        <v>33</v>
      </c>
      <c r="AX336" s="14" t="s">
        <v>80</v>
      </c>
      <c r="AY336" s="260" t="s">
        <v>118</v>
      </c>
    </row>
    <row r="337" s="2" customFormat="1" ht="24.15" customHeight="1">
      <c r="A337" s="38"/>
      <c r="B337" s="39"/>
      <c r="C337" s="204" t="s">
        <v>490</v>
      </c>
      <c r="D337" s="204" t="s">
        <v>120</v>
      </c>
      <c r="E337" s="205" t="s">
        <v>806</v>
      </c>
      <c r="F337" s="206" t="s">
        <v>807</v>
      </c>
      <c r="G337" s="207" t="s">
        <v>211</v>
      </c>
      <c r="H337" s="208">
        <v>3</v>
      </c>
      <c r="I337" s="209"/>
      <c r="J337" s="210">
        <f>ROUND(I337*H337,2)</f>
        <v>0</v>
      </c>
      <c r="K337" s="206" t="s">
        <v>124</v>
      </c>
      <c r="L337" s="44"/>
      <c r="M337" s="211" t="s">
        <v>19</v>
      </c>
      <c r="N337" s="212" t="s">
        <v>43</v>
      </c>
      <c r="O337" s="84"/>
      <c r="P337" s="213">
        <f>O337*H337</f>
        <v>0</v>
      </c>
      <c r="Q337" s="213">
        <v>2.4533100000000001</v>
      </c>
      <c r="R337" s="213">
        <f>Q337*H337</f>
        <v>7.3599300000000003</v>
      </c>
      <c r="S337" s="213">
        <v>0</v>
      </c>
      <c r="T337" s="21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15" t="s">
        <v>125</v>
      </c>
      <c r="AT337" s="215" t="s">
        <v>120</v>
      </c>
      <c r="AU337" s="215" t="s">
        <v>82</v>
      </c>
      <c r="AY337" s="17" t="s">
        <v>118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7" t="s">
        <v>80</v>
      </c>
      <c r="BK337" s="216">
        <f>ROUND(I337*H337,2)</f>
        <v>0</v>
      </c>
      <c r="BL337" s="17" t="s">
        <v>125</v>
      </c>
      <c r="BM337" s="215" t="s">
        <v>808</v>
      </c>
    </row>
    <row r="338" s="2" customFormat="1">
      <c r="A338" s="38"/>
      <c r="B338" s="39"/>
      <c r="C338" s="40"/>
      <c r="D338" s="217" t="s">
        <v>127</v>
      </c>
      <c r="E338" s="40"/>
      <c r="F338" s="218" t="s">
        <v>809</v>
      </c>
      <c r="G338" s="40"/>
      <c r="H338" s="40"/>
      <c r="I338" s="219"/>
      <c r="J338" s="40"/>
      <c r="K338" s="40"/>
      <c r="L338" s="44"/>
      <c r="M338" s="220"/>
      <c r="N338" s="221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127</v>
      </c>
      <c r="AU338" s="17" t="s">
        <v>82</v>
      </c>
    </row>
    <row r="339" s="2" customFormat="1">
      <c r="A339" s="38"/>
      <c r="B339" s="39"/>
      <c r="C339" s="40"/>
      <c r="D339" s="222" t="s">
        <v>129</v>
      </c>
      <c r="E339" s="40"/>
      <c r="F339" s="223" t="s">
        <v>810</v>
      </c>
      <c r="G339" s="40"/>
      <c r="H339" s="40"/>
      <c r="I339" s="219"/>
      <c r="J339" s="40"/>
      <c r="K339" s="40"/>
      <c r="L339" s="44"/>
      <c r="M339" s="220"/>
      <c r="N339" s="221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129</v>
      </c>
      <c r="AU339" s="17" t="s">
        <v>82</v>
      </c>
    </row>
    <row r="340" s="2" customFormat="1" ht="24.15" customHeight="1">
      <c r="A340" s="38"/>
      <c r="B340" s="39"/>
      <c r="C340" s="204" t="s">
        <v>495</v>
      </c>
      <c r="D340" s="204" t="s">
        <v>120</v>
      </c>
      <c r="E340" s="205" t="s">
        <v>811</v>
      </c>
      <c r="F340" s="206" t="s">
        <v>812</v>
      </c>
      <c r="G340" s="207" t="s">
        <v>123</v>
      </c>
      <c r="H340" s="208">
        <v>29</v>
      </c>
      <c r="I340" s="209"/>
      <c r="J340" s="210">
        <f>ROUND(I340*H340,2)</f>
        <v>0</v>
      </c>
      <c r="K340" s="206" t="s">
        <v>124</v>
      </c>
      <c r="L340" s="44"/>
      <c r="M340" s="211" t="s">
        <v>19</v>
      </c>
      <c r="N340" s="212" t="s">
        <v>43</v>
      </c>
      <c r="O340" s="84"/>
      <c r="P340" s="213">
        <f>O340*H340</f>
        <v>0</v>
      </c>
      <c r="Q340" s="213">
        <v>0.00142</v>
      </c>
      <c r="R340" s="213">
        <f>Q340*H340</f>
        <v>0.041180000000000001</v>
      </c>
      <c r="S340" s="213">
        <v>0</v>
      </c>
      <c r="T340" s="21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15" t="s">
        <v>125</v>
      </c>
      <c r="AT340" s="215" t="s">
        <v>120</v>
      </c>
      <c r="AU340" s="215" t="s">
        <v>82</v>
      </c>
      <c r="AY340" s="17" t="s">
        <v>118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7" t="s">
        <v>80</v>
      </c>
      <c r="BK340" s="216">
        <f>ROUND(I340*H340,2)</f>
        <v>0</v>
      </c>
      <c r="BL340" s="17" t="s">
        <v>125</v>
      </c>
      <c r="BM340" s="215" t="s">
        <v>813</v>
      </c>
    </row>
    <row r="341" s="2" customFormat="1">
      <c r="A341" s="38"/>
      <c r="B341" s="39"/>
      <c r="C341" s="40"/>
      <c r="D341" s="217" t="s">
        <v>127</v>
      </c>
      <c r="E341" s="40"/>
      <c r="F341" s="218" t="s">
        <v>814</v>
      </c>
      <c r="G341" s="40"/>
      <c r="H341" s="40"/>
      <c r="I341" s="219"/>
      <c r="J341" s="40"/>
      <c r="K341" s="40"/>
      <c r="L341" s="44"/>
      <c r="M341" s="220"/>
      <c r="N341" s="221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127</v>
      </c>
      <c r="AU341" s="17" t="s">
        <v>82</v>
      </c>
    </row>
    <row r="342" s="2" customFormat="1">
      <c r="A342" s="38"/>
      <c r="B342" s="39"/>
      <c r="C342" s="40"/>
      <c r="D342" s="222" t="s">
        <v>129</v>
      </c>
      <c r="E342" s="40"/>
      <c r="F342" s="223" t="s">
        <v>815</v>
      </c>
      <c r="G342" s="40"/>
      <c r="H342" s="40"/>
      <c r="I342" s="219"/>
      <c r="J342" s="40"/>
      <c r="K342" s="40"/>
      <c r="L342" s="44"/>
      <c r="M342" s="220"/>
      <c r="N342" s="221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129</v>
      </c>
      <c r="AU342" s="17" t="s">
        <v>82</v>
      </c>
    </row>
    <row r="343" s="2" customFormat="1">
      <c r="A343" s="38"/>
      <c r="B343" s="39"/>
      <c r="C343" s="40"/>
      <c r="D343" s="217" t="s">
        <v>131</v>
      </c>
      <c r="E343" s="40"/>
      <c r="F343" s="224" t="s">
        <v>816</v>
      </c>
      <c r="G343" s="40"/>
      <c r="H343" s="40"/>
      <c r="I343" s="219"/>
      <c r="J343" s="40"/>
      <c r="K343" s="40"/>
      <c r="L343" s="44"/>
      <c r="M343" s="220"/>
      <c r="N343" s="221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131</v>
      </c>
      <c r="AU343" s="17" t="s">
        <v>82</v>
      </c>
    </row>
    <row r="344" s="2" customFormat="1" ht="24.15" customHeight="1">
      <c r="A344" s="38"/>
      <c r="B344" s="39"/>
      <c r="C344" s="204" t="s">
        <v>502</v>
      </c>
      <c r="D344" s="204" t="s">
        <v>120</v>
      </c>
      <c r="E344" s="205" t="s">
        <v>817</v>
      </c>
      <c r="F344" s="206" t="s">
        <v>818</v>
      </c>
      <c r="G344" s="207" t="s">
        <v>123</v>
      </c>
      <c r="H344" s="208">
        <v>29</v>
      </c>
      <c r="I344" s="209"/>
      <c r="J344" s="210">
        <f>ROUND(I344*H344,2)</f>
        <v>0</v>
      </c>
      <c r="K344" s="206" t="s">
        <v>124</v>
      </c>
      <c r="L344" s="44"/>
      <c r="M344" s="211" t="s">
        <v>19</v>
      </c>
      <c r="N344" s="212" t="s">
        <v>43</v>
      </c>
      <c r="O344" s="84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4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15" t="s">
        <v>125</v>
      </c>
      <c r="AT344" s="215" t="s">
        <v>120</v>
      </c>
      <c r="AU344" s="215" t="s">
        <v>82</v>
      </c>
      <c r="AY344" s="17" t="s">
        <v>118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17" t="s">
        <v>80</v>
      </c>
      <c r="BK344" s="216">
        <f>ROUND(I344*H344,2)</f>
        <v>0</v>
      </c>
      <c r="BL344" s="17" t="s">
        <v>125</v>
      </c>
      <c r="BM344" s="215" t="s">
        <v>819</v>
      </c>
    </row>
    <row r="345" s="2" customFormat="1">
      <c r="A345" s="38"/>
      <c r="B345" s="39"/>
      <c r="C345" s="40"/>
      <c r="D345" s="217" t="s">
        <v>127</v>
      </c>
      <c r="E345" s="40"/>
      <c r="F345" s="218" t="s">
        <v>820</v>
      </c>
      <c r="G345" s="40"/>
      <c r="H345" s="40"/>
      <c r="I345" s="219"/>
      <c r="J345" s="40"/>
      <c r="K345" s="40"/>
      <c r="L345" s="44"/>
      <c r="M345" s="220"/>
      <c r="N345" s="221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127</v>
      </c>
      <c r="AU345" s="17" t="s">
        <v>82</v>
      </c>
    </row>
    <row r="346" s="2" customFormat="1">
      <c r="A346" s="38"/>
      <c r="B346" s="39"/>
      <c r="C346" s="40"/>
      <c r="D346" s="222" t="s">
        <v>129</v>
      </c>
      <c r="E346" s="40"/>
      <c r="F346" s="223" t="s">
        <v>821</v>
      </c>
      <c r="G346" s="40"/>
      <c r="H346" s="40"/>
      <c r="I346" s="219"/>
      <c r="J346" s="40"/>
      <c r="K346" s="40"/>
      <c r="L346" s="44"/>
      <c r="M346" s="220"/>
      <c r="N346" s="221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129</v>
      </c>
      <c r="AU346" s="17" t="s">
        <v>82</v>
      </c>
    </row>
    <row r="347" s="2" customFormat="1">
      <c r="A347" s="38"/>
      <c r="B347" s="39"/>
      <c r="C347" s="40"/>
      <c r="D347" s="217" t="s">
        <v>131</v>
      </c>
      <c r="E347" s="40"/>
      <c r="F347" s="224" t="s">
        <v>816</v>
      </c>
      <c r="G347" s="40"/>
      <c r="H347" s="40"/>
      <c r="I347" s="219"/>
      <c r="J347" s="40"/>
      <c r="K347" s="40"/>
      <c r="L347" s="44"/>
      <c r="M347" s="220"/>
      <c r="N347" s="221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131</v>
      </c>
      <c r="AU347" s="17" t="s">
        <v>82</v>
      </c>
    </row>
    <row r="348" s="2" customFormat="1" ht="24.15" customHeight="1">
      <c r="A348" s="38"/>
      <c r="B348" s="39"/>
      <c r="C348" s="204" t="s">
        <v>508</v>
      </c>
      <c r="D348" s="204" t="s">
        <v>120</v>
      </c>
      <c r="E348" s="205" t="s">
        <v>822</v>
      </c>
      <c r="F348" s="206" t="s">
        <v>823</v>
      </c>
      <c r="G348" s="207" t="s">
        <v>361</v>
      </c>
      <c r="H348" s="208">
        <v>0.29999999999999999</v>
      </c>
      <c r="I348" s="209"/>
      <c r="J348" s="210">
        <f>ROUND(I348*H348,2)</f>
        <v>0</v>
      </c>
      <c r="K348" s="206" t="s">
        <v>124</v>
      </c>
      <c r="L348" s="44"/>
      <c r="M348" s="211" t="s">
        <v>19</v>
      </c>
      <c r="N348" s="212" t="s">
        <v>43</v>
      </c>
      <c r="O348" s="84"/>
      <c r="P348" s="213">
        <f>O348*H348</f>
        <v>0</v>
      </c>
      <c r="Q348" s="213">
        <v>1.06277</v>
      </c>
      <c r="R348" s="213">
        <f>Q348*H348</f>
        <v>0.31883099999999998</v>
      </c>
      <c r="S348" s="213">
        <v>0</v>
      </c>
      <c r="T348" s="214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15" t="s">
        <v>125</v>
      </c>
      <c r="AT348" s="215" t="s">
        <v>120</v>
      </c>
      <c r="AU348" s="215" t="s">
        <v>82</v>
      </c>
      <c r="AY348" s="17" t="s">
        <v>118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17" t="s">
        <v>80</v>
      </c>
      <c r="BK348" s="216">
        <f>ROUND(I348*H348,2)</f>
        <v>0</v>
      </c>
      <c r="BL348" s="17" t="s">
        <v>125</v>
      </c>
      <c r="BM348" s="215" t="s">
        <v>824</v>
      </c>
    </row>
    <row r="349" s="2" customFormat="1">
      <c r="A349" s="38"/>
      <c r="B349" s="39"/>
      <c r="C349" s="40"/>
      <c r="D349" s="217" t="s">
        <v>127</v>
      </c>
      <c r="E349" s="40"/>
      <c r="F349" s="218" t="s">
        <v>825</v>
      </c>
      <c r="G349" s="40"/>
      <c r="H349" s="40"/>
      <c r="I349" s="219"/>
      <c r="J349" s="40"/>
      <c r="K349" s="40"/>
      <c r="L349" s="44"/>
      <c r="M349" s="220"/>
      <c r="N349" s="221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127</v>
      </c>
      <c r="AU349" s="17" t="s">
        <v>82</v>
      </c>
    </row>
    <row r="350" s="2" customFormat="1">
      <c r="A350" s="38"/>
      <c r="B350" s="39"/>
      <c r="C350" s="40"/>
      <c r="D350" s="222" t="s">
        <v>129</v>
      </c>
      <c r="E350" s="40"/>
      <c r="F350" s="223" t="s">
        <v>826</v>
      </c>
      <c r="G350" s="40"/>
      <c r="H350" s="40"/>
      <c r="I350" s="219"/>
      <c r="J350" s="40"/>
      <c r="K350" s="40"/>
      <c r="L350" s="44"/>
      <c r="M350" s="220"/>
      <c r="N350" s="221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129</v>
      </c>
      <c r="AU350" s="17" t="s">
        <v>82</v>
      </c>
    </row>
    <row r="351" s="2" customFormat="1" ht="24.15" customHeight="1">
      <c r="A351" s="38"/>
      <c r="B351" s="39"/>
      <c r="C351" s="204" t="s">
        <v>514</v>
      </c>
      <c r="D351" s="204" t="s">
        <v>120</v>
      </c>
      <c r="E351" s="205" t="s">
        <v>827</v>
      </c>
      <c r="F351" s="206" t="s">
        <v>796</v>
      </c>
      <c r="G351" s="207" t="s">
        <v>211</v>
      </c>
      <c r="H351" s="208">
        <v>831.60000000000002</v>
      </c>
      <c r="I351" s="209"/>
      <c r="J351" s="210">
        <f>ROUND(I351*H351,2)</f>
        <v>0</v>
      </c>
      <c r="K351" s="206" t="s">
        <v>124</v>
      </c>
      <c r="L351" s="44"/>
      <c r="M351" s="211" t="s">
        <v>19</v>
      </c>
      <c r="N351" s="212" t="s">
        <v>43</v>
      </c>
      <c r="O351" s="84"/>
      <c r="P351" s="213">
        <f>O351*H351</f>
        <v>0</v>
      </c>
      <c r="Q351" s="213">
        <v>2.8967999999999998</v>
      </c>
      <c r="R351" s="213">
        <f>Q351*H351</f>
        <v>2408.9788800000001</v>
      </c>
      <c r="S351" s="213">
        <v>0</v>
      </c>
      <c r="T351" s="214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15" t="s">
        <v>125</v>
      </c>
      <c r="AT351" s="215" t="s">
        <v>120</v>
      </c>
      <c r="AU351" s="215" t="s">
        <v>82</v>
      </c>
      <c r="AY351" s="17" t="s">
        <v>118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7" t="s">
        <v>80</v>
      </c>
      <c r="BK351" s="216">
        <f>ROUND(I351*H351,2)</f>
        <v>0</v>
      </c>
      <c r="BL351" s="17" t="s">
        <v>125</v>
      </c>
      <c r="BM351" s="215" t="s">
        <v>828</v>
      </c>
    </row>
    <row r="352" s="2" customFormat="1">
      <c r="A352" s="38"/>
      <c r="B352" s="39"/>
      <c r="C352" s="40"/>
      <c r="D352" s="217" t="s">
        <v>127</v>
      </c>
      <c r="E352" s="40"/>
      <c r="F352" s="218" t="s">
        <v>798</v>
      </c>
      <c r="G352" s="40"/>
      <c r="H352" s="40"/>
      <c r="I352" s="219"/>
      <c r="J352" s="40"/>
      <c r="K352" s="40"/>
      <c r="L352" s="44"/>
      <c r="M352" s="220"/>
      <c r="N352" s="221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127</v>
      </c>
      <c r="AU352" s="17" t="s">
        <v>82</v>
      </c>
    </row>
    <row r="353" s="2" customFormat="1">
      <c r="A353" s="38"/>
      <c r="B353" s="39"/>
      <c r="C353" s="40"/>
      <c r="D353" s="222" t="s">
        <v>129</v>
      </c>
      <c r="E353" s="40"/>
      <c r="F353" s="223" t="s">
        <v>829</v>
      </c>
      <c r="G353" s="40"/>
      <c r="H353" s="40"/>
      <c r="I353" s="219"/>
      <c r="J353" s="40"/>
      <c r="K353" s="40"/>
      <c r="L353" s="44"/>
      <c r="M353" s="220"/>
      <c r="N353" s="221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129</v>
      </c>
      <c r="AU353" s="17" t="s">
        <v>82</v>
      </c>
    </row>
    <row r="354" s="2" customFormat="1">
      <c r="A354" s="38"/>
      <c r="B354" s="39"/>
      <c r="C354" s="40"/>
      <c r="D354" s="217" t="s">
        <v>131</v>
      </c>
      <c r="E354" s="40"/>
      <c r="F354" s="224" t="s">
        <v>800</v>
      </c>
      <c r="G354" s="40"/>
      <c r="H354" s="40"/>
      <c r="I354" s="219"/>
      <c r="J354" s="40"/>
      <c r="K354" s="40"/>
      <c r="L354" s="44"/>
      <c r="M354" s="220"/>
      <c r="N354" s="221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131</v>
      </c>
      <c r="AU354" s="17" t="s">
        <v>82</v>
      </c>
    </row>
    <row r="355" s="13" customFormat="1">
      <c r="A355" s="13"/>
      <c r="B355" s="225"/>
      <c r="C355" s="226"/>
      <c r="D355" s="217" t="s">
        <v>216</v>
      </c>
      <c r="E355" s="227" t="s">
        <v>19</v>
      </c>
      <c r="F355" s="228" t="s">
        <v>830</v>
      </c>
      <c r="G355" s="226"/>
      <c r="H355" s="229">
        <v>831.60000000000002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216</v>
      </c>
      <c r="AU355" s="235" t="s">
        <v>82</v>
      </c>
      <c r="AV355" s="13" t="s">
        <v>82</v>
      </c>
      <c r="AW355" s="13" t="s">
        <v>33</v>
      </c>
      <c r="AX355" s="13" t="s">
        <v>80</v>
      </c>
      <c r="AY355" s="235" t="s">
        <v>118</v>
      </c>
    </row>
    <row r="356" s="2" customFormat="1" ht="21.75" customHeight="1">
      <c r="A356" s="38"/>
      <c r="B356" s="39"/>
      <c r="C356" s="204" t="s">
        <v>521</v>
      </c>
      <c r="D356" s="204" t="s">
        <v>120</v>
      </c>
      <c r="E356" s="205" t="s">
        <v>477</v>
      </c>
      <c r="F356" s="206" t="s">
        <v>831</v>
      </c>
      <c r="G356" s="207" t="s">
        <v>505</v>
      </c>
      <c r="H356" s="208">
        <v>1</v>
      </c>
      <c r="I356" s="209"/>
      <c r="J356" s="210">
        <f>ROUND(I356*H356,2)</f>
        <v>0</v>
      </c>
      <c r="K356" s="206" t="s">
        <v>19</v>
      </c>
      <c r="L356" s="44"/>
      <c r="M356" s="211" t="s">
        <v>19</v>
      </c>
      <c r="N356" s="212" t="s">
        <v>43</v>
      </c>
      <c r="O356" s="84"/>
      <c r="P356" s="213">
        <f>O356*H356</f>
        <v>0</v>
      </c>
      <c r="Q356" s="213">
        <v>0</v>
      </c>
      <c r="R356" s="213">
        <f>Q356*H356</f>
        <v>0</v>
      </c>
      <c r="S356" s="213">
        <v>0</v>
      </c>
      <c r="T356" s="214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5" t="s">
        <v>125</v>
      </c>
      <c r="AT356" s="215" t="s">
        <v>120</v>
      </c>
      <c r="AU356" s="215" t="s">
        <v>82</v>
      </c>
      <c r="AY356" s="17" t="s">
        <v>118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7" t="s">
        <v>80</v>
      </c>
      <c r="BK356" s="216">
        <f>ROUND(I356*H356,2)</f>
        <v>0</v>
      </c>
      <c r="BL356" s="17" t="s">
        <v>125</v>
      </c>
      <c r="BM356" s="215" t="s">
        <v>832</v>
      </c>
    </row>
    <row r="357" s="2" customFormat="1">
      <c r="A357" s="38"/>
      <c r="B357" s="39"/>
      <c r="C357" s="40"/>
      <c r="D357" s="217" t="s">
        <v>127</v>
      </c>
      <c r="E357" s="40"/>
      <c r="F357" s="218" t="s">
        <v>831</v>
      </c>
      <c r="G357" s="40"/>
      <c r="H357" s="40"/>
      <c r="I357" s="219"/>
      <c r="J357" s="40"/>
      <c r="K357" s="40"/>
      <c r="L357" s="44"/>
      <c r="M357" s="220"/>
      <c r="N357" s="221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127</v>
      </c>
      <c r="AU357" s="17" t="s">
        <v>82</v>
      </c>
    </row>
    <row r="358" s="2" customFormat="1">
      <c r="A358" s="38"/>
      <c r="B358" s="39"/>
      <c r="C358" s="40"/>
      <c r="D358" s="217" t="s">
        <v>461</v>
      </c>
      <c r="E358" s="40"/>
      <c r="F358" s="224" t="s">
        <v>833</v>
      </c>
      <c r="G358" s="40"/>
      <c r="H358" s="40"/>
      <c r="I358" s="219"/>
      <c r="J358" s="40"/>
      <c r="K358" s="40"/>
      <c r="L358" s="44"/>
      <c r="M358" s="220"/>
      <c r="N358" s="221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461</v>
      </c>
      <c r="AU358" s="17" t="s">
        <v>82</v>
      </c>
    </row>
    <row r="359" s="12" customFormat="1" ht="22.8" customHeight="1">
      <c r="A359" s="12"/>
      <c r="B359" s="188"/>
      <c r="C359" s="189"/>
      <c r="D359" s="190" t="s">
        <v>71</v>
      </c>
      <c r="E359" s="202" t="s">
        <v>125</v>
      </c>
      <c r="F359" s="202" t="s">
        <v>513</v>
      </c>
      <c r="G359" s="189"/>
      <c r="H359" s="189"/>
      <c r="I359" s="192"/>
      <c r="J359" s="203">
        <f>BK359</f>
        <v>0</v>
      </c>
      <c r="K359" s="189"/>
      <c r="L359" s="194"/>
      <c r="M359" s="195"/>
      <c r="N359" s="196"/>
      <c r="O359" s="196"/>
      <c r="P359" s="197">
        <f>SUM(P360:P382)</f>
        <v>0</v>
      </c>
      <c r="Q359" s="196"/>
      <c r="R359" s="197">
        <f>SUM(R360:R382)</f>
        <v>69.529600000000002</v>
      </c>
      <c r="S359" s="196"/>
      <c r="T359" s="198">
        <f>SUM(T360:T382)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199" t="s">
        <v>80</v>
      </c>
      <c r="AT359" s="200" t="s">
        <v>71</v>
      </c>
      <c r="AU359" s="200" t="s">
        <v>80</v>
      </c>
      <c r="AY359" s="199" t="s">
        <v>118</v>
      </c>
      <c r="BK359" s="201">
        <f>SUM(BK360:BK382)</f>
        <v>0</v>
      </c>
    </row>
    <row r="360" s="2" customFormat="1" ht="16.5" customHeight="1">
      <c r="A360" s="38"/>
      <c r="B360" s="39"/>
      <c r="C360" s="204" t="s">
        <v>531</v>
      </c>
      <c r="D360" s="204" t="s">
        <v>120</v>
      </c>
      <c r="E360" s="205" t="s">
        <v>834</v>
      </c>
      <c r="F360" s="206" t="s">
        <v>835</v>
      </c>
      <c r="G360" s="207" t="s">
        <v>211</v>
      </c>
      <c r="H360" s="208">
        <v>18</v>
      </c>
      <c r="I360" s="209"/>
      <c r="J360" s="210">
        <f>ROUND(I360*H360,2)</f>
        <v>0</v>
      </c>
      <c r="K360" s="206" t="s">
        <v>124</v>
      </c>
      <c r="L360" s="44"/>
      <c r="M360" s="211" t="s">
        <v>19</v>
      </c>
      <c r="N360" s="212" t="s">
        <v>43</v>
      </c>
      <c r="O360" s="84"/>
      <c r="P360" s="213">
        <f>O360*H360</f>
        <v>0</v>
      </c>
      <c r="Q360" s="213">
        <v>2.4815700000000001</v>
      </c>
      <c r="R360" s="213">
        <f>Q360*H360</f>
        <v>44.668260000000004</v>
      </c>
      <c r="S360" s="213">
        <v>0</v>
      </c>
      <c r="T360" s="214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15" t="s">
        <v>125</v>
      </c>
      <c r="AT360" s="215" t="s">
        <v>120</v>
      </c>
      <c r="AU360" s="215" t="s">
        <v>82</v>
      </c>
      <c r="AY360" s="17" t="s">
        <v>118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17" t="s">
        <v>80</v>
      </c>
      <c r="BK360" s="216">
        <f>ROUND(I360*H360,2)</f>
        <v>0</v>
      </c>
      <c r="BL360" s="17" t="s">
        <v>125</v>
      </c>
      <c r="BM360" s="215" t="s">
        <v>836</v>
      </c>
    </row>
    <row r="361" s="2" customFormat="1">
      <c r="A361" s="38"/>
      <c r="B361" s="39"/>
      <c r="C361" s="40"/>
      <c r="D361" s="217" t="s">
        <v>127</v>
      </c>
      <c r="E361" s="40"/>
      <c r="F361" s="218" t="s">
        <v>837</v>
      </c>
      <c r="G361" s="40"/>
      <c r="H361" s="40"/>
      <c r="I361" s="219"/>
      <c r="J361" s="40"/>
      <c r="K361" s="40"/>
      <c r="L361" s="44"/>
      <c r="M361" s="220"/>
      <c r="N361" s="221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127</v>
      </c>
      <c r="AU361" s="17" t="s">
        <v>82</v>
      </c>
    </row>
    <row r="362" s="2" customFormat="1">
      <c r="A362" s="38"/>
      <c r="B362" s="39"/>
      <c r="C362" s="40"/>
      <c r="D362" s="222" t="s">
        <v>129</v>
      </c>
      <c r="E362" s="40"/>
      <c r="F362" s="223" t="s">
        <v>838</v>
      </c>
      <c r="G362" s="40"/>
      <c r="H362" s="40"/>
      <c r="I362" s="219"/>
      <c r="J362" s="40"/>
      <c r="K362" s="40"/>
      <c r="L362" s="44"/>
      <c r="M362" s="220"/>
      <c r="N362" s="221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129</v>
      </c>
      <c r="AU362" s="17" t="s">
        <v>82</v>
      </c>
    </row>
    <row r="363" s="2" customFormat="1">
      <c r="A363" s="38"/>
      <c r="B363" s="39"/>
      <c r="C363" s="40"/>
      <c r="D363" s="217" t="s">
        <v>131</v>
      </c>
      <c r="E363" s="40"/>
      <c r="F363" s="224" t="s">
        <v>839</v>
      </c>
      <c r="G363" s="40"/>
      <c r="H363" s="40"/>
      <c r="I363" s="219"/>
      <c r="J363" s="40"/>
      <c r="K363" s="40"/>
      <c r="L363" s="44"/>
      <c r="M363" s="220"/>
      <c r="N363" s="221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131</v>
      </c>
      <c r="AU363" s="17" t="s">
        <v>82</v>
      </c>
    </row>
    <row r="364" s="2" customFormat="1" ht="24.15" customHeight="1">
      <c r="A364" s="38"/>
      <c r="B364" s="39"/>
      <c r="C364" s="204" t="s">
        <v>170</v>
      </c>
      <c r="D364" s="204" t="s">
        <v>120</v>
      </c>
      <c r="E364" s="205" t="s">
        <v>840</v>
      </c>
      <c r="F364" s="206" t="s">
        <v>841</v>
      </c>
      <c r="G364" s="207" t="s">
        <v>123</v>
      </c>
      <c r="H364" s="208">
        <v>30</v>
      </c>
      <c r="I364" s="209"/>
      <c r="J364" s="210">
        <f>ROUND(I364*H364,2)</f>
        <v>0</v>
      </c>
      <c r="K364" s="206" t="s">
        <v>124</v>
      </c>
      <c r="L364" s="44"/>
      <c r="M364" s="211" t="s">
        <v>19</v>
      </c>
      <c r="N364" s="212" t="s">
        <v>43</v>
      </c>
      <c r="O364" s="84"/>
      <c r="P364" s="213">
        <f>O364*H364</f>
        <v>0</v>
      </c>
      <c r="Q364" s="213">
        <v>0.78741000000000005</v>
      </c>
      <c r="R364" s="213">
        <f>Q364*H364</f>
        <v>23.622300000000003</v>
      </c>
      <c r="S364" s="213">
        <v>0</v>
      </c>
      <c r="T364" s="214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15" t="s">
        <v>125</v>
      </c>
      <c r="AT364" s="215" t="s">
        <v>120</v>
      </c>
      <c r="AU364" s="215" t="s">
        <v>82</v>
      </c>
      <c r="AY364" s="17" t="s">
        <v>118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7" t="s">
        <v>80</v>
      </c>
      <c r="BK364" s="216">
        <f>ROUND(I364*H364,2)</f>
        <v>0</v>
      </c>
      <c r="BL364" s="17" t="s">
        <v>125</v>
      </c>
      <c r="BM364" s="215" t="s">
        <v>842</v>
      </c>
    </row>
    <row r="365" s="2" customFormat="1">
      <c r="A365" s="38"/>
      <c r="B365" s="39"/>
      <c r="C365" s="40"/>
      <c r="D365" s="217" t="s">
        <v>127</v>
      </c>
      <c r="E365" s="40"/>
      <c r="F365" s="218" t="s">
        <v>843</v>
      </c>
      <c r="G365" s="40"/>
      <c r="H365" s="40"/>
      <c r="I365" s="219"/>
      <c r="J365" s="40"/>
      <c r="K365" s="40"/>
      <c r="L365" s="44"/>
      <c r="M365" s="220"/>
      <c r="N365" s="221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127</v>
      </c>
      <c r="AU365" s="17" t="s">
        <v>82</v>
      </c>
    </row>
    <row r="366" s="2" customFormat="1">
      <c r="A366" s="38"/>
      <c r="B366" s="39"/>
      <c r="C366" s="40"/>
      <c r="D366" s="222" t="s">
        <v>129</v>
      </c>
      <c r="E366" s="40"/>
      <c r="F366" s="223" t="s">
        <v>844</v>
      </c>
      <c r="G366" s="40"/>
      <c r="H366" s="40"/>
      <c r="I366" s="219"/>
      <c r="J366" s="40"/>
      <c r="K366" s="40"/>
      <c r="L366" s="44"/>
      <c r="M366" s="220"/>
      <c r="N366" s="221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129</v>
      </c>
      <c r="AU366" s="17" t="s">
        <v>82</v>
      </c>
    </row>
    <row r="367" s="2" customFormat="1">
      <c r="A367" s="38"/>
      <c r="B367" s="39"/>
      <c r="C367" s="40"/>
      <c r="D367" s="217" t="s">
        <v>131</v>
      </c>
      <c r="E367" s="40"/>
      <c r="F367" s="224" t="s">
        <v>845</v>
      </c>
      <c r="G367" s="40"/>
      <c r="H367" s="40"/>
      <c r="I367" s="219"/>
      <c r="J367" s="40"/>
      <c r="K367" s="40"/>
      <c r="L367" s="44"/>
      <c r="M367" s="220"/>
      <c r="N367" s="221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131</v>
      </c>
      <c r="AU367" s="17" t="s">
        <v>82</v>
      </c>
    </row>
    <row r="368" s="13" customFormat="1">
      <c r="A368" s="13"/>
      <c r="B368" s="225"/>
      <c r="C368" s="226"/>
      <c r="D368" s="217" t="s">
        <v>216</v>
      </c>
      <c r="E368" s="227" t="s">
        <v>19</v>
      </c>
      <c r="F368" s="228" t="s">
        <v>846</v>
      </c>
      <c r="G368" s="226"/>
      <c r="H368" s="229">
        <v>30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216</v>
      </c>
      <c r="AU368" s="235" t="s">
        <v>82</v>
      </c>
      <c r="AV368" s="13" t="s">
        <v>82</v>
      </c>
      <c r="AW368" s="13" t="s">
        <v>33</v>
      </c>
      <c r="AX368" s="13" t="s">
        <v>80</v>
      </c>
      <c r="AY368" s="235" t="s">
        <v>118</v>
      </c>
    </row>
    <row r="369" s="2" customFormat="1" ht="33" customHeight="1">
      <c r="A369" s="38"/>
      <c r="B369" s="39"/>
      <c r="C369" s="204" t="s">
        <v>847</v>
      </c>
      <c r="D369" s="204" t="s">
        <v>120</v>
      </c>
      <c r="E369" s="205" t="s">
        <v>848</v>
      </c>
      <c r="F369" s="206" t="s">
        <v>849</v>
      </c>
      <c r="G369" s="207" t="s">
        <v>123</v>
      </c>
      <c r="H369" s="208">
        <v>1</v>
      </c>
      <c r="I369" s="209"/>
      <c r="J369" s="210">
        <f>ROUND(I369*H369,2)</f>
        <v>0</v>
      </c>
      <c r="K369" s="206" t="s">
        <v>124</v>
      </c>
      <c r="L369" s="44"/>
      <c r="M369" s="211" t="s">
        <v>19</v>
      </c>
      <c r="N369" s="212" t="s">
        <v>43</v>
      </c>
      <c r="O369" s="84"/>
      <c r="P369" s="213">
        <f>O369*H369</f>
        <v>0</v>
      </c>
      <c r="Q369" s="213">
        <v>0.61807999999999996</v>
      </c>
      <c r="R369" s="213">
        <f>Q369*H369</f>
        <v>0.61807999999999996</v>
      </c>
      <c r="S369" s="213">
        <v>0</v>
      </c>
      <c r="T369" s="214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15" t="s">
        <v>125</v>
      </c>
      <c r="AT369" s="215" t="s">
        <v>120</v>
      </c>
      <c r="AU369" s="215" t="s">
        <v>82</v>
      </c>
      <c r="AY369" s="17" t="s">
        <v>118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17" t="s">
        <v>80</v>
      </c>
      <c r="BK369" s="216">
        <f>ROUND(I369*H369,2)</f>
        <v>0</v>
      </c>
      <c r="BL369" s="17" t="s">
        <v>125</v>
      </c>
      <c r="BM369" s="215" t="s">
        <v>850</v>
      </c>
    </row>
    <row r="370" s="2" customFormat="1">
      <c r="A370" s="38"/>
      <c r="B370" s="39"/>
      <c r="C370" s="40"/>
      <c r="D370" s="217" t="s">
        <v>127</v>
      </c>
      <c r="E370" s="40"/>
      <c r="F370" s="218" t="s">
        <v>851</v>
      </c>
      <c r="G370" s="40"/>
      <c r="H370" s="40"/>
      <c r="I370" s="219"/>
      <c r="J370" s="40"/>
      <c r="K370" s="40"/>
      <c r="L370" s="44"/>
      <c r="M370" s="220"/>
      <c r="N370" s="221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127</v>
      </c>
      <c r="AU370" s="17" t="s">
        <v>82</v>
      </c>
    </row>
    <row r="371" s="2" customFormat="1">
      <c r="A371" s="38"/>
      <c r="B371" s="39"/>
      <c r="C371" s="40"/>
      <c r="D371" s="222" t="s">
        <v>129</v>
      </c>
      <c r="E371" s="40"/>
      <c r="F371" s="223" t="s">
        <v>852</v>
      </c>
      <c r="G371" s="40"/>
      <c r="H371" s="40"/>
      <c r="I371" s="219"/>
      <c r="J371" s="40"/>
      <c r="K371" s="40"/>
      <c r="L371" s="44"/>
      <c r="M371" s="220"/>
      <c r="N371" s="221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129</v>
      </c>
      <c r="AU371" s="17" t="s">
        <v>82</v>
      </c>
    </row>
    <row r="372" s="2" customFormat="1">
      <c r="A372" s="38"/>
      <c r="B372" s="39"/>
      <c r="C372" s="40"/>
      <c r="D372" s="217" t="s">
        <v>131</v>
      </c>
      <c r="E372" s="40"/>
      <c r="F372" s="224" t="s">
        <v>853</v>
      </c>
      <c r="G372" s="40"/>
      <c r="H372" s="40"/>
      <c r="I372" s="219"/>
      <c r="J372" s="40"/>
      <c r="K372" s="40"/>
      <c r="L372" s="44"/>
      <c r="M372" s="220"/>
      <c r="N372" s="221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131</v>
      </c>
      <c r="AU372" s="17" t="s">
        <v>82</v>
      </c>
    </row>
    <row r="373" s="2" customFormat="1" ht="33" customHeight="1">
      <c r="A373" s="38"/>
      <c r="B373" s="39"/>
      <c r="C373" s="204" t="s">
        <v>854</v>
      </c>
      <c r="D373" s="204" t="s">
        <v>120</v>
      </c>
      <c r="E373" s="205" t="s">
        <v>855</v>
      </c>
      <c r="F373" s="206" t="s">
        <v>856</v>
      </c>
      <c r="G373" s="207" t="s">
        <v>123</v>
      </c>
      <c r="H373" s="208">
        <v>1</v>
      </c>
      <c r="I373" s="209"/>
      <c r="J373" s="210">
        <f>ROUND(I373*H373,2)</f>
        <v>0</v>
      </c>
      <c r="K373" s="206" t="s">
        <v>124</v>
      </c>
      <c r="L373" s="44"/>
      <c r="M373" s="211" t="s">
        <v>19</v>
      </c>
      <c r="N373" s="212" t="s">
        <v>43</v>
      </c>
      <c r="O373" s="84"/>
      <c r="P373" s="213">
        <f>O373*H373</f>
        <v>0</v>
      </c>
      <c r="Q373" s="213">
        <v>0.62095999999999996</v>
      </c>
      <c r="R373" s="213">
        <f>Q373*H373</f>
        <v>0.62095999999999996</v>
      </c>
      <c r="S373" s="213">
        <v>0</v>
      </c>
      <c r="T373" s="214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15" t="s">
        <v>125</v>
      </c>
      <c r="AT373" s="215" t="s">
        <v>120</v>
      </c>
      <c r="AU373" s="215" t="s">
        <v>82</v>
      </c>
      <c r="AY373" s="17" t="s">
        <v>118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17" t="s">
        <v>80</v>
      </c>
      <c r="BK373" s="216">
        <f>ROUND(I373*H373,2)</f>
        <v>0</v>
      </c>
      <c r="BL373" s="17" t="s">
        <v>125</v>
      </c>
      <c r="BM373" s="215" t="s">
        <v>857</v>
      </c>
    </row>
    <row r="374" s="2" customFormat="1">
      <c r="A374" s="38"/>
      <c r="B374" s="39"/>
      <c r="C374" s="40"/>
      <c r="D374" s="217" t="s">
        <v>127</v>
      </c>
      <c r="E374" s="40"/>
      <c r="F374" s="218" t="s">
        <v>858</v>
      </c>
      <c r="G374" s="40"/>
      <c r="H374" s="40"/>
      <c r="I374" s="219"/>
      <c r="J374" s="40"/>
      <c r="K374" s="40"/>
      <c r="L374" s="44"/>
      <c r="M374" s="220"/>
      <c r="N374" s="221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127</v>
      </c>
      <c r="AU374" s="17" t="s">
        <v>82</v>
      </c>
    </row>
    <row r="375" s="2" customFormat="1">
      <c r="A375" s="38"/>
      <c r="B375" s="39"/>
      <c r="C375" s="40"/>
      <c r="D375" s="222" t="s">
        <v>129</v>
      </c>
      <c r="E375" s="40"/>
      <c r="F375" s="223" t="s">
        <v>859</v>
      </c>
      <c r="G375" s="40"/>
      <c r="H375" s="40"/>
      <c r="I375" s="219"/>
      <c r="J375" s="40"/>
      <c r="K375" s="40"/>
      <c r="L375" s="44"/>
      <c r="M375" s="220"/>
      <c r="N375" s="221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129</v>
      </c>
      <c r="AU375" s="17" t="s">
        <v>82</v>
      </c>
    </row>
    <row r="376" s="2" customFormat="1">
      <c r="A376" s="38"/>
      <c r="B376" s="39"/>
      <c r="C376" s="40"/>
      <c r="D376" s="217" t="s">
        <v>131</v>
      </c>
      <c r="E376" s="40"/>
      <c r="F376" s="224" t="s">
        <v>853</v>
      </c>
      <c r="G376" s="40"/>
      <c r="H376" s="40"/>
      <c r="I376" s="219"/>
      <c r="J376" s="40"/>
      <c r="K376" s="40"/>
      <c r="L376" s="44"/>
      <c r="M376" s="220"/>
      <c r="N376" s="221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131</v>
      </c>
      <c r="AU376" s="17" t="s">
        <v>82</v>
      </c>
    </row>
    <row r="377" s="2" customFormat="1" ht="16.5" customHeight="1">
      <c r="A377" s="38"/>
      <c r="B377" s="39"/>
      <c r="C377" s="204" t="s">
        <v>860</v>
      </c>
      <c r="D377" s="204" t="s">
        <v>120</v>
      </c>
      <c r="E377" s="205" t="s">
        <v>468</v>
      </c>
      <c r="F377" s="206" t="s">
        <v>861</v>
      </c>
      <c r="G377" s="207" t="s">
        <v>136</v>
      </c>
      <c r="H377" s="208">
        <v>1</v>
      </c>
      <c r="I377" s="209"/>
      <c r="J377" s="210">
        <f>ROUND(I377*H377,2)</f>
        <v>0</v>
      </c>
      <c r="K377" s="206" t="s">
        <v>19</v>
      </c>
      <c r="L377" s="44"/>
      <c r="M377" s="211" t="s">
        <v>19</v>
      </c>
      <c r="N377" s="212" t="s">
        <v>43</v>
      </c>
      <c r="O377" s="84"/>
      <c r="P377" s="213">
        <f>O377*H377</f>
        <v>0</v>
      </c>
      <c r="Q377" s="213">
        <v>0</v>
      </c>
      <c r="R377" s="213">
        <f>Q377*H377</f>
        <v>0</v>
      </c>
      <c r="S377" s="213">
        <v>0</v>
      </c>
      <c r="T377" s="214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15" t="s">
        <v>125</v>
      </c>
      <c r="AT377" s="215" t="s">
        <v>120</v>
      </c>
      <c r="AU377" s="215" t="s">
        <v>82</v>
      </c>
      <c r="AY377" s="17" t="s">
        <v>118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17" t="s">
        <v>80</v>
      </c>
      <c r="BK377" s="216">
        <f>ROUND(I377*H377,2)</f>
        <v>0</v>
      </c>
      <c r="BL377" s="17" t="s">
        <v>125</v>
      </c>
      <c r="BM377" s="215" t="s">
        <v>862</v>
      </c>
    </row>
    <row r="378" s="2" customFormat="1">
      <c r="A378" s="38"/>
      <c r="B378" s="39"/>
      <c r="C378" s="40"/>
      <c r="D378" s="217" t="s">
        <v>127</v>
      </c>
      <c r="E378" s="40"/>
      <c r="F378" s="218" t="s">
        <v>861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127</v>
      </c>
      <c r="AU378" s="17" t="s">
        <v>82</v>
      </c>
    </row>
    <row r="379" s="2" customFormat="1">
      <c r="A379" s="38"/>
      <c r="B379" s="39"/>
      <c r="C379" s="40"/>
      <c r="D379" s="217" t="s">
        <v>461</v>
      </c>
      <c r="E379" s="40"/>
      <c r="F379" s="224" t="s">
        <v>863</v>
      </c>
      <c r="G379" s="40"/>
      <c r="H379" s="40"/>
      <c r="I379" s="219"/>
      <c r="J379" s="40"/>
      <c r="K379" s="40"/>
      <c r="L379" s="44"/>
      <c r="M379" s="220"/>
      <c r="N379" s="221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461</v>
      </c>
      <c r="AU379" s="17" t="s">
        <v>82</v>
      </c>
    </row>
    <row r="380" s="2" customFormat="1" ht="16.5" customHeight="1">
      <c r="A380" s="38"/>
      <c r="B380" s="39"/>
      <c r="C380" s="204" t="s">
        <v>864</v>
      </c>
      <c r="D380" s="204" t="s">
        <v>120</v>
      </c>
      <c r="E380" s="205" t="s">
        <v>473</v>
      </c>
      <c r="F380" s="206" t="s">
        <v>865</v>
      </c>
      <c r="G380" s="207" t="s">
        <v>136</v>
      </c>
      <c r="H380" s="208">
        <v>1</v>
      </c>
      <c r="I380" s="209"/>
      <c r="J380" s="210">
        <f>ROUND(I380*H380,2)</f>
        <v>0</v>
      </c>
      <c r="K380" s="206" t="s">
        <v>19</v>
      </c>
      <c r="L380" s="44"/>
      <c r="M380" s="211" t="s">
        <v>19</v>
      </c>
      <c r="N380" s="212" t="s">
        <v>43</v>
      </c>
      <c r="O380" s="84"/>
      <c r="P380" s="213">
        <f>O380*H380</f>
        <v>0</v>
      </c>
      <c r="Q380" s="213">
        <v>0</v>
      </c>
      <c r="R380" s="213">
        <f>Q380*H380</f>
        <v>0</v>
      </c>
      <c r="S380" s="213">
        <v>0</v>
      </c>
      <c r="T380" s="214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15" t="s">
        <v>125</v>
      </c>
      <c r="AT380" s="215" t="s">
        <v>120</v>
      </c>
      <c r="AU380" s="215" t="s">
        <v>82</v>
      </c>
      <c r="AY380" s="17" t="s">
        <v>118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17" t="s">
        <v>80</v>
      </c>
      <c r="BK380" s="216">
        <f>ROUND(I380*H380,2)</f>
        <v>0</v>
      </c>
      <c r="BL380" s="17" t="s">
        <v>125</v>
      </c>
      <c r="BM380" s="215" t="s">
        <v>866</v>
      </c>
    </row>
    <row r="381" s="2" customFormat="1">
      <c r="A381" s="38"/>
      <c r="B381" s="39"/>
      <c r="C381" s="40"/>
      <c r="D381" s="217" t="s">
        <v>127</v>
      </c>
      <c r="E381" s="40"/>
      <c r="F381" s="218" t="s">
        <v>865</v>
      </c>
      <c r="G381" s="40"/>
      <c r="H381" s="40"/>
      <c r="I381" s="219"/>
      <c r="J381" s="40"/>
      <c r="K381" s="40"/>
      <c r="L381" s="44"/>
      <c r="M381" s="220"/>
      <c r="N381" s="221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127</v>
      </c>
      <c r="AU381" s="17" t="s">
        <v>82</v>
      </c>
    </row>
    <row r="382" s="2" customFormat="1">
      <c r="A382" s="38"/>
      <c r="B382" s="39"/>
      <c r="C382" s="40"/>
      <c r="D382" s="217" t="s">
        <v>461</v>
      </c>
      <c r="E382" s="40"/>
      <c r="F382" s="224" t="s">
        <v>863</v>
      </c>
      <c r="G382" s="40"/>
      <c r="H382" s="40"/>
      <c r="I382" s="219"/>
      <c r="J382" s="40"/>
      <c r="K382" s="40"/>
      <c r="L382" s="44"/>
      <c r="M382" s="220"/>
      <c r="N382" s="221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461</v>
      </c>
      <c r="AU382" s="17" t="s">
        <v>82</v>
      </c>
    </row>
    <row r="383" s="12" customFormat="1" ht="22.8" customHeight="1">
      <c r="A383" s="12"/>
      <c r="B383" s="188"/>
      <c r="C383" s="189"/>
      <c r="D383" s="190" t="s">
        <v>71</v>
      </c>
      <c r="E383" s="202" t="s">
        <v>146</v>
      </c>
      <c r="F383" s="202" t="s">
        <v>867</v>
      </c>
      <c r="G383" s="189"/>
      <c r="H383" s="189"/>
      <c r="I383" s="192"/>
      <c r="J383" s="203">
        <f>BK383</f>
        <v>0</v>
      </c>
      <c r="K383" s="189"/>
      <c r="L383" s="194"/>
      <c r="M383" s="195"/>
      <c r="N383" s="196"/>
      <c r="O383" s="196"/>
      <c r="P383" s="197">
        <f>SUM(P384:P404)</f>
        <v>0</v>
      </c>
      <c r="Q383" s="196"/>
      <c r="R383" s="197">
        <f>SUM(R384:R404)</f>
        <v>29.379792000000002</v>
      </c>
      <c r="S383" s="196"/>
      <c r="T383" s="198">
        <f>SUM(T384:T404)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199" t="s">
        <v>80</v>
      </c>
      <c r="AT383" s="200" t="s">
        <v>71</v>
      </c>
      <c r="AU383" s="200" t="s">
        <v>80</v>
      </c>
      <c r="AY383" s="199" t="s">
        <v>118</v>
      </c>
      <c r="BK383" s="201">
        <f>SUM(BK384:BK404)</f>
        <v>0</v>
      </c>
    </row>
    <row r="384" s="2" customFormat="1" ht="16.5" customHeight="1">
      <c r="A384" s="38"/>
      <c r="B384" s="39"/>
      <c r="C384" s="204" t="s">
        <v>868</v>
      </c>
      <c r="D384" s="204" t="s">
        <v>120</v>
      </c>
      <c r="E384" s="205" t="s">
        <v>869</v>
      </c>
      <c r="F384" s="206" t="s">
        <v>870</v>
      </c>
      <c r="G384" s="207" t="s">
        <v>123</v>
      </c>
      <c r="H384" s="208">
        <v>30.100000000000001</v>
      </c>
      <c r="I384" s="209"/>
      <c r="J384" s="210">
        <f>ROUND(I384*H384,2)</f>
        <v>0</v>
      </c>
      <c r="K384" s="206" t="s">
        <v>124</v>
      </c>
      <c r="L384" s="44"/>
      <c r="M384" s="211" t="s">
        <v>19</v>
      </c>
      <c r="N384" s="212" t="s">
        <v>43</v>
      </c>
      <c r="O384" s="84"/>
      <c r="P384" s="213">
        <f>O384*H384</f>
        <v>0</v>
      </c>
      <c r="Q384" s="213">
        <v>0.46000000000000002</v>
      </c>
      <c r="R384" s="213">
        <f>Q384*H384</f>
        <v>13.846000000000002</v>
      </c>
      <c r="S384" s="213">
        <v>0</v>
      </c>
      <c r="T384" s="21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5" t="s">
        <v>125</v>
      </c>
      <c r="AT384" s="215" t="s">
        <v>120</v>
      </c>
      <c r="AU384" s="215" t="s">
        <v>82</v>
      </c>
      <c r="AY384" s="17" t="s">
        <v>118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80</v>
      </c>
      <c r="BK384" s="216">
        <f>ROUND(I384*H384,2)</f>
        <v>0</v>
      </c>
      <c r="BL384" s="17" t="s">
        <v>125</v>
      </c>
      <c r="BM384" s="215" t="s">
        <v>871</v>
      </c>
    </row>
    <row r="385" s="2" customFormat="1">
      <c r="A385" s="38"/>
      <c r="B385" s="39"/>
      <c r="C385" s="40"/>
      <c r="D385" s="217" t="s">
        <v>127</v>
      </c>
      <c r="E385" s="40"/>
      <c r="F385" s="218" t="s">
        <v>872</v>
      </c>
      <c r="G385" s="40"/>
      <c r="H385" s="40"/>
      <c r="I385" s="219"/>
      <c r="J385" s="40"/>
      <c r="K385" s="40"/>
      <c r="L385" s="44"/>
      <c r="M385" s="220"/>
      <c r="N385" s="221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127</v>
      </c>
      <c r="AU385" s="17" t="s">
        <v>82</v>
      </c>
    </row>
    <row r="386" s="2" customFormat="1">
      <c r="A386" s="38"/>
      <c r="B386" s="39"/>
      <c r="C386" s="40"/>
      <c r="D386" s="222" t="s">
        <v>129</v>
      </c>
      <c r="E386" s="40"/>
      <c r="F386" s="223" t="s">
        <v>873</v>
      </c>
      <c r="G386" s="40"/>
      <c r="H386" s="40"/>
      <c r="I386" s="219"/>
      <c r="J386" s="40"/>
      <c r="K386" s="40"/>
      <c r="L386" s="44"/>
      <c r="M386" s="220"/>
      <c r="N386" s="221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129</v>
      </c>
      <c r="AU386" s="17" t="s">
        <v>82</v>
      </c>
    </row>
    <row r="387" s="2" customFormat="1" ht="33" customHeight="1">
      <c r="A387" s="38"/>
      <c r="B387" s="39"/>
      <c r="C387" s="204" t="s">
        <v>874</v>
      </c>
      <c r="D387" s="204" t="s">
        <v>120</v>
      </c>
      <c r="E387" s="205" t="s">
        <v>875</v>
      </c>
      <c r="F387" s="206" t="s">
        <v>876</v>
      </c>
      <c r="G387" s="207" t="s">
        <v>123</v>
      </c>
      <c r="H387" s="208">
        <v>30.100000000000001</v>
      </c>
      <c r="I387" s="209"/>
      <c r="J387" s="210">
        <f>ROUND(I387*H387,2)</f>
        <v>0</v>
      </c>
      <c r="K387" s="206" t="s">
        <v>124</v>
      </c>
      <c r="L387" s="44"/>
      <c r="M387" s="211" t="s">
        <v>19</v>
      </c>
      <c r="N387" s="212" t="s">
        <v>43</v>
      </c>
      <c r="O387" s="84"/>
      <c r="P387" s="213">
        <f>O387*H387</f>
        <v>0</v>
      </c>
      <c r="Q387" s="213">
        <v>0.21099999999999999</v>
      </c>
      <c r="R387" s="213">
        <f>Q387*H387</f>
        <v>6.3510999999999997</v>
      </c>
      <c r="S387" s="213">
        <v>0</v>
      </c>
      <c r="T387" s="214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15" t="s">
        <v>125</v>
      </c>
      <c r="AT387" s="215" t="s">
        <v>120</v>
      </c>
      <c r="AU387" s="215" t="s">
        <v>82</v>
      </c>
      <c r="AY387" s="17" t="s">
        <v>118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17" t="s">
        <v>80</v>
      </c>
      <c r="BK387" s="216">
        <f>ROUND(I387*H387,2)</f>
        <v>0</v>
      </c>
      <c r="BL387" s="17" t="s">
        <v>125</v>
      </c>
      <c r="BM387" s="215" t="s">
        <v>877</v>
      </c>
    </row>
    <row r="388" s="2" customFormat="1">
      <c r="A388" s="38"/>
      <c r="B388" s="39"/>
      <c r="C388" s="40"/>
      <c r="D388" s="217" t="s">
        <v>127</v>
      </c>
      <c r="E388" s="40"/>
      <c r="F388" s="218" t="s">
        <v>878</v>
      </c>
      <c r="G388" s="40"/>
      <c r="H388" s="40"/>
      <c r="I388" s="219"/>
      <c r="J388" s="40"/>
      <c r="K388" s="40"/>
      <c r="L388" s="44"/>
      <c r="M388" s="220"/>
      <c r="N388" s="221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127</v>
      </c>
      <c r="AU388" s="17" t="s">
        <v>82</v>
      </c>
    </row>
    <row r="389" s="2" customFormat="1">
      <c r="A389" s="38"/>
      <c r="B389" s="39"/>
      <c r="C389" s="40"/>
      <c r="D389" s="222" t="s">
        <v>129</v>
      </c>
      <c r="E389" s="40"/>
      <c r="F389" s="223" t="s">
        <v>879</v>
      </c>
      <c r="G389" s="40"/>
      <c r="H389" s="40"/>
      <c r="I389" s="219"/>
      <c r="J389" s="40"/>
      <c r="K389" s="40"/>
      <c r="L389" s="44"/>
      <c r="M389" s="220"/>
      <c r="N389" s="221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129</v>
      </c>
      <c r="AU389" s="17" t="s">
        <v>82</v>
      </c>
    </row>
    <row r="390" s="2" customFormat="1">
      <c r="A390" s="38"/>
      <c r="B390" s="39"/>
      <c r="C390" s="40"/>
      <c r="D390" s="217" t="s">
        <v>131</v>
      </c>
      <c r="E390" s="40"/>
      <c r="F390" s="224" t="s">
        <v>880</v>
      </c>
      <c r="G390" s="40"/>
      <c r="H390" s="40"/>
      <c r="I390" s="219"/>
      <c r="J390" s="40"/>
      <c r="K390" s="40"/>
      <c r="L390" s="44"/>
      <c r="M390" s="220"/>
      <c r="N390" s="221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131</v>
      </c>
      <c r="AU390" s="17" t="s">
        <v>82</v>
      </c>
    </row>
    <row r="391" s="2" customFormat="1" ht="24.15" customHeight="1">
      <c r="A391" s="38"/>
      <c r="B391" s="39"/>
      <c r="C391" s="204" t="s">
        <v>881</v>
      </c>
      <c r="D391" s="204" t="s">
        <v>120</v>
      </c>
      <c r="E391" s="205" t="s">
        <v>882</v>
      </c>
      <c r="F391" s="206" t="s">
        <v>883</v>
      </c>
      <c r="G391" s="207" t="s">
        <v>123</v>
      </c>
      <c r="H391" s="208">
        <v>71.099999999999994</v>
      </c>
      <c r="I391" s="209"/>
      <c r="J391" s="210">
        <f>ROUND(I391*H391,2)</f>
        <v>0</v>
      </c>
      <c r="K391" s="206" t="s">
        <v>124</v>
      </c>
      <c r="L391" s="44"/>
      <c r="M391" s="211" t="s">
        <v>19</v>
      </c>
      <c r="N391" s="212" t="s">
        <v>43</v>
      </c>
      <c r="O391" s="84"/>
      <c r="P391" s="213">
        <f>O391*H391</f>
        <v>0</v>
      </c>
      <c r="Q391" s="213">
        <v>0.0075300000000000002</v>
      </c>
      <c r="R391" s="213">
        <f>Q391*H391</f>
        <v>0.53538299999999994</v>
      </c>
      <c r="S391" s="213">
        <v>0</v>
      </c>
      <c r="T391" s="214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15" t="s">
        <v>125</v>
      </c>
      <c r="AT391" s="215" t="s">
        <v>120</v>
      </c>
      <c r="AU391" s="215" t="s">
        <v>82</v>
      </c>
      <c r="AY391" s="17" t="s">
        <v>118</v>
      </c>
      <c r="BE391" s="216">
        <f>IF(N391="základní",J391,0)</f>
        <v>0</v>
      </c>
      <c r="BF391" s="216">
        <f>IF(N391="snížená",J391,0)</f>
        <v>0</v>
      </c>
      <c r="BG391" s="216">
        <f>IF(N391="zákl. přenesená",J391,0)</f>
        <v>0</v>
      </c>
      <c r="BH391" s="216">
        <f>IF(N391="sníž. přenesená",J391,0)</f>
        <v>0</v>
      </c>
      <c r="BI391" s="216">
        <f>IF(N391="nulová",J391,0)</f>
        <v>0</v>
      </c>
      <c r="BJ391" s="17" t="s">
        <v>80</v>
      </c>
      <c r="BK391" s="216">
        <f>ROUND(I391*H391,2)</f>
        <v>0</v>
      </c>
      <c r="BL391" s="17" t="s">
        <v>125</v>
      </c>
      <c r="BM391" s="215" t="s">
        <v>884</v>
      </c>
    </row>
    <row r="392" s="2" customFormat="1">
      <c r="A392" s="38"/>
      <c r="B392" s="39"/>
      <c r="C392" s="40"/>
      <c r="D392" s="217" t="s">
        <v>127</v>
      </c>
      <c r="E392" s="40"/>
      <c r="F392" s="218" t="s">
        <v>885</v>
      </c>
      <c r="G392" s="40"/>
      <c r="H392" s="40"/>
      <c r="I392" s="219"/>
      <c r="J392" s="40"/>
      <c r="K392" s="40"/>
      <c r="L392" s="44"/>
      <c r="M392" s="220"/>
      <c r="N392" s="221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127</v>
      </c>
      <c r="AU392" s="17" t="s">
        <v>82</v>
      </c>
    </row>
    <row r="393" s="2" customFormat="1">
      <c r="A393" s="38"/>
      <c r="B393" s="39"/>
      <c r="C393" s="40"/>
      <c r="D393" s="222" t="s">
        <v>129</v>
      </c>
      <c r="E393" s="40"/>
      <c r="F393" s="223" t="s">
        <v>886</v>
      </c>
      <c r="G393" s="40"/>
      <c r="H393" s="40"/>
      <c r="I393" s="219"/>
      <c r="J393" s="40"/>
      <c r="K393" s="40"/>
      <c r="L393" s="44"/>
      <c r="M393" s="220"/>
      <c r="N393" s="221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129</v>
      </c>
      <c r="AU393" s="17" t="s">
        <v>82</v>
      </c>
    </row>
    <row r="394" s="2" customFormat="1" ht="24.15" customHeight="1">
      <c r="A394" s="38"/>
      <c r="B394" s="39"/>
      <c r="C394" s="204" t="s">
        <v>887</v>
      </c>
      <c r="D394" s="204" t="s">
        <v>120</v>
      </c>
      <c r="E394" s="205" t="s">
        <v>888</v>
      </c>
      <c r="F394" s="206" t="s">
        <v>889</v>
      </c>
      <c r="G394" s="207" t="s">
        <v>123</v>
      </c>
      <c r="H394" s="208">
        <v>71.099999999999994</v>
      </c>
      <c r="I394" s="209"/>
      <c r="J394" s="210">
        <f>ROUND(I394*H394,2)</f>
        <v>0</v>
      </c>
      <c r="K394" s="206" t="s">
        <v>124</v>
      </c>
      <c r="L394" s="44"/>
      <c r="M394" s="211" t="s">
        <v>19</v>
      </c>
      <c r="N394" s="212" t="s">
        <v>43</v>
      </c>
      <c r="O394" s="84"/>
      <c r="P394" s="213">
        <f>O394*H394</f>
        <v>0</v>
      </c>
      <c r="Q394" s="213">
        <v>0.00071000000000000002</v>
      </c>
      <c r="R394" s="213">
        <f>Q394*H394</f>
        <v>0.050480999999999998</v>
      </c>
      <c r="S394" s="213">
        <v>0</v>
      </c>
      <c r="T394" s="214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15" t="s">
        <v>125</v>
      </c>
      <c r="AT394" s="215" t="s">
        <v>120</v>
      </c>
      <c r="AU394" s="215" t="s">
        <v>82</v>
      </c>
      <c r="AY394" s="17" t="s">
        <v>118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7" t="s">
        <v>80</v>
      </c>
      <c r="BK394" s="216">
        <f>ROUND(I394*H394,2)</f>
        <v>0</v>
      </c>
      <c r="BL394" s="17" t="s">
        <v>125</v>
      </c>
      <c r="BM394" s="215" t="s">
        <v>890</v>
      </c>
    </row>
    <row r="395" s="2" customFormat="1">
      <c r="A395" s="38"/>
      <c r="B395" s="39"/>
      <c r="C395" s="40"/>
      <c r="D395" s="217" t="s">
        <v>127</v>
      </c>
      <c r="E395" s="40"/>
      <c r="F395" s="218" t="s">
        <v>891</v>
      </c>
      <c r="G395" s="40"/>
      <c r="H395" s="40"/>
      <c r="I395" s="219"/>
      <c r="J395" s="40"/>
      <c r="K395" s="40"/>
      <c r="L395" s="44"/>
      <c r="M395" s="220"/>
      <c r="N395" s="221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127</v>
      </c>
      <c r="AU395" s="17" t="s">
        <v>82</v>
      </c>
    </row>
    <row r="396" s="2" customFormat="1">
      <c r="A396" s="38"/>
      <c r="B396" s="39"/>
      <c r="C396" s="40"/>
      <c r="D396" s="222" t="s">
        <v>129</v>
      </c>
      <c r="E396" s="40"/>
      <c r="F396" s="223" t="s">
        <v>892</v>
      </c>
      <c r="G396" s="40"/>
      <c r="H396" s="40"/>
      <c r="I396" s="219"/>
      <c r="J396" s="40"/>
      <c r="K396" s="40"/>
      <c r="L396" s="44"/>
      <c r="M396" s="220"/>
      <c r="N396" s="221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129</v>
      </c>
      <c r="AU396" s="17" t="s">
        <v>82</v>
      </c>
    </row>
    <row r="397" s="2" customFormat="1" ht="33" customHeight="1">
      <c r="A397" s="38"/>
      <c r="B397" s="39"/>
      <c r="C397" s="204" t="s">
        <v>893</v>
      </c>
      <c r="D397" s="204" t="s">
        <v>120</v>
      </c>
      <c r="E397" s="205" t="s">
        <v>894</v>
      </c>
      <c r="F397" s="206" t="s">
        <v>895</v>
      </c>
      <c r="G397" s="207" t="s">
        <v>123</v>
      </c>
      <c r="H397" s="208">
        <v>71.099999999999994</v>
      </c>
      <c r="I397" s="209"/>
      <c r="J397" s="210">
        <f>ROUND(I397*H397,2)</f>
        <v>0</v>
      </c>
      <c r="K397" s="206" t="s">
        <v>124</v>
      </c>
      <c r="L397" s="44"/>
      <c r="M397" s="211" t="s">
        <v>19</v>
      </c>
      <c r="N397" s="212" t="s">
        <v>43</v>
      </c>
      <c r="O397" s="84"/>
      <c r="P397" s="213">
        <f>O397*H397</f>
        <v>0</v>
      </c>
      <c r="Q397" s="213">
        <v>0.10373</v>
      </c>
      <c r="R397" s="213">
        <f>Q397*H397</f>
        <v>7.375203</v>
      </c>
      <c r="S397" s="213">
        <v>0</v>
      </c>
      <c r="T397" s="214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15" t="s">
        <v>125</v>
      </c>
      <c r="AT397" s="215" t="s">
        <v>120</v>
      </c>
      <c r="AU397" s="215" t="s">
        <v>82</v>
      </c>
      <c r="AY397" s="17" t="s">
        <v>118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17" t="s">
        <v>80</v>
      </c>
      <c r="BK397" s="216">
        <f>ROUND(I397*H397,2)</f>
        <v>0</v>
      </c>
      <c r="BL397" s="17" t="s">
        <v>125</v>
      </c>
      <c r="BM397" s="215" t="s">
        <v>896</v>
      </c>
    </row>
    <row r="398" s="2" customFormat="1">
      <c r="A398" s="38"/>
      <c r="B398" s="39"/>
      <c r="C398" s="40"/>
      <c r="D398" s="217" t="s">
        <v>127</v>
      </c>
      <c r="E398" s="40"/>
      <c r="F398" s="218" t="s">
        <v>897</v>
      </c>
      <c r="G398" s="40"/>
      <c r="H398" s="40"/>
      <c r="I398" s="219"/>
      <c r="J398" s="40"/>
      <c r="K398" s="40"/>
      <c r="L398" s="44"/>
      <c r="M398" s="220"/>
      <c r="N398" s="221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127</v>
      </c>
      <c r="AU398" s="17" t="s">
        <v>82</v>
      </c>
    </row>
    <row r="399" s="2" customFormat="1">
      <c r="A399" s="38"/>
      <c r="B399" s="39"/>
      <c r="C399" s="40"/>
      <c r="D399" s="222" t="s">
        <v>129</v>
      </c>
      <c r="E399" s="40"/>
      <c r="F399" s="223" t="s">
        <v>898</v>
      </c>
      <c r="G399" s="40"/>
      <c r="H399" s="40"/>
      <c r="I399" s="219"/>
      <c r="J399" s="40"/>
      <c r="K399" s="40"/>
      <c r="L399" s="44"/>
      <c r="M399" s="220"/>
      <c r="N399" s="221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129</v>
      </c>
      <c r="AU399" s="17" t="s">
        <v>82</v>
      </c>
    </row>
    <row r="400" s="2" customFormat="1">
      <c r="A400" s="38"/>
      <c r="B400" s="39"/>
      <c r="C400" s="40"/>
      <c r="D400" s="217" t="s">
        <v>131</v>
      </c>
      <c r="E400" s="40"/>
      <c r="F400" s="224" t="s">
        <v>899</v>
      </c>
      <c r="G400" s="40"/>
      <c r="H400" s="40"/>
      <c r="I400" s="219"/>
      <c r="J400" s="40"/>
      <c r="K400" s="40"/>
      <c r="L400" s="44"/>
      <c r="M400" s="220"/>
      <c r="N400" s="221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131</v>
      </c>
      <c r="AU400" s="17" t="s">
        <v>82</v>
      </c>
    </row>
    <row r="401" s="2" customFormat="1" ht="24.15" customHeight="1">
      <c r="A401" s="38"/>
      <c r="B401" s="39"/>
      <c r="C401" s="204" t="s">
        <v>900</v>
      </c>
      <c r="D401" s="204" t="s">
        <v>120</v>
      </c>
      <c r="E401" s="205" t="s">
        <v>901</v>
      </c>
      <c r="F401" s="206" t="s">
        <v>902</v>
      </c>
      <c r="G401" s="207" t="s">
        <v>123</v>
      </c>
      <c r="H401" s="208">
        <v>14.5</v>
      </c>
      <c r="I401" s="209"/>
      <c r="J401" s="210">
        <f>ROUND(I401*H401,2)</f>
        <v>0</v>
      </c>
      <c r="K401" s="206" t="s">
        <v>124</v>
      </c>
      <c r="L401" s="44"/>
      <c r="M401" s="211" t="s">
        <v>19</v>
      </c>
      <c r="N401" s="212" t="s">
        <v>43</v>
      </c>
      <c r="O401" s="84"/>
      <c r="P401" s="213">
        <f>O401*H401</f>
        <v>0</v>
      </c>
      <c r="Q401" s="213">
        <v>0.084250000000000005</v>
      </c>
      <c r="R401" s="213">
        <f>Q401*H401</f>
        <v>1.2216250000000002</v>
      </c>
      <c r="S401" s="213">
        <v>0</v>
      </c>
      <c r="T401" s="214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15" t="s">
        <v>125</v>
      </c>
      <c r="AT401" s="215" t="s">
        <v>120</v>
      </c>
      <c r="AU401" s="215" t="s">
        <v>82</v>
      </c>
      <c r="AY401" s="17" t="s">
        <v>118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17" t="s">
        <v>80</v>
      </c>
      <c r="BK401" s="216">
        <f>ROUND(I401*H401,2)</f>
        <v>0</v>
      </c>
      <c r="BL401" s="17" t="s">
        <v>125</v>
      </c>
      <c r="BM401" s="215" t="s">
        <v>903</v>
      </c>
    </row>
    <row r="402" s="2" customFormat="1">
      <c r="A402" s="38"/>
      <c r="B402" s="39"/>
      <c r="C402" s="40"/>
      <c r="D402" s="217" t="s">
        <v>127</v>
      </c>
      <c r="E402" s="40"/>
      <c r="F402" s="218" t="s">
        <v>904</v>
      </c>
      <c r="G402" s="40"/>
      <c r="H402" s="40"/>
      <c r="I402" s="219"/>
      <c r="J402" s="40"/>
      <c r="K402" s="40"/>
      <c r="L402" s="44"/>
      <c r="M402" s="220"/>
      <c r="N402" s="221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127</v>
      </c>
      <c r="AU402" s="17" t="s">
        <v>82</v>
      </c>
    </row>
    <row r="403" s="2" customFormat="1">
      <c r="A403" s="38"/>
      <c r="B403" s="39"/>
      <c r="C403" s="40"/>
      <c r="D403" s="222" t="s">
        <v>129</v>
      </c>
      <c r="E403" s="40"/>
      <c r="F403" s="223" t="s">
        <v>905</v>
      </c>
      <c r="G403" s="40"/>
      <c r="H403" s="40"/>
      <c r="I403" s="219"/>
      <c r="J403" s="40"/>
      <c r="K403" s="40"/>
      <c r="L403" s="44"/>
      <c r="M403" s="220"/>
      <c r="N403" s="221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129</v>
      </c>
      <c r="AU403" s="17" t="s">
        <v>82</v>
      </c>
    </row>
    <row r="404" s="2" customFormat="1">
      <c r="A404" s="38"/>
      <c r="B404" s="39"/>
      <c r="C404" s="40"/>
      <c r="D404" s="217" t="s">
        <v>131</v>
      </c>
      <c r="E404" s="40"/>
      <c r="F404" s="224" t="s">
        <v>906</v>
      </c>
      <c r="G404" s="40"/>
      <c r="H404" s="40"/>
      <c r="I404" s="219"/>
      <c r="J404" s="40"/>
      <c r="K404" s="40"/>
      <c r="L404" s="44"/>
      <c r="M404" s="220"/>
      <c r="N404" s="221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131</v>
      </c>
      <c r="AU404" s="17" t="s">
        <v>82</v>
      </c>
    </row>
    <row r="405" s="12" customFormat="1" ht="22.8" customHeight="1">
      <c r="A405" s="12"/>
      <c r="B405" s="188"/>
      <c r="C405" s="189"/>
      <c r="D405" s="190" t="s">
        <v>71</v>
      </c>
      <c r="E405" s="202" t="s">
        <v>152</v>
      </c>
      <c r="F405" s="202" t="s">
        <v>907</v>
      </c>
      <c r="G405" s="189"/>
      <c r="H405" s="189"/>
      <c r="I405" s="192"/>
      <c r="J405" s="203">
        <f>BK405</f>
        <v>0</v>
      </c>
      <c r="K405" s="189"/>
      <c r="L405" s="194"/>
      <c r="M405" s="195"/>
      <c r="N405" s="196"/>
      <c r="O405" s="196"/>
      <c r="P405" s="197">
        <f>SUM(P406:P410)</f>
        <v>0</v>
      </c>
      <c r="Q405" s="196"/>
      <c r="R405" s="197">
        <f>SUM(R406:R410)</f>
        <v>4.6863359999999998</v>
      </c>
      <c r="S405" s="196"/>
      <c r="T405" s="198">
        <f>SUM(T406:T410)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199" t="s">
        <v>80</v>
      </c>
      <c r="AT405" s="200" t="s">
        <v>71</v>
      </c>
      <c r="AU405" s="200" t="s">
        <v>80</v>
      </c>
      <c r="AY405" s="199" t="s">
        <v>118</v>
      </c>
      <c r="BK405" s="201">
        <f>SUM(BK406:BK410)</f>
        <v>0</v>
      </c>
    </row>
    <row r="406" s="2" customFormat="1" ht="24.15" customHeight="1">
      <c r="A406" s="38"/>
      <c r="B406" s="39"/>
      <c r="C406" s="204" t="s">
        <v>908</v>
      </c>
      <c r="D406" s="204" t="s">
        <v>120</v>
      </c>
      <c r="E406" s="205" t="s">
        <v>909</v>
      </c>
      <c r="F406" s="206" t="s">
        <v>910</v>
      </c>
      <c r="G406" s="207" t="s">
        <v>123</v>
      </c>
      <c r="H406" s="208">
        <v>51.200000000000003</v>
      </c>
      <c r="I406" s="209"/>
      <c r="J406" s="210">
        <f>ROUND(I406*H406,2)</f>
        <v>0</v>
      </c>
      <c r="K406" s="206" t="s">
        <v>124</v>
      </c>
      <c r="L406" s="44"/>
      <c r="M406" s="211" t="s">
        <v>19</v>
      </c>
      <c r="N406" s="212" t="s">
        <v>43</v>
      </c>
      <c r="O406" s="84"/>
      <c r="P406" s="213">
        <f>O406*H406</f>
        <v>0</v>
      </c>
      <c r="Q406" s="213">
        <v>0.09153</v>
      </c>
      <c r="R406" s="213">
        <f>Q406*H406</f>
        <v>4.6863359999999998</v>
      </c>
      <c r="S406" s="213">
        <v>0</v>
      </c>
      <c r="T406" s="214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15" t="s">
        <v>125</v>
      </c>
      <c r="AT406" s="215" t="s">
        <v>120</v>
      </c>
      <c r="AU406" s="215" t="s">
        <v>82</v>
      </c>
      <c r="AY406" s="17" t="s">
        <v>118</v>
      </c>
      <c r="BE406" s="216">
        <f>IF(N406="základní",J406,0)</f>
        <v>0</v>
      </c>
      <c r="BF406" s="216">
        <f>IF(N406="snížená",J406,0)</f>
        <v>0</v>
      </c>
      <c r="BG406" s="216">
        <f>IF(N406="zákl. přenesená",J406,0)</f>
        <v>0</v>
      </c>
      <c r="BH406" s="216">
        <f>IF(N406="sníž. přenesená",J406,0)</f>
        <v>0</v>
      </c>
      <c r="BI406" s="216">
        <f>IF(N406="nulová",J406,0)</f>
        <v>0</v>
      </c>
      <c r="BJ406" s="17" t="s">
        <v>80</v>
      </c>
      <c r="BK406" s="216">
        <f>ROUND(I406*H406,2)</f>
        <v>0</v>
      </c>
      <c r="BL406" s="17" t="s">
        <v>125</v>
      </c>
      <c r="BM406" s="215" t="s">
        <v>911</v>
      </c>
    </row>
    <row r="407" s="2" customFormat="1">
      <c r="A407" s="38"/>
      <c r="B407" s="39"/>
      <c r="C407" s="40"/>
      <c r="D407" s="217" t="s">
        <v>127</v>
      </c>
      <c r="E407" s="40"/>
      <c r="F407" s="218" t="s">
        <v>912</v>
      </c>
      <c r="G407" s="40"/>
      <c r="H407" s="40"/>
      <c r="I407" s="219"/>
      <c r="J407" s="40"/>
      <c r="K407" s="40"/>
      <c r="L407" s="44"/>
      <c r="M407" s="220"/>
      <c r="N407" s="221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127</v>
      </c>
      <c r="AU407" s="17" t="s">
        <v>82</v>
      </c>
    </row>
    <row r="408" s="2" customFormat="1">
      <c r="A408" s="38"/>
      <c r="B408" s="39"/>
      <c r="C408" s="40"/>
      <c r="D408" s="222" t="s">
        <v>129</v>
      </c>
      <c r="E408" s="40"/>
      <c r="F408" s="223" t="s">
        <v>913</v>
      </c>
      <c r="G408" s="40"/>
      <c r="H408" s="40"/>
      <c r="I408" s="219"/>
      <c r="J408" s="40"/>
      <c r="K408" s="40"/>
      <c r="L408" s="44"/>
      <c r="M408" s="220"/>
      <c r="N408" s="221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129</v>
      </c>
      <c r="AU408" s="17" t="s">
        <v>82</v>
      </c>
    </row>
    <row r="409" s="2" customFormat="1">
      <c r="A409" s="38"/>
      <c r="B409" s="39"/>
      <c r="C409" s="40"/>
      <c r="D409" s="217" t="s">
        <v>131</v>
      </c>
      <c r="E409" s="40"/>
      <c r="F409" s="224" t="s">
        <v>914</v>
      </c>
      <c r="G409" s="40"/>
      <c r="H409" s="40"/>
      <c r="I409" s="219"/>
      <c r="J409" s="40"/>
      <c r="K409" s="40"/>
      <c r="L409" s="44"/>
      <c r="M409" s="220"/>
      <c r="N409" s="221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131</v>
      </c>
      <c r="AU409" s="17" t="s">
        <v>82</v>
      </c>
    </row>
    <row r="410" s="13" customFormat="1">
      <c r="A410" s="13"/>
      <c r="B410" s="225"/>
      <c r="C410" s="226"/>
      <c r="D410" s="217" t="s">
        <v>216</v>
      </c>
      <c r="E410" s="227" t="s">
        <v>19</v>
      </c>
      <c r="F410" s="228" t="s">
        <v>915</v>
      </c>
      <c r="G410" s="226"/>
      <c r="H410" s="229">
        <v>51.200000000000003</v>
      </c>
      <c r="I410" s="230"/>
      <c r="J410" s="226"/>
      <c r="K410" s="226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216</v>
      </c>
      <c r="AU410" s="235" t="s">
        <v>82</v>
      </c>
      <c r="AV410" s="13" t="s">
        <v>82</v>
      </c>
      <c r="AW410" s="13" t="s">
        <v>33</v>
      </c>
      <c r="AX410" s="13" t="s">
        <v>80</v>
      </c>
      <c r="AY410" s="235" t="s">
        <v>118</v>
      </c>
    </row>
    <row r="411" s="12" customFormat="1" ht="22.8" customHeight="1">
      <c r="A411" s="12"/>
      <c r="B411" s="188"/>
      <c r="C411" s="189"/>
      <c r="D411" s="190" t="s">
        <v>71</v>
      </c>
      <c r="E411" s="202" t="s">
        <v>164</v>
      </c>
      <c r="F411" s="202" t="s">
        <v>916</v>
      </c>
      <c r="G411" s="189"/>
      <c r="H411" s="189"/>
      <c r="I411" s="192"/>
      <c r="J411" s="203">
        <f>BK411</f>
        <v>0</v>
      </c>
      <c r="K411" s="189"/>
      <c r="L411" s="194"/>
      <c r="M411" s="195"/>
      <c r="N411" s="196"/>
      <c r="O411" s="196"/>
      <c r="P411" s="197">
        <f>SUM(P412:P438)</f>
        <v>0</v>
      </c>
      <c r="Q411" s="196"/>
      <c r="R411" s="197">
        <f>SUM(R412:R438)</f>
        <v>0.36937889999999995</v>
      </c>
      <c r="S411" s="196"/>
      <c r="T411" s="198">
        <f>SUM(T412:T438)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199" t="s">
        <v>80</v>
      </c>
      <c r="AT411" s="200" t="s">
        <v>71</v>
      </c>
      <c r="AU411" s="200" t="s">
        <v>80</v>
      </c>
      <c r="AY411" s="199" t="s">
        <v>118</v>
      </c>
      <c r="BK411" s="201">
        <f>SUM(BK412:BK438)</f>
        <v>0</v>
      </c>
    </row>
    <row r="412" s="2" customFormat="1" ht="37.8" customHeight="1">
      <c r="A412" s="38"/>
      <c r="B412" s="39"/>
      <c r="C412" s="204" t="s">
        <v>917</v>
      </c>
      <c r="D412" s="204" t="s">
        <v>120</v>
      </c>
      <c r="E412" s="205" t="s">
        <v>918</v>
      </c>
      <c r="F412" s="206" t="s">
        <v>919</v>
      </c>
      <c r="G412" s="207" t="s">
        <v>703</v>
      </c>
      <c r="H412" s="208">
        <v>2</v>
      </c>
      <c r="I412" s="209"/>
      <c r="J412" s="210">
        <f>ROUND(I412*H412,2)</f>
        <v>0</v>
      </c>
      <c r="K412" s="206" t="s">
        <v>124</v>
      </c>
      <c r="L412" s="44"/>
      <c r="M412" s="211" t="s">
        <v>19</v>
      </c>
      <c r="N412" s="212" t="s">
        <v>43</v>
      </c>
      <c r="O412" s="84"/>
      <c r="P412" s="213">
        <f>O412*H412</f>
        <v>0</v>
      </c>
      <c r="Q412" s="213">
        <v>0</v>
      </c>
      <c r="R412" s="213">
        <f>Q412*H412</f>
        <v>0</v>
      </c>
      <c r="S412" s="213">
        <v>0</v>
      </c>
      <c r="T412" s="214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15" t="s">
        <v>125</v>
      </c>
      <c r="AT412" s="215" t="s">
        <v>120</v>
      </c>
      <c r="AU412" s="215" t="s">
        <v>82</v>
      </c>
      <c r="AY412" s="17" t="s">
        <v>118</v>
      </c>
      <c r="BE412" s="216">
        <f>IF(N412="základní",J412,0)</f>
        <v>0</v>
      </c>
      <c r="BF412" s="216">
        <f>IF(N412="snížená",J412,0)</f>
        <v>0</v>
      </c>
      <c r="BG412" s="216">
        <f>IF(N412="zákl. přenesená",J412,0)</f>
        <v>0</v>
      </c>
      <c r="BH412" s="216">
        <f>IF(N412="sníž. přenesená",J412,0)</f>
        <v>0</v>
      </c>
      <c r="BI412" s="216">
        <f>IF(N412="nulová",J412,0)</f>
        <v>0</v>
      </c>
      <c r="BJ412" s="17" t="s">
        <v>80</v>
      </c>
      <c r="BK412" s="216">
        <f>ROUND(I412*H412,2)</f>
        <v>0</v>
      </c>
      <c r="BL412" s="17" t="s">
        <v>125</v>
      </c>
      <c r="BM412" s="215" t="s">
        <v>920</v>
      </c>
    </row>
    <row r="413" s="2" customFormat="1">
      <c r="A413" s="38"/>
      <c r="B413" s="39"/>
      <c r="C413" s="40"/>
      <c r="D413" s="217" t="s">
        <v>127</v>
      </c>
      <c r="E413" s="40"/>
      <c r="F413" s="218" t="s">
        <v>921</v>
      </c>
      <c r="G413" s="40"/>
      <c r="H413" s="40"/>
      <c r="I413" s="219"/>
      <c r="J413" s="40"/>
      <c r="K413" s="40"/>
      <c r="L413" s="44"/>
      <c r="M413" s="220"/>
      <c r="N413" s="221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127</v>
      </c>
      <c r="AU413" s="17" t="s">
        <v>82</v>
      </c>
    </row>
    <row r="414" s="2" customFormat="1">
      <c r="A414" s="38"/>
      <c r="B414" s="39"/>
      <c r="C414" s="40"/>
      <c r="D414" s="222" t="s">
        <v>129</v>
      </c>
      <c r="E414" s="40"/>
      <c r="F414" s="223" t="s">
        <v>922</v>
      </c>
      <c r="G414" s="40"/>
      <c r="H414" s="40"/>
      <c r="I414" s="219"/>
      <c r="J414" s="40"/>
      <c r="K414" s="40"/>
      <c r="L414" s="44"/>
      <c r="M414" s="220"/>
      <c r="N414" s="221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129</v>
      </c>
      <c r="AU414" s="17" t="s">
        <v>82</v>
      </c>
    </row>
    <row r="415" s="2" customFormat="1">
      <c r="A415" s="38"/>
      <c r="B415" s="39"/>
      <c r="C415" s="40"/>
      <c r="D415" s="217" t="s">
        <v>131</v>
      </c>
      <c r="E415" s="40"/>
      <c r="F415" s="224" t="s">
        <v>923</v>
      </c>
      <c r="G415" s="40"/>
      <c r="H415" s="40"/>
      <c r="I415" s="219"/>
      <c r="J415" s="40"/>
      <c r="K415" s="40"/>
      <c r="L415" s="44"/>
      <c r="M415" s="220"/>
      <c r="N415" s="221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131</v>
      </c>
      <c r="AU415" s="17" t="s">
        <v>82</v>
      </c>
    </row>
    <row r="416" s="2" customFormat="1" ht="33" customHeight="1">
      <c r="A416" s="38"/>
      <c r="B416" s="39"/>
      <c r="C416" s="204" t="s">
        <v>924</v>
      </c>
      <c r="D416" s="204" t="s">
        <v>120</v>
      </c>
      <c r="E416" s="205" t="s">
        <v>925</v>
      </c>
      <c r="F416" s="206" t="s">
        <v>926</v>
      </c>
      <c r="G416" s="207" t="s">
        <v>703</v>
      </c>
      <c r="H416" s="208">
        <v>27</v>
      </c>
      <c r="I416" s="209"/>
      <c r="J416" s="210">
        <f>ROUND(I416*H416,2)</f>
        <v>0</v>
      </c>
      <c r="K416" s="206" t="s">
        <v>124</v>
      </c>
      <c r="L416" s="44"/>
      <c r="M416" s="211" t="s">
        <v>19</v>
      </c>
      <c r="N416" s="212" t="s">
        <v>43</v>
      </c>
      <c r="O416" s="84"/>
      <c r="P416" s="213">
        <f>O416*H416</f>
        <v>0</v>
      </c>
      <c r="Q416" s="213">
        <v>1.0000000000000001E-05</v>
      </c>
      <c r="R416" s="213">
        <f>Q416*H416</f>
        <v>0.00027</v>
      </c>
      <c r="S416" s="213">
        <v>0</v>
      </c>
      <c r="T416" s="214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15" t="s">
        <v>125</v>
      </c>
      <c r="AT416" s="215" t="s">
        <v>120</v>
      </c>
      <c r="AU416" s="215" t="s">
        <v>82</v>
      </c>
      <c r="AY416" s="17" t="s">
        <v>118</v>
      </c>
      <c r="BE416" s="216">
        <f>IF(N416="základní",J416,0)</f>
        <v>0</v>
      </c>
      <c r="BF416" s="216">
        <f>IF(N416="snížená",J416,0)</f>
        <v>0</v>
      </c>
      <c r="BG416" s="216">
        <f>IF(N416="zákl. přenesená",J416,0)</f>
        <v>0</v>
      </c>
      <c r="BH416" s="216">
        <f>IF(N416="sníž. přenesená",J416,0)</f>
        <v>0</v>
      </c>
      <c r="BI416" s="216">
        <f>IF(N416="nulová",J416,0)</f>
        <v>0</v>
      </c>
      <c r="BJ416" s="17" t="s">
        <v>80</v>
      </c>
      <c r="BK416" s="216">
        <f>ROUND(I416*H416,2)</f>
        <v>0</v>
      </c>
      <c r="BL416" s="17" t="s">
        <v>125</v>
      </c>
      <c r="BM416" s="215" t="s">
        <v>927</v>
      </c>
    </row>
    <row r="417" s="2" customFormat="1">
      <c r="A417" s="38"/>
      <c r="B417" s="39"/>
      <c r="C417" s="40"/>
      <c r="D417" s="217" t="s">
        <v>127</v>
      </c>
      <c r="E417" s="40"/>
      <c r="F417" s="218" t="s">
        <v>928</v>
      </c>
      <c r="G417" s="40"/>
      <c r="H417" s="40"/>
      <c r="I417" s="219"/>
      <c r="J417" s="40"/>
      <c r="K417" s="40"/>
      <c r="L417" s="44"/>
      <c r="M417" s="220"/>
      <c r="N417" s="221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127</v>
      </c>
      <c r="AU417" s="17" t="s">
        <v>82</v>
      </c>
    </row>
    <row r="418" s="2" customFormat="1">
      <c r="A418" s="38"/>
      <c r="B418" s="39"/>
      <c r="C418" s="40"/>
      <c r="D418" s="222" t="s">
        <v>129</v>
      </c>
      <c r="E418" s="40"/>
      <c r="F418" s="223" t="s">
        <v>929</v>
      </c>
      <c r="G418" s="40"/>
      <c r="H418" s="40"/>
      <c r="I418" s="219"/>
      <c r="J418" s="40"/>
      <c r="K418" s="40"/>
      <c r="L418" s="44"/>
      <c r="M418" s="220"/>
      <c r="N418" s="221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129</v>
      </c>
      <c r="AU418" s="17" t="s">
        <v>82</v>
      </c>
    </row>
    <row r="419" s="2" customFormat="1">
      <c r="A419" s="38"/>
      <c r="B419" s="39"/>
      <c r="C419" s="40"/>
      <c r="D419" s="217" t="s">
        <v>131</v>
      </c>
      <c r="E419" s="40"/>
      <c r="F419" s="224" t="s">
        <v>923</v>
      </c>
      <c r="G419" s="40"/>
      <c r="H419" s="40"/>
      <c r="I419" s="219"/>
      <c r="J419" s="40"/>
      <c r="K419" s="40"/>
      <c r="L419" s="44"/>
      <c r="M419" s="220"/>
      <c r="N419" s="221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131</v>
      </c>
      <c r="AU419" s="17" t="s">
        <v>82</v>
      </c>
    </row>
    <row r="420" s="2" customFormat="1" ht="16.5" customHeight="1">
      <c r="A420" s="38"/>
      <c r="B420" s="39"/>
      <c r="C420" s="236" t="s">
        <v>930</v>
      </c>
      <c r="D420" s="236" t="s">
        <v>389</v>
      </c>
      <c r="E420" s="237" t="s">
        <v>931</v>
      </c>
      <c r="F420" s="238" t="s">
        <v>932</v>
      </c>
      <c r="G420" s="239" t="s">
        <v>703</v>
      </c>
      <c r="H420" s="240">
        <v>27.809999999999999</v>
      </c>
      <c r="I420" s="241"/>
      <c r="J420" s="242">
        <f>ROUND(I420*H420,2)</f>
        <v>0</v>
      </c>
      <c r="K420" s="238" t="s">
        <v>124</v>
      </c>
      <c r="L420" s="243"/>
      <c r="M420" s="244" t="s">
        <v>19</v>
      </c>
      <c r="N420" s="245" t="s">
        <v>43</v>
      </c>
      <c r="O420" s="84"/>
      <c r="P420" s="213">
        <f>O420*H420</f>
        <v>0</v>
      </c>
      <c r="Q420" s="213">
        <v>0.0046899999999999997</v>
      </c>
      <c r="R420" s="213">
        <f>Q420*H420</f>
        <v>0.13042889999999999</v>
      </c>
      <c r="S420" s="213">
        <v>0</v>
      </c>
      <c r="T420" s="214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15" t="s">
        <v>164</v>
      </c>
      <c r="AT420" s="215" t="s">
        <v>389</v>
      </c>
      <c r="AU420" s="215" t="s">
        <v>82</v>
      </c>
      <c r="AY420" s="17" t="s">
        <v>118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17" t="s">
        <v>80</v>
      </c>
      <c r="BK420" s="216">
        <f>ROUND(I420*H420,2)</f>
        <v>0</v>
      </c>
      <c r="BL420" s="17" t="s">
        <v>125</v>
      </c>
      <c r="BM420" s="215" t="s">
        <v>933</v>
      </c>
    </row>
    <row r="421" s="2" customFormat="1">
      <c r="A421" s="38"/>
      <c r="B421" s="39"/>
      <c r="C421" s="40"/>
      <c r="D421" s="217" t="s">
        <v>127</v>
      </c>
      <c r="E421" s="40"/>
      <c r="F421" s="218" t="s">
        <v>932</v>
      </c>
      <c r="G421" s="40"/>
      <c r="H421" s="40"/>
      <c r="I421" s="219"/>
      <c r="J421" s="40"/>
      <c r="K421" s="40"/>
      <c r="L421" s="44"/>
      <c r="M421" s="220"/>
      <c r="N421" s="221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127</v>
      </c>
      <c r="AU421" s="17" t="s">
        <v>82</v>
      </c>
    </row>
    <row r="422" s="13" customFormat="1">
      <c r="A422" s="13"/>
      <c r="B422" s="225"/>
      <c r="C422" s="226"/>
      <c r="D422" s="217" t="s">
        <v>216</v>
      </c>
      <c r="E422" s="226"/>
      <c r="F422" s="228" t="s">
        <v>934</v>
      </c>
      <c r="G422" s="226"/>
      <c r="H422" s="229">
        <v>27.809999999999999</v>
      </c>
      <c r="I422" s="230"/>
      <c r="J422" s="226"/>
      <c r="K422" s="226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216</v>
      </c>
      <c r="AU422" s="235" t="s">
        <v>82</v>
      </c>
      <c r="AV422" s="13" t="s">
        <v>82</v>
      </c>
      <c r="AW422" s="13" t="s">
        <v>4</v>
      </c>
      <c r="AX422" s="13" t="s">
        <v>80</v>
      </c>
      <c r="AY422" s="235" t="s">
        <v>118</v>
      </c>
    </row>
    <row r="423" s="2" customFormat="1" ht="21.75" customHeight="1">
      <c r="A423" s="38"/>
      <c r="B423" s="39"/>
      <c r="C423" s="204" t="s">
        <v>935</v>
      </c>
      <c r="D423" s="204" t="s">
        <v>120</v>
      </c>
      <c r="E423" s="205" t="s">
        <v>936</v>
      </c>
      <c r="F423" s="206" t="s">
        <v>937</v>
      </c>
      <c r="G423" s="207" t="s">
        <v>136</v>
      </c>
      <c r="H423" s="208">
        <v>27</v>
      </c>
      <c r="I423" s="209"/>
      <c r="J423" s="210">
        <f>ROUND(I423*H423,2)</f>
        <v>0</v>
      </c>
      <c r="K423" s="206" t="s">
        <v>124</v>
      </c>
      <c r="L423" s="44"/>
      <c r="M423" s="211" t="s">
        <v>19</v>
      </c>
      <c r="N423" s="212" t="s">
        <v>43</v>
      </c>
      <c r="O423" s="84"/>
      <c r="P423" s="213">
        <f>O423*H423</f>
        <v>0</v>
      </c>
      <c r="Q423" s="213">
        <v>0</v>
      </c>
      <c r="R423" s="213">
        <f>Q423*H423</f>
        <v>0</v>
      </c>
      <c r="S423" s="213">
        <v>0</v>
      </c>
      <c r="T423" s="214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15" t="s">
        <v>125</v>
      </c>
      <c r="AT423" s="215" t="s">
        <v>120</v>
      </c>
      <c r="AU423" s="215" t="s">
        <v>82</v>
      </c>
      <c r="AY423" s="17" t="s">
        <v>118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17" t="s">
        <v>80</v>
      </c>
      <c r="BK423" s="216">
        <f>ROUND(I423*H423,2)</f>
        <v>0</v>
      </c>
      <c r="BL423" s="17" t="s">
        <v>125</v>
      </c>
      <c r="BM423" s="215" t="s">
        <v>938</v>
      </c>
    </row>
    <row r="424" s="2" customFormat="1">
      <c r="A424" s="38"/>
      <c r="B424" s="39"/>
      <c r="C424" s="40"/>
      <c r="D424" s="217" t="s">
        <v>127</v>
      </c>
      <c r="E424" s="40"/>
      <c r="F424" s="218" t="s">
        <v>939</v>
      </c>
      <c r="G424" s="40"/>
      <c r="H424" s="40"/>
      <c r="I424" s="219"/>
      <c r="J424" s="40"/>
      <c r="K424" s="40"/>
      <c r="L424" s="44"/>
      <c r="M424" s="220"/>
      <c r="N424" s="221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127</v>
      </c>
      <c r="AU424" s="17" t="s">
        <v>82</v>
      </c>
    </row>
    <row r="425" s="2" customFormat="1">
      <c r="A425" s="38"/>
      <c r="B425" s="39"/>
      <c r="C425" s="40"/>
      <c r="D425" s="222" t="s">
        <v>129</v>
      </c>
      <c r="E425" s="40"/>
      <c r="F425" s="223" t="s">
        <v>940</v>
      </c>
      <c r="G425" s="40"/>
      <c r="H425" s="40"/>
      <c r="I425" s="219"/>
      <c r="J425" s="40"/>
      <c r="K425" s="40"/>
      <c r="L425" s="44"/>
      <c r="M425" s="220"/>
      <c r="N425" s="221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129</v>
      </c>
      <c r="AU425" s="17" t="s">
        <v>82</v>
      </c>
    </row>
    <row r="426" s="2" customFormat="1">
      <c r="A426" s="38"/>
      <c r="B426" s="39"/>
      <c r="C426" s="40"/>
      <c r="D426" s="217" t="s">
        <v>131</v>
      </c>
      <c r="E426" s="40"/>
      <c r="F426" s="224" t="s">
        <v>941</v>
      </c>
      <c r="G426" s="40"/>
      <c r="H426" s="40"/>
      <c r="I426" s="219"/>
      <c r="J426" s="40"/>
      <c r="K426" s="40"/>
      <c r="L426" s="44"/>
      <c r="M426" s="220"/>
      <c r="N426" s="221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131</v>
      </c>
      <c r="AU426" s="17" t="s">
        <v>82</v>
      </c>
    </row>
    <row r="427" s="2" customFormat="1" ht="33" customHeight="1">
      <c r="A427" s="38"/>
      <c r="B427" s="39"/>
      <c r="C427" s="236" t="s">
        <v>942</v>
      </c>
      <c r="D427" s="236" t="s">
        <v>389</v>
      </c>
      <c r="E427" s="237" t="s">
        <v>943</v>
      </c>
      <c r="F427" s="238" t="s">
        <v>944</v>
      </c>
      <c r="G427" s="239" t="s">
        <v>136</v>
      </c>
      <c r="H427" s="240">
        <v>27</v>
      </c>
      <c r="I427" s="241"/>
      <c r="J427" s="242">
        <f>ROUND(I427*H427,2)</f>
        <v>0</v>
      </c>
      <c r="K427" s="238" t="s">
        <v>124</v>
      </c>
      <c r="L427" s="243"/>
      <c r="M427" s="244" t="s">
        <v>19</v>
      </c>
      <c r="N427" s="245" t="s">
        <v>43</v>
      </c>
      <c r="O427" s="84"/>
      <c r="P427" s="213">
        <f>O427*H427</f>
        <v>0</v>
      </c>
      <c r="Q427" s="213">
        <v>0.0071999999999999998</v>
      </c>
      <c r="R427" s="213">
        <f>Q427*H427</f>
        <v>0.19439999999999999</v>
      </c>
      <c r="S427" s="213">
        <v>0</v>
      </c>
      <c r="T427" s="214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15" t="s">
        <v>164</v>
      </c>
      <c r="AT427" s="215" t="s">
        <v>389</v>
      </c>
      <c r="AU427" s="215" t="s">
        <v>82</v>
      </c>
      <c r="AY427" s="17" t="s">
        <v>118</v>
      </c>
      <c r="BE427" s="216">
        <f>IF(N427="základní",J427,0)</f>
        <v>0</v>
      </c>
      <c r="BF427" s="216">
        <f>IF(N427="snížená",J427,0)</f>
        <v>0</v>
      </c>
      <c r="BG427" s="216">
        <f>IF(N427="zákl. přenesená",J427,0)</f>
        <v>0</v>
      </c>
      <c r="BH427" s="216">
        <f>IF(N427="sníž. přenesená",J427,0)</f>
        <v>0</v>
      </c>
      <c r="BI427" s="216">
        <f>IF(N427="nulová",J427,0)</f>
        <v>0</v>
      </c>
      <c r="BJ427" s="17" t="s">
        <v>80</v>
      </c>
      <c r="BK427" s="216">
        <f>ROUND(I427*H427,2)</f>
        <v>0</v>
      </c>
      <c r="BL427" s="17" t="s">
        <v>125</v>
      </c>
      <c r="BM427" s="215" t="s">
        <v>945</v>
      </c>
    </row>
    <row r="428" s="2" customFormat="1">
      <c r="A428" s="38"/>
      <c r="B428" s="39"/>
      <c r="C428" s="40"/>
      <c r="D428" s="217" t="s">
        <v>127</v>
      </c>
      <c r="E428" s="40"/>
      <c r="F428" s="218" t="s">
        <v>944</v>
      </c>
      <c r="G428" s="40"/>
      <c r="H428" s="40"/>
      <c r="I428" s="219"/>
      <c r="J428" s="40"/>
      <c r="K428" s="40"/>
      <c r="L428" s="44"/>
      <c r="M428" s="220"/>
      <c r="N428" s="221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127</v>
      </c>
      <c r="AU428" s="17" t="s">
        <v>82</v>
      </c>
    </row>
    <row r="429" s="2" customFormat="1" ht="24.15" customHeight="1">
      <c r="A429" s="38"/>
      <c r="B429" s="39"/>
      <c r="C429" s="204" t="s">
        <v>946</v>
      </c>
      <c r="D429" s="204" t="s">
        <v>120</v>
      </c>
      <c r="E429" s="205" t="s">
        <v>947</v>
      </c>
      <c r="F429" s="206" t="s">
        <v>948</v>
      </c>
      <c r="G429" s="207" t="s">
        <v>136</v>
      </c>
      <c r="H429" s="208">
        <v>27</v>
      </c>
      <c r="I429" s="209"/>
      <c r="J429" s="210">
        <f>ROUND(I429*H429,2)</f>
        <v>0</v>
      </c>
      <c r="K429" s="206" t="s">
        <v>124</v>
      </c>
      <c r="L429" s="44"/>
      <c r="M429" s="211" t="s">
        <v>19</v>
      </c>
      <c r="N429" s="212" t="s">
        <v>43</v>
      </c>
      <c r="O429" s="84"/>
      <c r="P429" s="213">
        <f>O429*H429</f>
        <v>0</v>
      </c>
      <c r="Q429" s="213">
        <v>4.0000000000000003E-05</v>
      </c>
      <c r="R429" s="213">
        <f>Q429*H429</f>
        <v>0.00108</v>
      </c>
      <c r="S429" s="213">
        <v>0</v>
      </c>
      <c r="T429" s="214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15" t="s">
        <v>224</v>
      </c>
      <c r="AT429" s="215" t="s">
        <v>120</v>
      </c>
      <c r="AU429" s="215" t="s">
        <v>82</v>
      </c>
      <c r="AY429" s="17" t="s">
        <v>118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7" t="s">
        <v>80</v>
      </c>
      <c r="BK429" s="216">
        <f>ROUND(I429*H429,2)</f>
        <v>0</v>
      </c>
      <c r="BL429" s="17" t="s">
        <v>224</v>
      </c>
      <c r="BM429" s="215" t="s">
        <v>949</v>
      </c>
    </row>
    <row r="430" s="2" customFormat="1">
      <c r="A430" s="38"/>
      <c r="B430" s="39"/>
      <c r="C430" s="40"/>
      <c r="D430" s="217" t="s">
        <v>127</v>
      </c>
      <c r="E430" s="40"/>
      <c r="F430" s="218" t="s">
        <v>950</v>
      </c>
      <c r="G430" s="40"/>
      <c r="H430" s="40"/>
      <c r="I430" s="219"/>
      <c r="J430" s="40"/>
      <c r="K430" s="40"/>
      <c r="L430" s="44"/>
      <c r="M430" s="220"/>
      <c r="N430" s="221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127</v>
      </c>
      <c r="AU430" s="17" t="s">
        <v>82</v>
      </c>
    </row>
    <row r="431" s="2" customFormat="1">
      <c r="A431" s="38"/>
      <c r="B431" s="39"/>
      <c r="C431" s="40"/>
      <c r="D431" s="222" t="s">
        <v>129</v>
      </c>
      <c r="E431" s="40"/>
      <c r="F431" s="223" t="s">
        <v>951</v>
      </c>
      <c r="G431" s="40"/>
      <c r="H431" s="40"/>
      <c r="I431" s="219"/>
      <c r="J431" s="40"/>
      <c r="K431" s="40"/>
      <c r="L431" s="44"/>
      <c r="M431" s="220"/>
      <c r="N431" s="221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129</v>
      </c>
      <c r="AU431" s="17" t="s">
        <v>82</v>
      </c>
    </row>
    <row r="432" s="2" customFormat="1" ht="16.5" customHeight="1">
      <c r="A432" s="38"/>
      <c r="B432" s="39"/>
      <c r="C432" s="236" t="s">
        <v>952</v>
      </c>
      <c r="D432" s="236" t="s">
        <v>389</v>
      </c>
      <c r="E432" s="237" t="s">
        <v>953</v>
      </c>
      <c r="F432" s="238" t="s">
        <v>954</v>
      </c>
      <c r="G432" s="239" t="s">
        <v>136</v>
      </c>
      <c r="H432" s="240">
        <v>27</v>
      </c>
      <c r="I432" s="241"/>
      <c r="J432" s="242">
        <f>ROUND(I432*H432,2)</f>
        <v>0</v>
      </c>
      <c r="K432" s="238" t="s">
        <v>19</v>
      </c>
      <c r="L432" s="243"/>
      <c r="M432" s="244" t="s">
        <v>19</v>
      </c>
      <c r="N432" s="245" t="s">
        <v>43</v>
      </c>
      <c r="O432" s="84"/>
      <c r="P432" s="213">
        <f>O432*H432</f>
        <v>0</v>
      </c>
      <c r="Q432" s="213">
        <v>0</v>
      </c>
      <c r="R432" s="213">
        <f>Q432*H432</f>
        <v>0</v>
      </c>
      <c r="S432" s="213">
        <v>0</v>
      </c>
      <c r="T432" s="214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15" t="s">
        <v>319</v>
      </c>
      <c r="AT432" s="215" t="s">
        <v>389</v>
      </c>
      <c r="AU432" s="215" t="s">
        <v>82</v>
      </c>
      <c r="AY432" s="17" t="s">
        <v>118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7" t="s">
        <v>80</v>
      </c>
      <c r="BK432" s="216">
        <f>ROUND(I432*H432,2)</f>
        <v>0</v>
      </c>
      <c r="BL432" s="17" t="s">
        <v>224</v>
      </c>
      <c r="BM432" s="215" t="s">
        <v>955</v>
      </c>
    </row>
    <row r="433" s="2" customFormat="1">
      <c r="A433" s="38"/>
      <c r="B433" s="39"/>
      <c r="C433" s="40"/>
      <c r="D433" s="217" t="s">
        <v>127</v>
      </c>
      <c r="E433" s="40"/>
      <c r="F433" s="218" t="s">
        <v>954</v>
      </c>
      <c r="G433" s="40"/>
      <c r="H433" s="40"/>
      <c r="I433" s="219"/>
      <c r="J433" s="40"/>
      <c r="K433" s="40"/>
      <c r="L433" s="44"/>
      <c r="M433" s="220"/>
      <c r="N433" s="221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127</v>
      </c>
      <c r="AU433" s="17" t="s">
        <v>82</v>
      </c>
    </row>
    <row r="434" s="2" customFormat="1" ht="16.5" customHeight="1">
      <c r="A434" s="38"/>
      <c r="B434" s="39"/>
      <c r="C434" s="236" t="s">
        <v>956</v>
      </c>
      <c r="D434" s="236" t="s">
        <v>389</v>
      </c>
      <c r="E434" s="237" t="s">
        <v>957</v>
      </c>
      <c r="F434" s="238" t="s">
        <v>958</v>
      </c>
      <c r="G434" s="239" t="s">
        <v>136</v>
      </c>
      <c r="H434" s="240">
        <v>54</v>
      </c>
      <c r="I434" s="241"/>
      <c r="J434" s="242">
        <f>ROUND(I434*H434,2)</f>
        <v>0</v>
      </c>
      <c r="K434" s="238" t="s">
        <v>19</v>
      </c>
      <c r="L434" s="243"/>
      <c r="M434" s="244" t="s">
        <v>19</v>
      </c>
      <c r="N434" s="245" t="s">
        <v>43</v>
      </c>
      <c r="O434" s="84"/>
      <c r="P434" s="213">
        <f>O434*H434</f>
        <v>0</v>
      </c>
      <c r="Q434" s="213">
        <v>0.00050000000000000001</v>
      </c>
      <c r="R434" s="213">
        <f>Q434*H434</f>
        <v>0.027</v>
      </c>
      <c r="S434" s="213">
        <v>0</v>
      </c>
      <c r="T434" s="214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15" t="s">
        <v>164</v>
      </c>
      <c r="AT434" s="215" t="s">
        <v>389</v>
      </c>
      <c r="AU434" s="215" t="s">
        <v>82</v>
      </c>
      <c r="AY434" s="17" t="s">
        <v>118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7" t="s">
        <v>80</v>
      </c>
      <c r="BK434" s="216">
        <f>ROUND(I434*H434,2)</f>
        <v>0</v>
      </c>
      <c r="BL434" s="17" t="s">
        <v>125</v>
      </c>
      <c r="BM434" s="215" t="s">
        <v>959</v>
      </c>
    </row>
    <row r="435" s="2" customFormat="1">
      <c r="A435" s="38"/>
      <c r="B435" s="39"/>
      <c r="C435" s="40"/>
      <c r="D435" s="217" t="s">
        <v>127</v>
      </c>
      <c r="E435" s="40"/>
      <c r="F435" s="218" t="s">
        <v>958</v>
      </c>
      <c r="G435" s="40"/>
      <c r="H435" s="40"/>
      <c r="I435" s="219"/>
      <c r="J435" s="40"/>
      <c r="K435" s="40"/>
      <c r="L435" s="44"/>
      <c r="M435" s="220"/>
      <c r="N435" s="221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127</v>
      </c>
      <c r="AU435" s="17" t="s">
        <v>82</v>
      </c>
    </row>
    <row r="436" s="2" customFormat="1">
      <c r="A436" s="38"/>
      <c r="B436" s="39"/>
      <c r="C436" s="40"/>
      <c r="D436" s="217" t="s">
        <v>461</v>
      </c>
      <c r="E436" s="40"/>
      <c r="F436" s="224" t="s">
        <v>960</v>
      </c>
      <c r="G436" s="40"/>
      <c r="H436" s="40"/>
      <c r="I436" s="219"/>
      <c r="J436" s="40"/>
      <c r="K436" s="40"/>
      <c r="L436" s="44"/>
      <c r="M436" s="220"/>
      <c r="N436" s="221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461</v>
      </c>
      <c r="AU436" s="17" t="s">
        <v>82</v>
      </c>
    </row>
    <row r="437" s="2" customFormat="1" ht="24.15" customHeight="1">
      <c r="A437" s="38"/>
      <c r="B437" s="39"/>
      <c r="C437" s="236" t="s">
        <v>961</v>
      </c>
      <c r="D437" s="236" t="s">
        <v>389</v>
      </c>
      <c r="E437" s="237" t="s">
        <v>962</v>
      </c>
      <c r="F437" s="238" t="s">
        <v>963</v>
      </c>
      <c r="G437" s="239" t="s">
        <v>136</v>
      </c>
      <c r="H437" s="240">
        <v>27</v>
      </c>
      <c r="I437" s="241"/>
      <c r="J437" s="242">
        <f>ROUND(I437*H437,2)</f>
        <v>0</v>
      </c>
      <c r="K437" s="238" t="s">
        <v>19</v>
      </c>
      <c r="L437" s="243"/>
      <c r="M437" s="244" t="s">
        <v>19</v>
      </c>
      <c r="N437" s="245" t="s">
        <v>43</v>
      </c>
      <c r="O437" s="84"/>
      <c r="P437" s="213">
        <f>O437*H437</f>
        <v>0</v>
      </c>
      <c r="Q437" s="213">
        <v>0.00059999999999999995</v>
      </c>
      <c r="R437" s="213">
        <f>Q437*H437</f>
        <v>0.016199999999999999</v>
      </c>
      <c r="S437" s="213">
        <v>0</v>
      </c>
      <c r="T437" s="214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15" t="s">
        <v>164</v>
      </c>
      <c r="AT437" s="215" t="s">
        <v>389</v>
      </c>
      <c r="AU437" s="215" t="s">
        <v>82</v>
      </c>
      <c r="AY437" s="17" t="s">
        <v>118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17" t="s">
        <v>80</v>
      </c>
      <c r="BK437" s="216">
        <f>ROUND(I437*H437,2)</f>
        <v>0</v>
      </c>
      <c r="BL437" s="17" t="s">
        <v>125</v>
      </c>
      <c r="BM437" s="215" t="s">
        <v>964</v>
      </c>
    </row>
    <row r="438" s="2" customFormat="1">
      <c r="A438" s="38"/>
      <c r="B438" s="39"/>
      <c r="C438" s="40"/>
      <c r="D438" s="217" t="s">
        <v>127</v>
      </c>
      <c r="E438" s="40"/>
      <c r="F438" s="218" t="s">
        <v>965</v>
      </c>
      <c r="G438" s="40"/>
      <c r="H438" s="40"/>
      <c r="I438" s="219"/>
      <c r="J438" s="40"/>
      <c r="K438" s="40"/>
      <c r="L438" s="44"/>
      <c r="M438" s="220"/>
      <c r="N438" s="221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127</v>
      </c>
      <c r="AU438" s="17" t="s">
        <v>82</v>
      </c>
    </row>
    <row r="439" s="12" customFormat="1" ht="22.8" customHeight="1">
      <c r="A439" s="12"/>
      <c r="B439" s="188"/>
      <c r="C439" s="189"/>
      <c r="D439" s="190" t="s">
        <v>71</v>
      </c>
      <c r="E439" s="202" t="s">
        <v>176</v>
      </c>
      <c r="F439" s="202" t="s">
        <v>966</v>
      </c>
      <c r="G439" s="189"/>
      <c r="H439" s="189"/>
      <c r="I439" s="192"/>
      <c r="J439" s="203">
        <f>BK439</f>
        <v>0</v>
      </c>
      <c r="K439" s="189"/>
      <c r="L439" s="194"/>
      <c r="M439" s="195"/>
      <c r="N439" s="196"/>
      <c r="O439" s="196"/>
      <c r="P439" s="197">
        <f>SUM(P440:P453)</f>
        <v>0</v>
      </c>
      <c r="Q439" s="196"/>
      <c r="R439" s="197">
        <f>SUM(R440:R453)</f>
        <v>0.00048000000000000007</v>
      </c>
      <c r="S439" s="196"/>
      <c r="T439" s="198">
        <f>SUM(T440:T453)</f>
        <v>4827.2817919999998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199" t="s">
        <v>80</v>
      </c>
      <c r="AT439" s="200" t="s">
        <v>71</v>
      </c>
      <c r="AU439" s="200" t="s">
        <v>80</v>
      </c>
      <c r="AY439" s="199" t="s">
        <v>118</v>
      </c>
      <c r="BK439" s="201">
        <f>SUM(BK440:BK453)</f>
        <v>0</v>
      </c>
    </row>
    <row r="440" s="2" customFormat="1" ht="24.15" customHeight="1">
      <c r="A440" s="38"/>
      <c r="B440" s="39"/>
      <c r="C440" s="204" t="s">
        <v>967</v>
      </c>
      <c r="D440" s="204" t="s">
        <v>120</v>
      </c>
      <c r="E440" s="205" t="s">
        <v>968</v>
      </c>
      <c r="F440" s="206" t="s">
        <v>969</v>
      </c>
      <c r="G440" s="207" t="s">
        <v>123</v>
      </c>
      <c r="H440" s="208">
        <v>51.200000000000003</v>
      </c>
      <c r="I440" s="209"/>
      <c r="J440" s="210">
        <f>ROUND(I440*H440,2)</f>
        <v>0</v>
      </c>
      <c r="K440" s="206" t="s">
        <v>124</v>
      </c>
      <c r="L440" s="44"/>
      <c r="M440" s="211" t="s">
        <v>19</v>
      </c>
      <c r="N440" s="212" t="s">
        <v>43</v>
      </c>
      <c r="O440" s="84"/>
      <c r="P440" s="213">
        <f>O440*H440</f>
        <v>0</v>
      </c>
      <c r="Q440" s="213">
        <v>0</v>
      </c>
      <c r="R440" s="213">
        <f>Q440*H440</f>
        <v>0</v>
      </c>
      <c r="S440" s="213">
        <v>0.078159999999999993</v>
      </c>
      <c r="T440" s="214">
        <f>S440*H440</f>
        <v>4.001792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15" t="s">
        <v>125</v>
      </c>
      <c r="AT440" s="215" t="s">
        <v>120</v>
      </c>
      <c r="AU440" s="215" t="s">
        <v>82</v>
      </c>
      <c r="AY440" s="17" t="s">
        <v>118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17" t="s">
        <v>80</v>
      </c>
      <c r="BK440" s="216">
        <f>ROUND(I440*H440,2)</f>
        <v>0</v>
      </c>
      <c r="BL440" s="17" t="s">
        <v>125</v>
      </c>
      <c r="BM440" s="215" t="s">
        <v>970</v>
      </c>
    </row>
    <row r="441" s="2" customFormat="1">
      <c r="A441" s="38"/>
      <c r="B441" s="39"/>
      <c r="C441" s="40"/>
      <c r="D441" s="217" t="s">
        <v>127</v>
      </c>
      <c r="E441" s="40"/>
      <c r="F441" s="218" t="s">
        <v>971</v>
      </c>
      <c r="G441" s="40"/>
      <c r="H441" s="40"/>
      <c r="I441" s="219"/>
      <c r="J441" s="40"/>
      <c r="K441" s="40"/>
      <c r="L441" s="44"/>
      <c r="M441" s="220"/>
      <c r="N441" s="221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127</v>
      </c>
      <c r="AU441" s="17" t="s">
        <v>82</v>
      </c>
    </row>
    <row r="442" s="2" customFormat="1">
      <c r="A442" s="38"/>
      <c r="B442" s="39"/>
      <c r="C442" s="40"/>
      <c r="D442" s="222" t="s">
        <v>129</v>
      </c>
      <c r="E442" s="40"/>
      <c r="F442" s="223" t="s">
        <v>972</v>
      </c>
      <c r="G442" s="40"/>
      <c r="H442" s="40"/>
      <c r="I442" s="219"/>
      <c r="J442" s="40"/>
      <c r="K442" s="40"/>
      <c r="L442" s="44"/>
      <c r="M442" s="220"/>
      <c r="N442" s="221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129</v>
      </c>
      <c r="AU442" s="17" t="s">
        <v>82</v>
      </c>
    </row>
    <row r="443" s="2" customFormat="1">
      <c r="A443" s="38"/>
      <c r="B443" s="39"/>
      <c r="C443" s="40"/>
      <c r="D443" s="217" t="s">
        <v>131</v>
      </c>
      <c r="E443" s="40"/>
      <c r="F443" s="224" t="s">
        <v>973</v>
      </c>
      <c r="G443" s="40"/>
      <c r="H443" s="40"/>
      <c r="I443" s="219"/>
      <c r="J443" s="40"/>
      <c r="K443" s="40"/>
      <c r="L443" s="44"/>
      <c r="M443" s="220"/>
      <c r="N443" s="221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131</v>
      </c>
      <c r="AU443" s="17" t="s">
        <v>82</v>
      </c>
    </row>
    <row r="444" s="13" customFormat="1">
      <c r="A444" s="13"/>
      <c r="B444" s="225"/>
      <c r="C444" s="226"/>
      <c r="D444" s="217" t="s">
        <v>216</v>
      </c>
      <c r="E444" s="227" t="s">
        <v>19</v>
      </c>
      <c r="F444" s="228" t="s">
        <v>915</v>
      </c>
      <c r="G444" s="226"/>
      <c r="H444" s="229">
        <v>51.200000000000003</v>
      </c>
      <c r="I444" s="230"/>
      <c r="J444" s="226"/>
      <c r="K444" s="226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216</v>
      </c>
      <c r="AU444" s="235" t="s">
        <v>82</v>
      </c>
      <c r="AV444" s="13" t="s">
        <v>82</v>
      </c>
      <c r="AW444" s="13" t="s">
        <v>33</v>
      </c>
      <c r="AX444" s="13" t="s">
        <v>80</v>
      </c>
      <c r="AY444" s="235" t="s">
        <v>118</v>
      </c>
    </row>
    <row r="445" s="2" customFormat="1" ht="21.75" customHeight="1">
      <c r="A445" s="38"/>
      <c r="B445" s="39"/>
      <c r="C445" s="204" t="s">
        <v>974</v>
      </c>
      <c r="D445" s="204" t="s">
        <v>120</v>
      </c>
      <c r="E445" s="205" t="s">
        <v>975</v>
      </c>
      <c r="F445" s="206" t="s">
        <v>976</v>
      </c>
      <c r="G445" s="207" t="s">
        <v>211</v>
      </c>
      <c r="H445" s="208">
        <v>1663.2000000000001</v>
      </c>
      <c r="I445" s="209"/>
      <c r="J445" s="210">
        <f>ROUND(I445*H445,2)</f>
        <v>0</v>
      </c>
      <c r="K445" s="206" t="s">
        <v>124</v>
      </c>
      <c r="L445" s="44"/>
      <c r="M445" s="211" t="s">
        <v>19</v>
      </c>
      <c r="N445" s="212" t="s">
        <v>43</v>
      </c>
      <c r="O445" s="84"/>
      <c r="P445" s="213">
        <f>O445*H445</f>
        <v>0</v>
      </c>
      <c r="Q445" s="213">
        <v>0</v>
      </c>
      <c r="R445" s="213">
        <f>Q445*H445</f>
        <v>0</v>
      </c>
      <c r="S445" s="213">
        <v>2.8999999999999999</v>
      </c>
      <c r="T445" s="214">
        <f>S445*H445</f>
        <v>4823.2799999999997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15" t="s">
        <v>125</v>
      </c>
      <c r="AT445" s="215" t="s">
        <v>120</v>
      </c>
      <c r="AU445" s="215" t="s">
        <v>82</v>
      </c>
      <c r="AY445" s="17" t="s">
        <v>118</v>
      </c>
      <c r="BE445" s="216">
        <f>IF(N445="základní",J445,0)</f>
        <v>0</v>
      </c>
      <c r="BF445" s="216">
        <f>IF(N445="snížená",J445,0)</f>
        <v>0</v>
      </c>
      <c r="BG445" s="216">
        <f>IF(N445="zákl. přenesená",J445,0)</f>
        <v>0</v>
      </c>
      <c r="BH445" s="216">
        <f>IF(N445="sníž. přenesená",J445,0)</f>
        <v>0</v>
      </c>
      <c r="BI445" s="216">
        <f>IF(N445="nulová",J445,0)</f>
        <v>0</v>
      </c>
      <c r="BJ445" s="17" t="s">
        <v>80</v>
      </c>
      <c r="BK445" s="216">
        <f>ROUND(I445*H445,2)</f>
        <v>0</v>
      </c>
      <c r="BL445" s="17" t="s">
        <v>125</v>
      </c>
      <c r="BM445" s="215" t="s">
        <v>977</v>
      </c>
    </row>
    <row r="446" s="2" customFormat="1">
      <c r="A446" s="38"/>
      <c r="B446" s="39"/>
      <c r="C446" s="40"/>
      <c r="D446" s="217" t="s">
        <v>127</v>
      </c>
      <c r="E446" s="40"/>
      <c r="F446" s="218" t="s">
        <v>978</v>
      </c>
      <c r="G446" s="40"/>
      <c r="H446" s="40"/>
      <c r="I446" s="219"/>
      <c r="J446" s="40"/>
      <c r="K446" s="40"/>
      <c r="L446" s="44"/>
      <c r="M446" s="220"/>
      <c r="N446" s="221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127</v>
      </c>
      <c r="AU446" s="17" t="s">
        <v>82</v>
      </c>
    </row>
    <row r="447" s="2" customFormat="1">
      <c r="A447" s="38"/>
      <c r="B447" s="39"/>
      <c r="C447" s="40"/>
      <c r="D447" s="222" t="s">
        <v>129</v>
      </c>
      <c r="E447" s="40"/>
      <c r="F447" s="223" t="s">
        <v>979</v>
      </c>
      <c r="G447" s="40"/>
      <c r="H447" s="40"/>
      <c r="I447" s="219"/>
      <c r="J447" s="40"/>
      <c r="K447" s="40"/>
      <c r="L447" s="44"/>
      <c r="M447" s="220"/>
      <c r="N447" s="221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129</v>
      </c>
      <c r="AU447" s="17" t="s">
        <v>82</v>
      </c>
    </row>
    <row r="448" s="2" customFormat="1">
      <c r="A448" s="38"/>
      <c r="B448" s="39"/>
      <c r="C448" s="40"/>
      <c r="D448" s="217" t="s">
        <v>131</v>
      </c>
      <c r="E448" s="40"/>
      <c r="F448" s="224" t="s">
        <v>980</v>
      </c>
      <c r="G448" s="40"/>
      <c r="H448" s="40"/>
      <c r="I448" s="219"/>
      <c r="J448" s="40"/>
      <c r="K448" s="40"/>
      <c r="L448" s="44"/>
      <c r="M448" s="220"/>
      <c r="N448" s="221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131</v>
      </c>
      <c r="AU448" s="17" t="s">
        <v>82</v>
      </c>
    </row>
    <row r="449" s="13" customFormat="1">
      <c r="A449" s="13"/>
      <c r="B449" s="225"/>
      <c r="C449" s="226"/>
      <c r="D449" s="217" t="s">
        <v>216</v>
      </c>
      <c r="E449" s="227" t="s">
        <v>19</v>
      </c>
      <c r="F449" s="228" t="s">
        <v>600</v>
      </c>
      <c r="G449" s="226"/>
      <c r="H449" s="229">
        <v>1663.2000000000001</v>
      </c>
      <c r="I449" s="230"/>
      <c r="J449" s="226"/>
      <c r="K449" s="226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216</v>
      </c>
      <c r="AU449" s="235" t="s">
        <v>82</v>
      </c>
      <c r="AV449" s="13" t="s">
        <v>82</v>
      </c>
      <c r="AW449" s="13" t="s">
        <v>33</v>
      </c>
      <c r="AX449" s="13" t="s">
        <v>80</v>
      </c>
      <c r="AY449" s="235" t="s">
        <v>118</v>
      </c>
    </row>
    <row r="450" s="2" customFormat="1" ht="24.15" customHeight="1">
      <c r="A450" s="38"/>
      <c r="B450" s="39"/>
      <c r="C450" s="204" t="s">
        <v>981</v>
      </c>
      <c r="D450" s="204" t="s">
        <v>120</v>
      </c>
      <c r="E450" s="205" t="s">
        <v>982</v>
      </c>
      <c r="F450" s="206" t="s">
        <v>983</v>
      </c>
      <c r="G450" s="207" t="s">
        <v>136</v>
      </c>
      <c r="H450" s="208">
        <v>12</v>
      </c>
      <c r="I450" s="209"/>
      <c r="J450" s="210">
        <f>ROUND(I450*H450,2)</f>
        <v>0</v>
      </c>
      <c r="K450" s="206" t="s">
        <v>124</v>
      </c>
      <c r="L450" s="44"/>
      <c r="M450" s="211" t="s">
        <v>19</v>
      </c>
      <c r="N450" s="212" t="s">
        <v>43</v>
      </c>
      <c r="O450" s="84"/>
      <c r="P450" s="213">
        <f>O450*H450</f>
        <v>0</v>
      </c>
      <c r="Q450" s="213">
        <v>4.0000000000000003E-05</v>
      </c>
      <c r="R450" s="213">
        <f>Q450*H450</f>
        <v>0.00048000000000000007</v>
      </c>
      <c r="S450" s="213">
        <v>0</v>
      </c>
      <c r="T450" s="214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15" t="s">
        <v>125</v>
      </c>
      <c r="AT450" s="215" t="s">
        <v>120</v>
      </c>
      <c r="AU450" s="215" t="s">
        <v>82</v>
      </c>
      <c r="AY450" s="17" t="s">
        <v>118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17" t="s">
        <v>80</v>
      </c>
      <c r="BK450" s="216">
        <f>ROUND(I450*H450,2)</f>
        <v>0</v>
      </c>
      <c r="BL450" s="17" t="s">
        <v>125</v>
      </c>
      <c r="BM450" s="215" t="s">
        <v>984</v>
      </c>
    </row>
    <row r="451" s="2" customFormat="1">
      <c r="A451" s="38"/>
      <c r="B451" s="39"/>
      <c r="C451" s="40"/>
      <c r="D451" s="217" t="s">
        <v>127</v>
      </c>
      <c r="E451" s="40"/>
      <c r="F451" s="218" t="s">
        <v>985</v>
      </c>
      <c r="G451" s="40"/>
      <c r="H451" s="40"/>
      <c r="I451" s="219"/>
      <c r="J451" s="40"/>
      <c r="K451" s="40"/>
      <c r="L451" s="44"/>
      <c r="M451" s="220"/>
      <c r="N451" s="221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127</v>
      </c>
      <c r="AU451" s="17" t="s">
        <v>82</v>
      </c>
    </row>
    <row r="452" s="2" customFormat="1">
      <c r="A452" s="38"/>
      <c r="B452" s="39"/>
      <c r="C452" s="40"/>
      <c r="D452" s="222" t="s">
        <v>129</v>
      </c>
      <c r="E452" s="40"/>
      <c r="F452" s="223" t="s">
        <v>986</v>
      </c>
      <c r="G452" s="40"/>
      <c r="H452" s="40"/>
      <c r="I452" s="219"/>
      <c r="J452" s="40"/>
      <c r="K452" s="40"/>
      <c r="L452" s="44"/>
      <c r="M452" s="220"/>
      <c r="N452" s="221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129</v>
      </c>
      <c r="AU452" s="17" t="s">
        <v>82</v>
      </c>
    </row>
    <row r="453" s="2" customFormat="1">
      <c r="A453" s="38"/>
      <c r="B453" s="39"/>
      <c r="C453" s="40"/>
      <c r="D453" s="217" t="s">
        <v>131</v>
      </c>
      <c r="E453" s="40"/>
      <c r="F453" s="224" t="s">
        <v>987</v>
      </c>
      <c r="G453" s="40"/>
      <c r="H453" s="40"/>
      <c r="I453" s="219"/>
      <c r="J453" s="40"/>
      <c r="K453" s="40"/>
      <c r="L453" s="44"/>
      <c r="M453" s="220"/>
      <c r="N453" s="221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131</v>
      </c>
      <c r="AU453" s="17" t="s">
        <v>82</v>
      </c>
    </row>
    <row r="454" s="12" customFormat="1" ht="22.8" customHeight="1">
      <c r="A454" s="12"/>
      <c r="B454" s="188"/>
      <c r="C454" s="189"/>
      <c r="D454" s="190" t="s">
        <v>71</v>
      </c>
      <c r="E454" s="202" t="s">
        <v>988</v>
      </c>
      <c r="F454" s="202" t="s">
        <v>989</v>
      </c>
      <c r="G454" s="189"/>
      <c r="H454" s="189"/>
      <c r="I454" s="192"/>
      <c r="J454" s="203">
        <f>BK454</f>
        <v>0</v>
      </c>
      <c r="K454" s="189"/>
      <c r="L454" s="194"/>
      <c r="M454" s="195"/>
      <c r="N454" s="196"/>
      <c r="O454" s="196"/>
      <c r="P454" s="197">
        <f>SUM(P455:P479)</f>
        <v>0</v>
      </c>
      <c r="Q454" s="196"/>
      <c r="R454" s="197">
        <f>SUM(R455:R479)</f>
        <v>0</v>
      </c>
      <c r="S454" s="196"/>
      <c r="T454" s="198">
        <f>SUM(T455:T479)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199" t="s">
        <v>80</v>
      </c>
      <c r="AT454" s="200" t="s">
        <v>71</v>
      </c>
      <c r="AU454" s="200" t="s">
        <v>80</v>
      </c>
      <c r="AY454" s="199" t="s">
        <v>118</v>
      </c>
      <c r="BK454" s="201">
        <f>SUM(BK455:BK479)</f>
        <v>0</v>
      </c>
    </row>
    <row r="455" s="2" customFormat="1" ht="33" customHeight="1">
      <c r="A455" s="38"/>
      <c r="B455" s="39"/>
      <c r="C455" s="204" t="s">
        <v>990</v>
      </c>
      <c r="D455" s="204" t="s">
        <v>120</v>
      </c>
      <c r="E455" s="205" t="s">
        <v>991</v>
      </c>
      <c r="F455" s="206" t="s">
        <v>992</v>
      </c>
      <c r="G455" s="207" t="s">
        <v>361</v>
      </c>
      <c r="H455" s="208">
        <v>174.636</v>
      </c>
      <c r="I455" s="209"/>
      <c r="J455" s="210">
        <f>ROUND(I455*H455,2)</f>
        <v>0</v>
      </c>
      <c r="K455" s="206" t="s">
        <v>124</v>
      </c>
      <c r="L455" s="44"/>
      <c r="M455" s="211" t="s">
        <v>19</v>
      </c>
      <c r="N455" s="212" t="s">
        <v>43</v>
      </c>
      <c r="O455" s="84"/>
      <c r="P455" s="213">
        <f>O455*H455</f>
        <v>0</v>
      </c>
      <c r="Q455" s="213">
        <v>0</v>
      </c>
      <c r="R455" s="213">
        <f>Q455*H455</f>
        <v>0</v>
      </c>
      <c r="S455" s="213">
        <v>0</v>
      </c>
      <c r="T455" s="214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15" t="s">
        <v>125</v>
      </c>
      <c r="AT455" s="215" t="s">
        <v>120</v>
      </c>
      <c r="AU455" s="215" t="s">
        <v>82</v>
      </c>
      <c r="AY455" s="17" t="s">
        <v>118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17" t="s">
        <v>80</v>
      </c>
      <c r="BK455" s="216">
        <f>ROUND(I455*H455,2)</f>
        <v>0</v>
      </c>
      <c r="BL455" s="17" t="s">
        <v>125</v>
      </c>
      <c r="BM455" s="215" t="s">
        <v>993</v>
      </c>
    </row>
    <row r="456" s="2" customFormat="1">
      <c r="A456" s="38"/>
      <c r="B456" s="39"/>
      <c r="C456" s="40"/>
      <c r="D456" s="217" t="s">
        <v>127</v>
      </c>
      <c r="E456" s="40"/>
      <c r="F456" s="218" t="s">
        <v>994</v>
      </c>
      <c r="G456" s="40"/>
      <c r="H456" s="40"/>
      <c r="I456" s="219"/>
      <c r="J456" s="40"/>
      <c r="K456" s="40"/>
      <c r="L456" s="44"/>
      <c r="M456" s="220"/>
      <c r="N456" s="221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127</v>
      </c>
      <c r="AU456" s="17" t="s">
        <v>82</v>
      </c>
    </row>
    <row r="457" s="2" customFormat="1">
      <c r="A457" s="38"/>
      <c r="B457" s="39"/>
      <c r="C457" s="40"/>
      <c r="D457" s="222" t="s">
        <v>129</v>
      </c>
      <c r="E457" s="40"/>
      <c r="F457" s="223" t="s">
        <v>995</v>
      </c>
      <c r="G457" s="40"/>
      <c r="H457" s="40"/>
      <c r="I457" s="219"/>
      <c r="J457" s="40"/>
      <c r="K457" s="40"/>
      <c r="L457" s="44"/>
      <c r="M457" s="220"/>
      <c r="N457" s="221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129</v>
      </c>
      <c r="AU457" s="17" t="s">
        <v>82</v>
      </c>
    </row>
    <row r="458" s="2" customFormat="1">
      <c r="A458" s="38"/>
      <c r="B458" s="39"/>
      <c r="C458" s="40"/>
      <c r="D458" s="217" t="s">
        <v>131</v>
      </c>
      <c r="E458" s="40"/>
      <c r="F458" s="224" t="s">
        <v>996</v>
      </c>
      <c r="G458" s="40"/>
      <c r="H458" s="40"/>
      <c r="I458" s="219"/>
      <c r="J458" s="40"/>
      <c r="K458" s="40"/>
      <c r="L458" s="44"/>
      <c r="M458" s="220"/>
      <c r="N458" s="221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131</v>
      </c>
      <c r="AU458" s="17" t="s">
        <v>82</v>
      </c>
    </row>
    <row r="459" s="13" customFormat="1">
      <c r="A459" s="13"/>
      <c r="B459" s="225"/>
      <c r="C459" s="226"/>
      <c r="D459" s="217" t="s">
        <v>216</v>
      </c>
      <c r="E459" s="227" t="s">
        <v>19</v>
      </c>
      <c r="F459" s="228" t="s">
        <v>997</v>
      </c>
      <c r="G459" s="226"/>
      <c r="H459" s="229">
        <v>174.636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216</v>
      </c>
      <c r="AU459" s="235" t="s">
        <v>82</v>
      </c>
      <c r="AV459" s="13" t="s">
        <v>82</v>
      </c>
      <c r="AW459" s="13" t="s">
        <v>33</v>
      </c>
      <c r="AX459" s="13" t="s">
        <v>80</v>
      </c>
      <c r="AY459" s="235" t="s">
        <v>118</v>
      </c>
    </row>
    <row r="460" s="2" customFormat="1" ht="21.75" customHeight="1">
      <c r="A460" s="38"/>
      <c r="B460" s="39"/>
      <c r="C460" s="204" t="s">
        <v>998</v>
      </c>
      <c r="D460" s="204" t="s">
        <v>120</v>
      </c>
      <c r="E460" s="205" t="s">
        <v>999</v>
      </c>
      <c r="F460" s="206" t="s">
        <v>1000</v>
      </c>
      <c r="G460" s="207" t="s">
        <v>361</v>
      </c>
      <c r="H460" s="208">
        <v>2444.904</v>
      </c>
      <c r="I460" s="209"/>
      <c r="J460" s="210">
        <f>ROUND(I460*H460,2)</f>
        <v>0</v>
      </c>
      <c r="K460" s="206" t="s">
        <v>124</v>
      </c>
      <c r="L460" s="44"/>
      <c r="M460" s="211" t="s">
        <v>19</v>
      </c>
      <c r="N460" s="212" t="s">
        <v>43</v>
      </c>
      <c r="O460" s="84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15" t="s">
        <v>125</v>
      </c>
      <c r="AT460" s="215" t="s">
        <v>120</v>
      </c>
      <c r="AU460" s="215" t="s">
        <v>82</v>
      </c>
      <c r="AY460" s="17" t="s">
        <v>118</v>
      </c>
      <c r="BE460" s="216">
        <f>IF(N460="základní",J460,0)</f>
        <v>0</v>
      </c>
      <c r="BF460" s="216">
        <f>IF(N460="snížená",J460,0)</f>
        <v>0</v>
      </c>
      <c r="BG460" s="216">
        <f>IF(N460="zákl. přenesená",J460,0)</f>
        <v>0</v>
      </c>
      <c r="BH460" s="216">
        <f>IF(N460="sníž. přenesená",J460,0)</f>
        <v>0</v>
      </c>
      <c r="BI460" s="216">
        <f>IF(N460="nulová",J460,0)</f>
        <v>0</v>
      </c>
      <c r="BJ460" s="17" t="s">
        <v>80</v>
      </c>
      <c r="BK460" s="216">
        <f>ROUND(I460*H460,2)</f>
        <v>0</v>
      </c>
      <c r="BL460" s="17" t="s">
        <v>125</v>
      </c>
      <c r="BM460" s="215" t="s">
        <v>1001</v>
      </c>
    </row>
    <row r="461" s="2" customFormat="1">
      <c r="A461" s="38"/>
      <c r="B461" s="39"/>
      <c r="C461" s="40"/>
      <c r="D461" s="217" t="s">
        <v>127</v>
      </c>
      <c r="E461" s="40"/>
      <c r="F461" s="218" t="s">
        <v>1002</v>
      </c>
      <c r="G461" s="40"/>
      <c r="H461" s="40"/>
      <c r="I461" s="219"/>
      <c r="J461" s="40"/>
      <c r="K461" s="40"/>
      <c r="L461" s="44"/>
      <c r="M461" s="220"/>
      <c r="N461" s="221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127</v>
      </c>
      <c r="AU461" s="17" t="s">
        <v>82</v>
      </c>
    </row>
    <row r="462" s="2" customFormat="1">
      <c r="A462" s="38"/>
      <c r="B462" s="39"/>
      <c r="C462" s="40"/>
      <c r="D462" s="222" t="s">
        <v>129</v>
      </c>
      <c r="E462" s="40"/>
      <c r="F462" s="223" t="s">
        <v>1003</v>
      </c>
      <c r="G462" s="40"/>
      <c r="H462" s="40"/>
      <c r="I462" s="219"/>
      <c r="J462" s="40"/>
      <c r="K462" s="40"/>
      <c r="L462" s="44"/>
      <c r="M462" s="220"/>
      <c r="N462" s="221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129</v>
      </c>
      <c r="AU462" s="17" t="s">
        <v>82</v>
      </c>
    </row>
    <row r="463" s="2" customFormat="1">
      <c r="A463" s="38"/>
      <c r="B463" s="39"/>
      <c r="C463" s="40"/>
      <c r="D463" s="217" t="s">
        <v>131</v>
      </c>
      <c r="E463" s="40"/>
      <c r="F463" s="224" t="s">
        <v>996</v>
      </c>
      <c r="G463" s="40"/>
      <c r="H463" s="40"/>
      <c r="I463" s="219"/>
      <c r="J463" s="40"/>
      <c r="K463" s="40"/>
      <c r="L463" s="44"/>
      <c r="M463" s="220"/>
      <c r="N463" s="221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131</v>
      </c>
      <c r="AU463" s="17" t="s">
        <v>82</v>
      </c>
    </row>
    <row r="464" s="13" customFormat="1">
      <c r="A464" s="13"/>
      <c r="B464" s="225"/>
      <c r="C464" s="226"/>
      <c r="D464" s="217" t="s">
        <v>216</v>
      </c>
      <c r="E464" s="227" t="s">
        <v>19</v>
      </c>
      <c r="F464" s="228" t="s">
        <v>1004</v>
      </c>
      <c r="G464" s="226"/>
      <c r="H464" s="229">
        <v>2444.904</v>
      </c>
      <c r="I464" s="230"/>
      <c r="J464" s="226"/>
      <c r="K464" s="226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216</v>
      </c>
      <c r="AU464" s="235" t="s">
        <v>82</v>
      </c>
      <c r="AV464" s="13" t="s">
        <v>82</v>
      </c>
      <c r="AW464" s="13" t="s">
        <v>33</v>
      </c>
      <c r="AX464" s="13" t="s">
        <v>80</v>
      </c>
      <c r="AY464" s="235" t="s">
        <v>118</v>
      </c>
    </row>
    <row r="465" s="2" customFormat="1" ht="16.5" customHeight="1">
      <c r="A465" s="38"/>
      <c r="B465" s="39"/>
      <c r="C465" s="204" t="s">
        <v>1005</v>
      </c>
      <c r="D465" s="204" t="s">
        <v>120</v>
      </c>
      <c r="E465" s="205" t="s">
        <v>1006</v>
      </c>
      <c r="F465" s="206" t="s">
        <v>1007</v>
      </c>
      <c r="G465" s="207" t="s">
        <v>361</v>
      </c>
      <c r="H465" s="208">
        <v>174.636</v>
      </c>
      <c r="I465" s="209"/>
      <c r="J465" s="210">
        <f>ROUND(I465*H465,2)</f>
        <v>0</v>
      </c>
      <c r="K465" s="206" t="s">
        <v>124</v>
      </c>
      <c r="L465" s="44"/>
      <c r="M465" s="211" t="s">
        <v>19</v>
      </c>
      <c r="N465" s="212" t="s">
        <v>43</v>
      </c>
      <c r="O465" s="84"/>
      <c r="P465" s="213">
        <f>O465*H465</f>
        <v>0</v>
      </c>
      <c r="Q465" s="213">
        <v>0</v>
      </c>
      <c r="R465" s="213">
        <f>Q465*H465</f>
        <v>0</v>
      </c>
      <c r="S465" s="213">
        <v>0</v>
      </c>
      <c r="T465" s="214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15" t="s">
        <v>125</v>
      </c>
      <c r="AT465" s="215" t="s">
        <v>120</v>
      </c>
      <c r="AU465" s="215" t="s">
        <v>82</v>
      </c>
      <c r="AY465" s="17" t="s">
        <v>118</v>
      </c>
      <c r="BE465" s="216">
        <f>IF(N465="základní",J465,0)</f>
        <v>0</v>
      </c>
      <c r="BF465" s="216">
        <f>IF(N465="snížená",J465,0)</f>
        <v>0</v>
      </c>
      <c r="BG465" s="216">
        <f>IF(N465="zákl. přenesená",J465,0)</f>
        <v>0</v>
      </c>
      <c r="BH465" s="216">
        <f>IF(N465="sníž. přenesená",J465,0)</f>
        <v>0</v>
      </c>
      <c r="BI465" s="216">
        <f>IF(N465="nulová",J465,0)</f>
        <v>0</v>
      </c>
      <c r="BJ465" s="17" t="s">
        <v>80</v>
      </c>
      <c r="BK465" s="216">
        <f>ROUND(I465*H465,2)</f>
        <v>0</v>
      </c>
      <c r="BL465" s="17" t="s">
        <v>125</v>
      </c>
      <c r="BM465" s="215" t="s">
        <v>1008</v>
      </c>
    </row>
    <row r="466" s="2" customFormat="1">
      <c r="A466" s="38"/>
      <c r="B466" s="39"/>
      <c r="C466" s="40"/>
      <c r="D466" s="217" t="s">
        <v>127</v>
      </c>
      <c r="E466" s="40"/>
      <c r="F466" s="218" t="s">
        <v>1009</v>
      </c>
      <c r="G466" s="40"/>
      <c r="H466" s="40"/>
      <c r="I466" s="219"/>
      <c r="J466" s="40"/>
      <c r="K466" s="40"/>
      <c r="L466" s="44"/>
      <c r="M466" s="220"/>
      <c r="N466" s="221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127</v>
      </c>
      <c r="AU466" s="17" t="s">
        <v>82</v>
      </c>
    </row>
    <row r="467" s="2" customFormat="1">
      <c r="A467" s="38"/>
      <c r="B467" s="39"/>
      <c r="C467" s="40"/>
      <c r="D467" s="222" t="s">
        <v>129</v>
      </c>
      <c r="E467" s="40"/>
      <c r="F467" s="223" t="s">
        <v>1010</v>
      </c>
      <c r="G467" s="40"/>
      <c r="H467" s="40"/>
      <c r="I467" s="219"/>
      <c r="J467" s="40"/>
      <c r="K467" s="40"/>
      <c r="L467" s="44"/>
      <c r="M467" s="220"/>
      <c r="N467" s="221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129</v>
      </c>
      <c r="AU467" s="17" t="s">
        <v>82</v>
      </c>
    </row>
    <row r="468" s="2" customFormat="1">
      <c r="A468" s="38"/>
      <c r="B468" s="39"/>
      <c r="C468" s="40"/>
      <c r="D468" s="217" t="s">
        <v>131</v>
      </c>
      <c r="E468" s="40"/>
      <c r="F468" s="224" t="s">
        <v>1011</v>
      </c>
      <c r="G468" s="40"/>
      <c r="H468" s="40"/>
      <c r="I468" s="219"/>
      <c r="J468" s="40"/>
      <c r="K468" s="40"/>
      <c r="L468" s="44"/>
      <c r="M468" s="220"/>
      <c r="N468" s="221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131</v>
      </c>
      <c r="AU468" s="17" t="s">
        <v>82</v>
      </c>
    </row>
    <row r="469" s="13" customFormat="1">
      <c r="A469" s="13"/>
      <c r="B469" s="225"/>
      <c r="C469" s="226"/>
      <c r="D469" s="217" t="s">
        <v>216</v>
      </c>
      <c r="E469" s="227" t="s">
        <v>19</v>
      </c>
      <c r="F469" s="228" t="s">
        <v>1012</v>
      </c>
      <c r="G469" s="226"/>
      <c r="H469" s="229">
        <v>174.636</v>
      </c>
      <c r="I469" s="230"/>
      <c r="J469" s="226"/>
      <c r="K469" s="226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216</v>
      </c>
      <c r="AU469" s="235" t="s">
        <v>82</v>
      </c>
      <c r="AV469" s="13" t="s">
        <v>82</v>
      </c>
      <c r="AW469" s="13" t="s">
        <v>33</v>
      </c>
      <c r="AX469" s="13" t="s">
        <v>80</v>
      </c>
      <c r="AY469" s="235" t="s">
        <v>118</v>
      </c>
    </row>
    <row r="470" s="2" customFormat="1" ht="33" customHeight="1">
      <c r="A470" s="38"/>
      <c r="B470" s="39"/>
      <c r="C470" s="204" t="s">
        <v>1013</v>
      </c>
      <c r="D470" s="204" t="s">
        <v>120</v>
      </c>
      <c r="E470" s="205" t="s">
        <v>1014</v>
      </c>
      <c r="F470" s="206" t="s">
        <v>1015</v>
      </c>
      <c r="G470" s="207" t="s">
        <v>361</v>
      </c>
      <c r="H470" s="208">
        <v>174.636</v>
      </c>
      <c r="I470" s="209"/>
      <c r="J470" s="210">
        <f>ROUND(I470*H470,2)</f>
        <v>0</v>
      </c>
      <c r="K470" s="206" t="s">
        <v>124</v>
      </c>
      <c r="L470" s="44"/>
      <c r="M470" s="211" t="s">
        <v>19</v>
      </c>
      <c r="N470" s="212" t="s">
        <v>43</v>
      </c>
      <c r="O470" s="84"/>
      <c r="P470" s="213">
        <f>O470*H470</f>
        <v>0</v>
      </c>
      <c r="Q470" s="213">
        <v>0</v>
      </c>
      <c r="R470" s="213">
        <f>Q470*H470</f>
        <v>0</v>
      </c>
      <c r="S470" s="213">
        <v>0</v>
      </c>
      <c r="T470" s="214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15" t="s">
        <v>125</v>
      </c>
      <c r="AT470" s="215" t="s">
        <v>120</v>
      </c>
      <c r="AU470" s="215" t="s">
        <v>82</v>
      </c>
      <c r="AY470" s="17" t="s">
        <v>118</v>
      </c>
      <c r="BE470" s="216">
        <f>IF(N470="základní",J470,0)</f>
        <v>0</v>
      </c>
      <c r="BF470" s="216">
        <f>IF(N470="snížená",J470,0)</f>
        <v>0</v>
      </c>
      <c r="BG470" s="216">
        <f>IF(N470="zákl. přenesená",J470,0)</f>
        <v>0</v>
      </c>
      <c r="BH470" s="216">
        <f>IF(N470="sníž. přenesená",J470,0)</f>
        <v>0</v>
      </c>
      <c r="BI470" s="216">
        <f>IF(N470="nulová",J470,0)</f>
        <v>0</v>
      </c>
      <c r="BJ470" s="17" t="s">
        <v>80</v>
      </c>
      <c r="BK470" s="216">
        <f>ROUND(I470*H470,2)</f>
        <v>0</v>
      </c>
      <c r="BL470" s="17" t="s">
        <v>125</v>
      </c>
      <c r="BM470" s="215" t="s">
        <v>1016</v>
      </c>
    </row>
    <row r="471" s="2" customFormat="1">
      <c r="A471" s="38"/>
      <c r="B471" s="39"/>
      <c r="C471" s="40"/>
      <c r="D471" s="217" t="s">
        <v>127</v>
      </c>
      <c r="E471" s="40"/>
      <c r="F471" s="218" t="s">
        <v>1017</v>
      </c>
      <c r="G471" s="40"/>
      <c r="H471" s="40"/>
      <c r="I471" s="219"/>
      <c r="J471" s="40"/>
      <c r="K471" s="40"/>
      <c r="L471" s="44"/>
      <c r="M471" s="220"/>
      <c r="N471" s="221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127</v>
      </c>
      <c r="AU471" s="17" t="s">
        <v>82</v>
      </c>
    </row>
    <row r="472" s="2" customFormat="1">
      <c r="A472" s="38"/>
      <c r="B472" s="39"/>
      <c r="C472" s="40"/>
      <c r="D472" s="222" t="s">
        <v>129</v>
      </c>
      <c r="E472" s="40"/>
      <c r="F472" s="223" t="s">
        <v>1018</v>
      </c>
      <c r="G472" s="40"/>
      <c r="H472" s="40"/>
      <c r="I472" s="219"/>
      <c r="J472" s="40"/>
      <c r="K472" s="40"/>
      <c r="L472" s="44"/>
      <c r="M472" s="220"/>
      <c r="N472" s="221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129</v>
      </c>
      <c r="AU472" s="17" t="s">
        <v>82</v>
      </c>
    </row>
    <row r="473" s="2" customFormat="1">
      <c r="A473" s="38"/>
      <c r="B473" s="39"/>
      <c r="C473" s="40"/>
      <c r="D473" s="217" t="s">
        <v>131</v>
      </c>
      <c r="E473" s="40"/>
      <c r="F473" s="224" t="s">
        <v>1019</v>
      </c>
      <c r="G473" s="40"/>
      <c r="H473" s="40"/>
      <c r="I473" s="219"/>
      <c r="J473" s="40"/>
      <c r="K473" s="40"/>
      <c r="L473" s="44"/>
      <c r="M473" s="220"/>
      <c r="N473" s="221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131</v>
      </c>
      <c r="AU473" s="17" t="s">
        <v>82</v>
      </c>
    </row>
    <row r="474" s="13" customFormat="1">
      <c r="A474" s="13"/>
      <c r="B474" s="225"/>
      <c r="C474" s="226"/>
      <c r="D474" s="217" t="s">
        <v>216</v>
      </c>
      <c r="E474" s="227" t="s">
        <v>19</v>
      </c>
      <c r="F474" s="228" t="s">
        <v>1020</v>
      </c>
      <c r="G474" s="226"/>
      <c r="H474" s="229">
        <v>174.636</v>
      </c>
      <c r="I474" s="230"/>
      <c r="J474" s="226"/>
      <c r="K474" s="226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216</v>
      </c>
      <c r="AU474" s="235" t="s">
        <v>82</v>
      </c>
      <c r="AV474" s="13" t="s">
        <v>82</v>
      </c>
      <c r="AW474" s="13" t="s">
        <v>33</v>
      </c>
      <c r="AX474" s="13" t="s">
        <v>80</v>
      </c>
      <c r="AY474" s="235" t="s">
        <v>118</v>
      </c>
    </row>
    <row r="475" s="2" customFormat="1" ht="24.15" customHeight="1">
      <c r="A475" s="38"/>
      <c r="B475" s="39"/>
      <c r="C475" s="204" t="s">
        <v>1021</v>
      </c>
      <c r="D475" s="204" t="s">
        <v>120</v>
      </c>
      <c r="E475" s="205" t="s">
        <v>1022</v>
      </c>
      <c r="F475" s="206" t="s">
        <v>1023</v>
      </c>
      <c r="G475" s="207" t="s">
        <v>361</v>
      </c>
      <c r="H475" s="208">
        <v>174.636</v>
      </c>
      <c r="I475" s="209"/>
      <c r="J475" s="210">
        <f>ROUND(I475*H475,2)</f>
        <v>0</v>
      </c>
      <c r="K475" s="206" t="s">
        <v>124</v>
      </c>
      <c r="L475" s="44"/>
      <c r="M475" s="211" t="s">
        <v>19</v>
      </c>
      <c r="N475" s="212" t="s">
        <v>43</v>
      </c>
      <c r="O475" s="84"/>
      <c r="P475" s="213">
        <f>O475*H475</f>
        <v>0</v>
      </c>
      <c r="Q475" s="213">
        <v>0</v>
      </c>
      <c r="R475" s="213">
        <f>Q475*H475</f>
        <v>0</v>
      </c>
      <c r="S475" s="213">
        <v>0</v>
      </c>
      <c r="T475" s="214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15" t="s">
        <v>125</v>
      </c>
      <c r="AT475" s="215" t="s">
        <v>120</v>
      </c>
      <c r="AU475" s="215" t="s">
        <v>82</v>
      </c>
      <c r="AY475" s="17" t="s">
        <v>118</v>
      </c>
      <c r="BE475" s="216">
        <f>IF(N475="základní",J475,0)</f>
        <v>0</v>
      </c>
      <c r="BF475" s="216">
        <f>IF(N475="snížená",J475,0)</f>
        <v>0</v>
      </c>
      <c r="BG475" s="216">
        <f>IF(N475="zákl. přenesená",J475,0)</f>
        <v>0</v>
      </c>
      <c r="BH475" s="216">
        <f>IF(N475="sníž. přenesená",J475,0)</f>
        <v>0</v>
      </c>
      <c r="BI475" s="216">
        <f>IF(N475="nulová",J475,0)</f>
        <v>0</v>
      </c>
      <c r="BJ475" s="17" t="s">
        <v>80</v>
      </c>
      <c r="BK475" s="216">
        <f>ROUND(I475*H475,2)</f>
        <v>0</v>
      </c>
      <c r="BL475" s="17" t="s">
        <v>125</v>
      </c>
      <c r="BM475" s="215" t="s">
        <v>1024</v>
      </c>
    </row>
    <row r="476" s="2" customFormat="1">
      <c r="A476" s="38"/>
      <c r="B476" s="39"/>
      <c r="C476" s="40"/>
      <c r="D476" s="217" t="s">
        <v>127</v>
      </c>
      <c r="E476" s="40"/>
      <c r="F476" s="218" t="s">
        <v>1025</v>
      </c>
      <c r="G476" s="40"/>
      <c r="H476" s="40"/>
      <c r="I476" s="219"/>
      <c r="J476" s="40"/>
      <c r="K476" s="40"/>
      <c r="L476" s="44"/>
      <c r="M476" s="220"/>
      <c r="N476" s="221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127</v>
      </c>
      <c r="AU476" s="17" t="s">
        <v>82</v>
      </c>
    </row>
    <row r="477" s="2" customFormat="1">
      <c r="A477" s="38"/>
      <c r="B477" s="39"/>
      <c r="C477" s="40"/>
      <c r="D477" s="222" t="s">
        <v>129</v>
      </c>
      <c r="E477" s="40"/>
      <c r="F477" s="223" t="s">
        <v>1026</v>
      </c>
      <c r="G477" s="40"/>
      <c r="H477" s="40"/>
      <c r="I477" s="219"/>
      <c r="J477" s="40"/>
      <c r="K477" s="40"/>
      <c r="L477" s="44"/>
      <c r="M477" s="220"/>
      <c r="N477" s="221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129</v>
      </c>
      <c r="AU477" s="17" t="s">
        <v>82</v>
      </c>
    </row>
    <row r="478" s="2" customFormat="1">
      <c r="A478" s="38"/>
      <c r="B478" s="39"/>
      <c r="C478" s="40"/>
      <c r="D478" s="217" t="s">
        <v>131</v>
      </c>
      <c r="E478" s="40"/>
      <c r="F478" s="224" t="s">
        <v>1027</v>
      </c>
      <c r="G478" s="40"/>
      <c r="H478" s="40"/>
      <c r="I478" s="219"/>
      <c r="J478" s="40"/>
      <c r="K478" s="40"/>
      <c r="L478" s="44"/>
      <c r="M478" s="220"/>
      <c r="N478" s="221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131</v>
      </c>
      <c r="AU478" s="17" t="s">
        <v>82</v>
      </c>
    </row>
    <row r="479" s="13" customFormat="1">
      <c r="A479" s="13"/>
      <c r="B479" s="225"/>
      <c r="C479" s="226"/>
      <c r="D479" s="217" t="s">
        <v>216</v>
      </c>
      <c r="E479" s="227" t="s">
        <v>19</v>
      </c>
      <c r="F479" s="228" t="s">
        <v>1012</v>
      </c>
      <c r="G479" s="226"/>
      <c r="H479" s="229">
        <v>174.636</v>
      </c>
      <c r="I479" s="230"/>
      <c r="J479" s="226"/>
      <c r="K479" s="226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216</v>
      </c>
      <c r="AU479" s="235" t="s">
        <v>82</v>
      </c>
      <c r="AV479" s="13" t="s">
        <v>82</v>
      </c>
      <c r="AW479" s="13" t="s">
        <v>33</v>
      </c>
      <c r="AX479" s="13" t="s">
        <v>80</v>
      </c>
      <c r="AY479" s="235" t="s">
        <v>118</v>
      </c>
    </row>
    <row r="480" s="12" customFormat="1" ht="22.8" customHeight="1">
      <c r="A480" s="12"/>
      <c r="B480" s="188"/>
      <c r="C480" s="189"/>
      <c r="D480" s="190" t="s">
        <v>71</v>
      </c>
      <c r="E480" s="202" t="s">
        <v>529</v>
      </c>
      <c r="F480" s="202" t="s">
        <v>530</v>
      </c>
      <c r="G480" s="189"/>
      <c r="H480" s="189"/>
      <c r="I480" s="192"/>
      <c r="J480" s="203">
        <f>BK480</f>
        <v>0</v>
      </c>
      <c r="K480" s="189"/>
      <c r="L480" s="194"/>
      <c r="M480" s="195"/>
      <c r="N480" s="196"/>
      <c r="O480" s="196"/>
      <c r="P480" s="197">
        <f>SUM(P481:P490)</f>
        <v>0</v>
      </c>
      <c r="Q480" s="196"/>
      <c r="R480" s="197">
        <f>SUM(R481:R490)</f>
        <v>0</v>
      </c>
      <c r="S480" s="196"/>
      <c r="T480" s="198">
        <f>SUM(T481:T490)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199" t="s">
        <v>80</v>
      </c>
      <c r="AT480" s="200" t="s">
        <v>71</v>
      </c>
      <c r="AU480" s="200" t="s">
        <v>80</v>
      </c>
      <c r="AY480" s="199" t="s">
        <v>118</v>
      </c>
      <c r="BK480" s="201">
        <f>SUM(BK481:BK490)</f>
        <v>0</v>
      </c>
    </row>
    <row r="481" s="2" customFormat="1" ht="24.15" customHeight="1">
      <c r="A481" s="38"/>
      <c r="B481" s="39"/>
      <c r="C481" s="204" t="s">
        <v>1028</v>
      </c>
      <c r="D481" s="204" t="s">
        <v>120</v>
      </c>
      <c r="E481" s="205" t="s">
        <v>1029</v>
      </c>
      <c r="F481" s="206" t="s">
        <v>1030</v>
      </c>
      <c r="G481" s="207" t="s">
        <v>361</v>
      </c>
      <c r="H481" s="208">
        <v>3053.0999999999999</v>
      </c>
      <c r="I481" s="209"/>
      <c r="J481" s="210">
        <f>ROUND(I481*H481,2)</f>
        <v>0</v>
      </c>
      <c r="K481" s="206" t="s">
        <v>124</v>
      </c>
      <c r="L481" s="44"/>
      <c r="M481" s="211" t="s">
        <v>19</v>
      </c>
      <c r="N481" s="212" t="s">
        <v>43</v>
      </c>
      <c r="O481" s="84"/>
      <c r="P481" s="213">
        <f>O481*H481</f>
        <v>0</v>
      </c>
      <c r="Q481" s="213">
        <v>0</v>
      </c>
      <c r="R481" s="213">
        <f>Q481*H481</f>
        <v>0</v>
      </c>
      <c r="S481" s="213">
        <v>0</v>
      </c>
      <c r="T481" s="214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15" t="s">
        <v>125</v>
      </c>
      <c r="AT481" s="215" t="s">
        <v>120</v>
      </c>
      <c r="AU481" s="215" t="s">
        <v>82</v>
      </c>
      <c r="AY481" s="17" t="s">
        <v>118</v>
      </c>
      <c r="BE481" s="216">
        <f>IF(N481="základní",J481,0)</f>
        <v>0</v>
      </c>
      <c r="BF481" s="216">
        <f>IF(N481="snížená",J481,0)</f>
        <v>0</v>
      </c>
      <c r="BG481" s="216">
        <f>IF(N481="zákl. přenesená",J481,0)</f>
        <v>0</v>
      </c>
      <c r="BH481" s="216">
        <f>IF(N481="sníž. přenesená",J481,0)</f>
        <v>0</v>
      </c>
      <c r="BI481" s="216">
        <f>IF(N481="nulová",J481,0)</f>
        <v>0</v>
      </c>
      <c r="BJ481" s="17" t="s">
        <v>80</v>
      </c>
      <c r="BK481" s="216">
        <f>ROUND(I481*H481,2)</f>
        <v>0</v>
      </c>
      <c r="BL481" s="17" t="s">
        <v>125</v>
      </c>
      <c r="BM481" s="215" t="s">
        <v>1031</v>
      </c>
    </row>
    <row r="482" s="2" customFormat="1">
      <c r="A482" s="38"/>
      <c r="B482" s="39"/>
      <c r="C482" s="40"/>
      <c r="D482" s="217" t="s">
        <v>127</v>
      </c>
      <c r="E482" s="40"/>
      <c r="F482" s="218" t="s">
        <v>1032</v>
      </c>
      <c r="G482" s="40"/>
      <c r="H482" s="40"/>
      <c r="I482" s="219"/>
      <c r="J482" s="40"/>
      <c r="K482" s="40"/>
      <c r="L482" s="44"/>
      <c r="M482" s="220"/>
      <c r="N482" s="221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127</v>
      </c>
      <c r="AU482" s="17" t="s">
        <v>82</v>
      </c>
    </row>
    <row r="483" s="2" customFormat="1">
      <c r="A483" s="38"/>
      <c r="B483" s="39"/>
      <c r="C483" s="40"/>
      <c r="D483" s="222" t="s">
        <v>129</v>
      </c>
      <c r="E483" s="40"/>
      <c r="F483" s="223" t="s">
        <v>1033</v>
      </c>
      <c r="G483" s="40"/>
      <c r="H483" s="40"/>
      <c r="I483" s="219"/>
      <c r="J483" s="40"/>
      <c r="K483" s="40"/>
      <c r="L483" s="44"/>
      <c r="M483" s="220"/>
      <c r="N483" s="221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129</v>
      </c>
      <c r="AU483" s="17" t="s">
        <v>82</v>
      </c>
    </row>
    <row r="484" s="13" customFormat="1">
      <c r="A484" s="13"/>
      <c r="B484" s="225"/>
      <c r="C484" s="226"/>
      <c r="D484" s="217" t="s">
        <v>216</v>
      </c>
      <c r="E484" s="227" t="s">
        <v>19</v>
      </c>
      <c r="F484" s="228" t="s">
        <v>1034</v>
      </c>
      <c r="G484" s="226"/>
      <c r="H484" s="229">
        <v>943.10000000000002</v>
      </c>
      <c r="I484" s="230"/>
      <c r="J484" s="226"/>
      <c r="K484" s="226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216</v>
      </c>
      <c r="AU484" s="235" t="s">
        <v>82</v>
      </c>
      <c r="AV484" s="13" t="s">
        <v>82</v>
      </c>
      <c r="AW484" s="13" t="s">
        <v>33</v>
      </c>
      <c r="AX484" s="13" t="s">
        <v>72</v>
      </c>
      <c r="AY484" s="235" t="s">
        <v>118</v>
      </c>
    </row>
    <row r="485" s="13" customFormat="1">
      <c r="A485" s="13"/>
      <c r="B485" s="225"/>
      <c r="C485" s="226"/>
      <c r="D485" s="217" t="s">
        <v>216</v>
      </c>
      <c r="E485" s="227" t="s">
        <v>19</v>
      </c>
      <c r="F485" s="228" t="s">
        <v>1035</v>
      </c>
      <c r="G485" s="226"/>
      <c r="H485" s="229">
        <v>2110</v>
      </c>
      <c r="I485" s="230"/>
      <c r="J485" s="226"/>
      <c r="K485" s="226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216</v>
      </c>
      <c r="AU485" s="235" t="s">
        <v>82</v>
      </c>
      <c r="AV485" s="13" t="s">
        <v>82</v>
      </c>
      <c r="AW485" s="13" t="s">
        <v>33</v>
      </c>
      <c r="AX485" s="13" t="s">
        <v>72</v>
      </c>
      <c r="AY485" s="235" t="s">
        <v>118</v>
      </c>
    </row>
    <row r="486" s="14" customFormat="1">
      <c r="A486" s="14"/>
      <c r="B486" s="250"/>
      <c r="C486" s="251"/>
      <c r="D486" s="217" t="s">
        <v>216</v>
      </c>
      <c r="E486" s="252" t="s">
        <v>19</v>
      </c>
      <c r="F486" s="253" t="s">
        <v>805</v>
      </c>
      <c r="G486" s="251"/>
      <c r="H486" s="254">
        <v>3053.0999999999999</v>
      </c>
      <c r="I486" s="255"/>
      <c r="J486" s="251"/>
      <c r="K486" s="251"/>
      <c r="L486" s="256"/>
      <c r="M486" s="257"/>
      <c r="N486" s="258"/>
      <c r="O486" s="258"/>
      <c r="P486" s="258"/>
      <c r="Q486" s="258"/>
      <c r="R486" s="258"/>
      <c r="S486" s="258"/>
      <c r="T486" s="25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0" t="s">
        <v>216</v>
      </c>
      <c r="AU486" s="260" t="s">
        <v>82</v>
      </c>
      <c r="AV486" s="14" t="s">
        <v>125</v>
      </c>
      <c r="AW486" s="14" t="s">
        <v>33</v>
      </c>
      <c r="AX486" s="14" t="s">
        <v>80</v>
      </c>
      <c r="AY486" s="260" t="s">
        <v>118</v>
      </c>
    </row>
    <row r="487" s="2" customFormat="1" ht="16.5" customHeight="1">
      <c r="A487" s="38"/>
      <c r="B487" s="39"/>
      <c r="C487" s="204" t="s">
        <v>1036</v>
      </c>
      <c r="D487" s="204" t="s">
        <v>120</v>
      </c>
      <c r="E487" s="205" t="s">
        <v>532</v>
      </c>
      <c r="F487" s="206" t="s">
        <v>533</v>
      </c>
      <c r="G487" s="207" t="s">
        <v>361</v>
      </c>
      <c r="H487" s="208">
        <v>5713.5429999999997</v>
      </c>
      <c r="I487" s="209"/>
      <c r="J487" s="210">
        <f>ROUND(I487*H487,2)</f>
        <v>0</v>
      </c>
      <c r="K487" s="206" t="s">
        <v>124</v>
      </c>
      <c r="L487" s="44"/>
      <c r="M487" s="211" t="s">
        <v>19</v>
      </c>
      <c r="N487" s="212" t="s">
        <v>43</v>
      </c>
      <c r="O487" s="84"/>
      <c r="P487" s="213">
        <f>O487*H487</f>
        <v>0</v>
      </c>
      <c r="Q487" s="213">
        <v>0</v>
      </c>
      <c r="R487" s="213">
        <f>Q487*H487</f>
        <v>0</v>
      </c>
      <c r="S487" s="213">
        <v>0</v>
      </c>
      <c r="T487" s="214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15" t="s">
        <v>125</v>
      </c>
      <c r="AT487" s="215" t="s">
        <v>120</v>
      </c>
      <c r="AU487" s="215" t="s">
        <v>82</v>
      </c>
      <c r="AY487" s="17" t="s">
        <v>118</v>
      </c>
      <c r="BE487" s="216">
        <f>IF(N487="základní",J487,0)</f>
        <v>0</v>
      </c>
      <c r="BF487" s="216">
        <f>IF(N487="snížená",J487,0)</f>
        <v>0</v>
      </c>
      <c r="BG487" s="216">
        <f>IF(N487="zákl. přenesená",J487,0)</f>
        <v>0</v>
      </c>
      <c r="BH487" s="216">
        <f>IF(N487="sníž. přenesená",J487,0)</f>
        <v>0</v>
      </c>
      <c r="BI487" s="216">
        <f>IF(N487="nulová",J487,0)</f>
        <v>0</v>
      </c>
      <c r="BJ487" s="17" t="s">
        <v>80</v>
      </c>
      <c r="BK487" s="216">
        <f>ROUND(I487*H487,2)</f>
        <v>0</v>
      </c>
      <c r="BL487" s="17" t="s">
        <v>125</v>
      </c>
      <c r="BM487" s="215" t="s">
        <v>1037</v>
      </c>
    </row>
    <row r="488" s="2" customFormat="1">
      <c r="A488" s="38"/>
      <c r="B488" s="39"/>
      <c r="C488" s="40"/>
      <c r="D488" s="217" t="s">
        <v>127</v>
      </c>
      <c r="E488" s="40"/>
      <c r="F488" s="218" t="s">
        <v>535</v>
      </c>
      <c r="G488" s="40"/>
      <c r="H488" s="40"/>
      <c r="I488" s="219"/>
      <c r="J488" s="40"/>
      <c r="K488" s="40"/>
      <c r="L488" s="44"/>
      <c r="M488" s="220"/>
      <c r="N488" s="221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127</v>
      </c>
      <c r="AU488" s="17" t="s">
        <v>82</v>
      </c>
    </row>
    <row r="489" s="2" customFormat="1">
      <c r="A489" s="38"/>
      <c r="B489" s="39"/>
      <c r="C489" s="40"/>
      <c r="D489" s="222" t="s">
        <v>129</v>
      </c>
      <c r="E489" s="40"/>
      <c r="F489" s="223" t="s">
        <v>536</v>
      </c>
      <c r="G489" s="40"/>
      <c r="H489" s="40"/>
      <c r="I489" s="219"/>
      <c r="J489" s="40"/>
      <c r="K489" s="40"/>
      <c r="L489" s="44"/>
      <c r="M489" s="220"/>
      <c r="N489" s="221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129</v>
      </c>
      <c r="AU489" s="17" t="s">
        <v>82</v>
      </c>
    </row>
    <row r="490" s="2" customFormat="1">
      <c r="A490" s="38"/>
      <c r="B490" s="39"/>
      <c r="C490" s="40"/>
      <c r="D490" s="217" t="s">
        <v>131</v>
      </c>
      <c r="E490" s="40"/>
      <c r="F490" s="224" t="s">
        <v>537</v>
      </c>
      <c r="G490" s="40"/>
      <c r="H490" s="40"/>
      <c r="I490" s="219"/>
      <c r="J490" s="40"/>
      <c r="K490" s="40"/>
      <c r="L490" s="44"/>
      <c r="M490" s="246"/>
      <c r="N490" s="247"/>
      <c r="O490" s="248"/>
      <c r="P490" s="248"/>
      <c r="Q490" s="248"/>
      <c r="R490" s="248"/>
      <c r="S490" s="248"/>
      <c r="T490" s="249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131</v>
      </c>
      <c r="AU490" s="17" t="s">
        <v>82</v>
      </c>
    </row>
    <row r="491" s="2" customFormat="1" ht="6.96" customHeight="1">
      <c r="A491" s="38"/>
      <c r="B491" s="59"/>
      <c r="C491" s="60"/>
      <c r="D491" s="60"/>
      <c r="E491" s="60"/>
      <c r="F491" s="60"/>
      <c r="G491" s="60"/>
      <c r="H491" s="60"/>
      <c r="I491" s="60"/>
      <c r="J491" s="60"/>
      <c r="K491" s="60"/>
      <c r="L491" s="44"/>
      <c r="M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</row>
  </sheetData>
  <sheetProtection sheet="1" autoFilter="0" formatColumns="0" formatRows="0" objects="1" scenarios="1" spinCount="100000" saltValue="PECGZprA4S+KsRVDxvYoCxY6/qiph1tRwMK7py5xxCmRZM07qX9ogz0Lkkzx3BRSSWKgqahlnx1PpaJLRm+HtA==" hashValue="lWNlkDF8ocA0CrbXtTUSNz67KcMgibXTvb4Y1jSeUfHAPuS890nAh/BTyZ0LH4pgT77501lHcG2xVJG8p4k32g==" algorithmName="SHA-512" password="CC35"/>
  <autoFilter ref="C89:K49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1_02/112151351"/>
    <hyperlink ref="F99" r:id="rId2" display="https://podminky.urs.cz/item/CS_URS_2021_02/112151352"/>
    <hyperlink ref="F103" r:id="rId3" display="https://podminky.urs.cz/item/CS_URS_2021_02/112151354"/>
    <hyperlink ref="F107" r:id="rId4" display="https://podminky.urs.cz/item/CS_URS_2021_02/112151356"/>
    <hyperlink ref="F111" r:id="rId5" display="https://podminky.urs.cz/item/CS_URS_2021_02/112151360"/>
    <hyperlink ref="F115" r:id="rId6" display="https://podminky.urs.cz/item/CS_URS_2021_02/112155215"/>
    <hyperlink ref="F118" r:id="rId7" display="https://podminky.urs.cz/item/CS_URS_2021_02/112251101"/>
    <hyperlink ref="F122" r:id="rId8" display="https://podminky.urs.cz/item/CS_URS_2021_02/112251102"/>
    <hyperlink ref="F126" r:id="rId9" display="https://podminky.urs.cz/item/CS_URS_2021_02/112251103"/>
    <hyperlink ref="F130" r:id="rId10" display="https://podminky.urs.cz/item/CS_URS_2021_02/112251105"/>
    <hyperlink ref="F134" r:id="rId11" display="https://podminky.urs.cz/item/CS_URS_2021_02/113106123"/>
    <hyperlink ref="F138" r:id="rId12" display="https://podminky.urs.cz/item/CS_URS_2021_02/113107311"/>
    <hyperlink ref="F142" r:id="rId13" display="https://podminky.urs.cz/item/CS_URS_2021_02/114203202"/>
    <hyperlink ref="F147" r:id="rId14" display="https://podminky.urs.cz/item/CS_URS_2021_02/115101201"/>
    <hyperlink ref="F152" r:id="rId15" display="https://podminky.urs.cz/item/CS_URS_2021_02/115101301"/>
    <hyperlink ref="F156" r:id="rId16" display="https://podminky.urs.cz/item/CS_URS_2021_02/122111101"/>
    <hyperlink ref="F161" r:id="rId17" display="https://podminky.urs.cz/item/CS_URS_2021_02/124253101"/>
    <hyperlink ref="F165" r:id="rId18" display="https://podminky.urs.cz/item/CS_URS_2021_02/151101102"/>
    <hyperlink ref="F170" r:id="rId19" display="https://podminky.urs.cz/item/CS_URS_2021_02/151101112"/>
    <hyperlink ref="F174" r:id="rId20" display="https://podminky.urs.cz/item/CS_URS_2021_02/151101401"/>
    <hyperlink ref="F179" r:id="rId21" display="https://podminky.urs.cz/item/CS_URS_2021_02/151101411"/>
    <hyperlink ref="F183" r:id="rId22" display="https://podminky.urs.cz/item/CS_URS_2021_02/162201401"/>
    <hyperlink ref="F187" r:id="rId23" display="https://podminky.urs.cz/item/CS_URS_2021_02/162201402"/>
    <hyperlink ref="F191" r:id="rId24" display="https://podminky.urs.cz/item/CS_URS_2021_02/162201403"/>
    <hyperlink ref="F195" r:id="rId25" display="https://podminky.urs.cz/item/CS_URS_2021_02/162201411"/>
    <hyperlink ref="F199" r:id="rId26" display="https://podminky.urs.cz/item/CS_URS_2021_02/162201412"/>
    <hyperlink ref="F203" r:id="rId27" display="https://podminky.urs.cz/item/CS_URS_2021_02/162201413"/>
    <hyperlink ref="F207" r:id="rId28" display="https://podminky.urs.cz/item/CS_URS_2021_02/162201421"/>
    <hyperlink ref="F211" r:id="rId29" display="https://podminky.urs.cz/item/CS_URS_2021_02/162201422"/>
    <hyperlink ref="F215" r:id="rId30" display="https://podminky.urs.cz/item/CS_URS_2021_02/162201423"/>
    <hyperlink ref="F219" r:id="rId31" display="https://podminky.urs.cz/item/CS_URS_2021_02/162201500"/>
    <hyperlink ref="F223" r:id="rId32" display="https://podminky.urs.cz/item/CS_URS_2021_02/162201510"/>
    <hyperlink ref="F227" r:id="rId33" display="https://podminky.urs.cz/item/CS_URS_2021_02/162201520"/>
    <hyperlink ref="F231" r:id="rId34" display="https://podminky.urs.cz/item/CS_URS_2021_02/162751117"/>
    <hyperlink ref="F235" r:id="rId35" display="https://podminky.urs.cz/item/CS_URS_2021_02/162751119"/>
    <hyperlink ref="F240" r:id="rId36" display="https://podminky.urs.cz/item/CS_URS_2021_02/171111103"/>
    <hyperlink ref="F244" r:id="rId37" display="https://podminky.urs.cz/item/CS_URS_2021_02/171153101"/>
    <hyperlink ref="F249" r:id="rId38" display="https://podminky.urs.cz/item/CS_URS_2021_02/171201221"/>
    <hyperlink ref="F254" r:id="rId39" display="https://podminky.urs.cz/item/CS_URS_2021_02/174151101"/>
    <hyperlink ref="F259" r:id="rId40" display="https://podminky.urs.cz/item/CS_URS_2021_02/181111131"/>
    <hyperlink ref="F276" r:id="rId41" display="https://podminky.urs.cz/item/CS_URS_2021_02/211531111"/>
    <hyperlink ref="F281" r:id="rId42" display="https://podminky.urs.cz/item/CS_URS_2021_02/212751104"/>
    <hyperlink ref="F286" r:id="rId43" display="https://podminky.urs.cz/item/CS_URS_2021_02/271532212"/>
    <hyperlink ref="F291" r:id="rId44" display="https://podminky.urs.cz/item/CS_URS_2021_02/273321611"/>
    <hyperlink ref="F296" r:id="rId45" display="https://podminky.urs.cz/item/CS_URS_2021_02/273351121"/>
    <hyperlink ref="F301" r:id="rId46" display="https://podminky.urs.cz/item/CS_URS_2021_02/273351122"/>
    <hyperlink ref="F306" r:id="rId47" display="https://podminky.urs.cz/item/CS_URS_2021_02/273362021"/>
    <hyperlink ref="F312" r:id="rId48" display="https://podminky.urs.cz/item/CS_URS_2021_02/311321611"/>
    <hyperlink ref="F316" r:id="rId49" display="https://podminky.urs.cz/item/CS_URS_2021_02/311351121"/>
    <hyperlink ref="F320" r:id="rId50" display="https://podminky.urs.cz/item/CS_URS_2021_02/311351122"/>
    <hyperlink ref="F324" r:id="rId51" display="https://podminky.urs.cz/item/CS_URS_2021_02/311361221"/>
    <hyperlink ref="F327" r:id="rId52" display="https://podminky.urs.cz/item/CS_URS_2021_02/311361821"/>
    <hyperlink ref="F330" r:id="rId53" display="https://podminky.urs.cz/item/CS_URS_2021_02/321213234"/>
    <hyperlink ref="F339" r:id="rId54" display="https://podminky.urs.cz/item/CS_URS_2021_02/345321414"/>
    <hyperlink ref="F342" r:id="rId55" display="https://podminky.urs.cz/item/CS_URS_2021_02/345351005"/>
    <hyperlink ref="F346" r:id="rId56" display="https://podminky.urs.cz/item/CS_URS_2021_02/345351006"/>
    <hyperlink ref="F350" r:id="rId57" display="https://podminky.urs.cz/item/CS_URS_2021_02/345362021"/>
    <hyperlink ref="F353" r:id="rId58" display="https://podminky.urs.cz/item/CS_URS_2021_02/R321213234"/>
    <hyperlink ref="F362" r:id="rId59" display="https://podminky.urs.cz/item/CS_URS_2021_02/463451112"/>
    <hyperlink ref="F366" r:id="rId60" display="https://podminky.urs.cz/item/CS_URS_2021_02/465210122"/>
    <hyperlink ref="F371" r:id="rId61" display="https://podminky.urs.cz/item/CS_URS_2021_02/465511317"/>
    <hyperlink ref="F375" r:id="rId62" display="https://podminky.urs.cz/item/CS_URS_2021_02/465512317"/>
    <hyperlink ref="F386" r:id="rId63" display="https://podminky.urs.cz/item/CS_URS_2021_02/564861111"/>
    <hyperlink ref="F389" r:id="rId64" display="https://podminky.urs.cz/item/CS_URS_2021_02/565165121"/>
    <hyperlink ref="F393" r:id="rId65" display="https://podminky.urs.cz/item/CS_URS_2021_02/573111115"/>
    <hyperlink ref="F396" r:id="rId66" display="https://podminky.urs.cz/item/CS_URS_2021_02/573231111"/>
    <hyperlink ref="F399" r:id="rId67" display="https://podminky.urs.cz/item/CS_URS_2021_02/577134121"/>
    <hyperlink ref="F403" r:id="rId68" display="https://podminky.urs.cz/item/CS_URS_2021_02/596211110"/>
    <hyperlink ref="F408" r:id="rId69" display="https://podminky.urs.cz/item/CS_URS_2021_02/628635512"/>
    <hyperlink ref="F414" r:id="rId70" display="https://podminky.urs.cz/item/CS_URS_2021_02/871264301"/>
    <hyperlink ref="F418" r:id="rId71" display="https://podminky.urs.cz/item/CS_URS_2021_02/871353121"/>
    <hyperlink ref="F425" r:id="rId72" display="https://podminky.urs.cz/item/CS_URS_2021_02/877315261"/>
    <hyperlink ref="F431" r:id="rId73" display="https://podminky.urs.cz/item/CS_URS_2021_02/721269124"/>
    <hyperlink ref="F442" r:id="rId74" display="https://podminky.urs.cz/item/CS_URS_2021_02/938903113"/>
    <hyperlink ref="F447" r:id="rId75" display="https://podminky.urs.cz/item/CS_URS_2021_02/966021112"/>
    <hyperlink ref="F452" r:id="rId76" display="https://podminky.urs.cz/item/CS_URS_2021_02/953961212"/>
    <hyperlink ref="F457" r:id="rId77" display="https://podminky.urs.cz/item/CS_URS_2021_02/997002511"/>
    <hyperlink ref="F462" r:id="rId78" display="https://podminky.urs.cz/item/CS_URS_2021_02/997002519"/>
    <hyperlink ref="F467" r:id="rId79" display="https://podminky.urs.cz/item/CS_URS_2021_02/997002611"/>
    <hyperlink ref="F472" r:id="rId80" display="https://podminky.urs.cz/item/CS_URS_2021_02/997013601"/>
    <hyperlink ref="F477" r:id="rId81" display="https://podminky.urs.cz/item/CS_URS_2021_02/997221131"/>
    <hyperlink ref="F483" r:id="rId82" display="https://podminky.urs.cz/item/CS_URS_2021_02/998322091"/>
    <hyperlink ref="F489" r:id="rId83" display="https://podminky.urs.cz/item/CS_URS_2021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Svratka, km 164,038 - 166,580 - PBPPO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1038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18. 2. 2021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ROUND((SUM(BE87:BE158)),  2)</f>
        <v>0</v>
      </c>
      <c r="G33" s="38"/>
      <c r="H33" s="38"/>
      <c r="I33" s="148">
        <v>0.20999999999999999</v>
      </c>
      <c r="J33" s="147">
        <f>ROUND(((SUM(BE87:BE158))*I33),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ROUND((SUM(BF87:BF158)),  2)</f>
        <v>0</v>
      </c>
      <c r="G34" s="38"/>
      <c r="H34" s="38"/>
      <c r="I34" s="148">
        <v>0.14999999999999999</v>
      </c>
      <c r="J34" s="147">
        <f>ROUND(((SUM(BF87:BF158))*I34),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ROUND((SUM(BG87:BG158)),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ROUND((SUM(BH87:BH158)),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ROUND((SUM(BI87:BI158)),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Svratka, km 164,038 - 166,580 - PBPPO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3083-19/3 - Přístup na staveniště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Svratka</v>
      </c>
      <c r="G52" s="40"/>
      <c r="H52" s="40"/>
      <c r="I52" s="32" t="s">
        <v>23</v>
      </c>
      <c r="J52" s="72" t="str">
        <f>IF(J12="","",J12)</f>
        <v>18. 2. 2021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Povodí Moravy, s.p., Dřevařská 11, 602 00 Brno</v>
      </c>
      <c r="G54" s="40"/>
      <c r="H54" s="40"/>
      <c r="I54" s="32" t="s">
        <v>31</v>
      </c>
      <c r="J54" s="36" t="str">
        <f>E21</f>
        <v>AGROPROJEKT PSO,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54.4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AGROPROJEKT PSO, s.r.o., Slavíčkova 840/1b, 638 00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99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100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539</v>
      </c>
      <c r="E62" s="174"/>
      <c r="F62" s="174"/>
      <c r="G62" s="174"/>
      <c r="H62" s="174"/>
      <c r="I62" s="174"/>
      <c r="J62" s="175">
        <f>J115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541</v>
      </c>
      <c r="E63" s="174"/>
      <c r="F63" s="174"/>
      <c r="G63" s="174"/>
      <c r="H63" s="174"/>
      <c r="I63" s="174"/>
      <c r="J63" s="175">
        <f>J120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544</v>
      </c>
      <c r="E64" s="174"/>
      <c r="F64" s="174"/>
      <c r="G64" s="174"/>
      <c r="H64" s="174"/>
      <c r="I64" s="174"/>
      <c r="J64" s="175">
        <f>J134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102</v>
      </c>
      <c r="E65" s="174"/>
      <c r="F65" s="174"/>
      <c r="G65" s="174"/>
      <c r="H65" s="174"/>
      <c r="I65" s="174"/>
      <c r="J65" s="175">
        <f>J150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1039</v>
      </c>
      <c r="E66" s="168"/>
      <c r="F66" s="168"/>
      <c r="G66" s="168"/>
      <c r="H66" s="168"/>
      <c r="I66" s="168"/>
      <c r="J66" s="169">
        <f>J154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1040</v>
      </c>
      <c r="E67" s="174"/>
      <c r="F67" s="174"/>
      <c r="G67" s="174"/>
      <c r="H67" s="174"/>
      <c r="I67" s="174"/>
      <c r="J67" s="175">
        <f>J155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103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Svratka, km 164,038 - 166,580 - PBPPO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93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3083-19/3 - Přístup na staveniště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Svratka</v>
      </c>
      <c r="G81" s="40"/>
      <c r="H81" s="40"/>
      <c r="I81" s="32" t="s">
        <v>23</v>
      </c>
      <c r="J81" s="72" t="str">
        <f>IF(J12="","",J12)</f>
        <v>18. 2. 2021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5.65" customHeight="1">
      <c r="A83" s="38"/>
      <c r="B83" s="39"/>
      <c r="C83" s="32" t="s">
        <v>25</v>
      </c>
      <c r="D83" s="40"/>
      <c r="E83" s="40"/>
      <c r="F83" s="27" t="str">
        <f>E15</f>
        <v>Povodí Moravy, s.p., Dřevařská 11, 602 00 Brno</v>
      </c>
      <c r="G83" s="40"/>
      <c r="H83" s="40"/>
      <c r="I83" s="32" t="s">
        <v>31</v>
      </c>
      <c r="J83" s="36" t="str">
        <f>E21</f>
        <v>AGROPROJEKT PSO, s.r.o.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54.45" customHeight="1">
      <c r="A84" s="38"/>
      <c r="B84" s="39"/>
      <c r="C84" s="32" t="s">
        <v>29</v>
      </c>
      <c r="D84" s="40"/>
      <c r="E84" s="40"/>
      <c r="F84" s="27" t="str">
        <f>IF(E18="","",E18)</f>
        <v>Vyplň údaj</v>
      </c>
      <c r="G84" s="40"/>
      <c r="H84" s="40"/>
      <c r="I84" s="32" t="s">
        <v>34</v>
      </c>
      <c r="J84" s="36" t="str">
        <f>E24</f>
        <v>AGROPROJEKT PSO, s.r.o., Slavíčkova 840/1b, 638 00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104</v>
      </c>
      <c r="D86" s="180" t="s">
        <v>57</v>
      </c>
      <c r="E86" s="180" t="s">
        <v>53</v>
      </c>
      <c r="F86" s="180" t="s">
        <v>54</v>
      </c>
      <c r="G86" s="180" t="s">
        <v>105</v>
      </c>
      <c r="H86" s="180" t="s">
        <v>106</v>
      </c>
      <c r="I86" s="180" t="s">
        <v>107</v>
      </c>
      <c r="J86" s="180" t="s">
        <v>97</v>
      </c>
      <c r="K86" s="181" t="s">
        <v>108</v>
      </c>
      <c r="L86" s="182"/>
      <c r="M86" s="92" t="s">
        <v>19</v>
      </c>
      <c r="N86" s="93" t="s">
        <v>42</v>
      </c>
      <c r="O86" s="93" t="s">
        <v>109</v>
      </c>
      <c r="P86" s="93" t="s">
        <v>110</v>
      </c>
      <c r="Q86" s="93" t="s">
        <v>111</v>
      </c>
      <c r="R86" s="93" t="s">
        <v>112</v>
      </c>
      <c r="S86" s="93" t="s">
        <v>113</v>
      </c>
      <c r="T86" s="94" t="s">
        <v>114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115</v>
      </c>
      <c r="D87" s="40"/>
      <c r="E87" s="40"/>
      <c r="F87" s="40"/>
      <c r="G87" s="40"/>
      <c r="H87" s="40"/>
      <c r="I87" s="40"/>
      <c r="J87" s="183">
        <f>BK87</f>
        <v>0</v>
      </c>
      <c r="K87" s="40"/>
      <c r="L87" s="44"/>
      <c r="M87" s="95"/>
      <c r="N87" s="184"/>
      <c r="O87" s="96"/>
      <c r="P87" s="185">
        <f>P88+P154</f>
        <v>0</v>
      </c>
      <c r="Q87" s="96"/>
      <c r="R87" s="185">
        <f>R88+R154</f>
        <v>1764.5306000000001</v>
      </c>
      <c r="S87" s="96"/>
      <c r="T87" s="186">
        <f>T88+T154</f>
        <v>2912.3000000000002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71</v>
      </c>
      <c r="AU87" s="17" t="s">
        <v>98</v>
      </c>
      <c r="BK87" s="187">
        <f>BK88+BK154</f>
        <v>0</v>
      </c>
    </row>
    <row r="88" s="12" customFormat="1" ht="25.92" customHeight="1">
      <c r="A88" s="12"/>
      <c r="B88" s="188"/>
      <c r="C88" s="189"/>
      <c r="D88" s="190" t="s">
        <v>71</v>
      </c>
      <c r="E88" s="191" t="s">
        <v>116</v>
      </c>
      <c r="F88" s="191" t="s">
        <v>117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P89+P115+P120+P134+P150</f>
        <v>0</v>
      </c>
      <c r="Q88" s="196"/>
      <c r="R88" s="197">
        <f>R89+R115+R120+R134+R150</f>
        <v>1764.5306000000001</v>
      </c>
      <c r="S88" s="196"/>
      <c r="T88" s="198">
        <f>T89+T115+T120+T134+T150</f>
        <v>2912.3000000000002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80</v>
      </c>
      <c r="AT88" s="200" t="s">
        <v>71</v>
      </c>
      <c r="AU88" s="200" t="s">
        <v>72</v>
      </c>
      <c r="AY88" s="199" t="s">
        <v>118</v>
      </c>
      <c r="BK88" s="201">
        <f>BK89+BK115+BK120+BK134+BK150</f>
        <v>0</v>
      </c>
    </row>
    <row r="89" s="12" customFormat="1" ht="22.8" customHeight="1">
      <c r="A89" s="12"/>
      <c r="B89" s="188"/>
      <c r="C89" s="189"/>
      <c r="D89" s="190" t="s">
        <v>71</v>
      </c>
      <c r="E89" s="202" t="s">
        <v>80</v>
      </c>
      <c r="F89" s="202" t="s">
        <v>119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SUM(P90:P114)</f>
        <v>0</v>
      </c>
      <c r="Q89" s="196"/>
      <c r="R89" s="197">
        <f>SUM(R90:R114)</f>
        <v>0.33750000000000002</v>
      </c>
      <c r="S89" s="196"/>
      <c r="T89" s="198">
        <f>SUM(T90:T114)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80</v>
      </c>
      <c r="AT89" s="200" t="s">
        <v>71</v>
      </c>
      <c r="AU89" s="200" t="s">
        <v>80</v>
      </c>
      <c r="AY89" s="199" t="s">
        <v>118</v>
      </c>
      <c r="BK89" s="201">
        <f>SUM(BK90:BK114)</f>
        <v>0</v>
      </c>
    </row>
    <row r="90" s="2" customFormat="1" ht="24.15" customHeight="1">
      <c r="A90" s="38"/>
      <c r="B90" s="39"/>
      <c r="C90" s="204" t="s">
        <v>80</v>
      </c>
      <c r="D90" s="204" t="s">
        <v>120</v>
      </c>
      <c r="E90" s="205" t="s">
        <v>202</v>
      </c>
      <c r="F90" s="206" t="s">
        <v>203</v>
      </c>
      <c r="G90" s="207" t="s">
        <v>123</v>
      </c>
      <c r="H90" s="208">
        <v>8100</v>
      </c>
      <c r="I90" s="209"/>
      <c r="J90" s="210">
        <f>ROUND(I90*H90,2)</f>
        <v>0</v>
      </c>
      <c r="K90" s="206" t="s">
        <v>124</v>
      </c>
      <c r="L90" s="44"/>
      <c r="M90" s="211" t="s">
        <v>19</v>
      </c>
      <c r="N90" s="212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125</v>
      </c>
      <c r="AT90" s="215" t="s">
        <v>120</v>
      </c>
      <c r="AU90" s="215" t="s">
        <v>82</v>
      </c>
      <c r="AY90" s="17" t="s">
        <v>118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125</v>
      </c>
      <c r="BM90" s="215" t="s">
        <v>1041</v>
      </c>
    </row>
    <row r="91" s="2" customFormat="1">
      <c r="A91" s="38"/>
      <c r="B91" s="39"/>
      <c r="C91" s="40"/>
      <c r="D91" s="217" t="s">
        <v>127</v>
      </c>
      <c r="E91" s="40"/>
      <c r="F91" s="218" t="s">
        <v>205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127</v>
      </c>
      <c r="AU91" s="17" t="s">
        <v>82</v>
      </c>
    </row>
    <row r="92" s="2" customFormat="1">
      <c r="A92" s="38"/>
      <c r="B92" s="39"/>
      <c r="C92" s="40"/>
      <c r="D92" s="222" t="s">
        <v>129</v>
      </c>
      <c r="E92" s="40"/>
      <c r="F92" s="223" t="s">
        <v>206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129</v>
      </c>
      <c r="AU92" s="17" t="s">
        <v>82</v>
      </c>
    </row>
    <row r="93" s="2" customFormat="1">
      <c r="A93" s="38"/>
      <c r="B93" s="39"/>
      <c r="C93" s="40"/>
      <c r="D93" s="217" t="s">
        <v>131</v>
      </c>
      <c r="E93" s="40"/>
      <c r="F93" s="224" t="s">
        <v>207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131</v>
      </c>
      <c r="AU93" s="17" t="s">
        <v>82</v>
      </c>
    </row>
    <row r="94" s="2" customFormat="1" ht="37.8" customHeight="1">
      <c r="A94" s="38"/>
      <c r="B94" s="39"/>
      <c r="C94" s="204" t="s">
        <v>82</v>
      </c>
      <c r="D94" s="204" t="s">
        <v>120</v>
      </c>
      <c r="E94" s="205" t="s">
        <v>368</v>
      </c>
      <c r="F94" s="206" t="s">
        <v>369</v>
      </c>
      <c r="G94" s="207" t="s">
        <v>123</v>
      </c>
      <c r="H94" s="208">
        <v>13500</v>
      </c>
      <c r="I94" s="209"/>
      <c r="J94" s="210">
        <f>ROUND(I94*H94,2)</f>
        <v>0</v>
      </c>
      <c r="K94" s="206" t="s">
        <v>124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125</v>
      </c>
      <c r="AT94" s="215" t="s">
        <v>120</v>
      </c>
      <c r="AU94" s="215" t="s">
        <v>82</v>
      </c>
      <c r="AY94" s="17" t="s">
        <v>118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125</v>
      </c>
      <c r="BM94" s="215" t="s">
        <v>1042</v>
      </c>
    </row>
    <row r="95" s="2" customFormat="1">
      <c r="A95" s="38"/>
      <c r="B95" s="39"/>
      <c r="C95" s="40"/>
      <c r="D95" s="217" t="s">
        <v>127</v>
      </c>
      <c r="E95" s="40"/>
      <c r="F95" s="218" t="s">
        <v>371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127</v>
      </c>
      <c r="AU95" s="17" t="s">
        <v>82</v>
      </c>
    </row>
    <row r="96" s="2" customFormat="1">
      <c r="A96" s="38"/>
      <c r="B96" s="39"/>
      <c r="C96" s="40"/>
      <c r="D96" s="222" t="s">
        <v>129</v>
      </c>
      <c r="E96" s="40"/>
      <c r="F96" s="223" t="s">
        <v>372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129</v>
      </c>
      <c r="AU96" s="17" t="s">
        <v>82</v>
      </c>
    </row>
    <row r="97" s="2" customFormat="1">
      <c r="A97" s="38"/>
      <c r="B97" s="39"/>
      <c r="C97" s="40"/>
      <c r="D97" s="217" t="s">
        <v>131</v>
      </c>
      <c r="E97" s="40"/>
      <c r="F97" s="224" t="s">
        <v>373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131</v>
      </c>
      <c r="AU97" s="17" t="s">
        <v>82</v>
      </c>
    </row>
    <row r="98" s="13" customFormat="1">
      <c r="A98" s="13"/>
      <c r="B98" s="225"/>
      <c r="C98" s="226"/>
      <c r="D98" s="217" t="s">
        <v>216</v>
      </c>
      <c r="E98" s="227" t="s">
        <v>19</v>
      </c>
      <c r="F98" s="228" t="s">
        <v>1043</v>
      </c>
      <c r="G98" s="226"/>
      <c r="H98" s="229">
        <v>13500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216</v>
      </c>
      <c r="AU98" s="235" t="s">
        <v>82</v>
      </c>
      <c r="AV98" s="13" t="s">
        <v>82</v>
      </c>
      <c r="AW98" s="13" t="s">
        <v>33</v>
      </c>
      <c r="AX98" s="13" t="s">
        <v>80</v>
      </c>
      <c r="AY98" s="235" t="s">
        <v>118</v>
      </c>
    </row>
    <row r="99" s="2" customFormat="1" ht="24.15" customHeight="1">
      <c r="A99" s="38"/>
      <c r="B99" s="39"/>
      <c r="C99" s="204" t="s">
        <v>133</v>
      </c>
      <c r="D99" s="204" t="s">
        <v>120</v>
      </c>
      <c r="E99" s="205" t="s">
        <v>382</v>
      </c>
      <c r="F99" s="206" t="s">
        <v>383</v>
      </c>
      <c r="G99" s="207" t="s">
        <v>123</v>
      </c>
      <c r="H99" s="208">
        <v>13500</v>
      </c>
      <c r="I99" s="209"/>
      <c r="J99" s="210">
        <f>ROUND(I99*H99,2)</f>
        <v>0</v>
      </c>
      <c r="K99" s="206" t="s">
        <v>124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125</v>
      </c>
      <c r="AT99" s="215" t="s">
        <v>120</v>
      </c>
      <c r="AU99" s="215" t="s">
        <v>82</v>
      </c>
      <c r="AY99" s="17" t="s">
        <v>118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125</v>
      </c>
      <c r="BM99" s="215" t="s">
        <v>1044</v>
      </c>
    </row>
    <row r="100" s="2" customFormat="1">
      <c r="A100" s="38"/>
      <c r="B100" s="39"/>
      <c r="C100" s="40"/>
      <c r="D100" s="217" t="s">
        <v>127</v>
      </c>
      <c r="E100" s="40"/>
      <c r="F100" s="218" t="s">
        <v>385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127</v>
      </c>
      <c r="AU100" s="17" t="s">
        <v>82</v>
      </c>
    </row>
    <row r="101" s="2" customFormat="1">
      <c r="A101" s="38"/>
      <c r="B101" s="39"/>
      <c r="C101" s="40"/>
      <c r="D101" s="222" t="s">
        <v>129</v>
      </c>
      <c r="E101" s="40"/>
      <c r="F101" s="223" t="s">
        <v>386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129</v>
      </c>
      <c r="AU101" s="17" t="s">
        <v>82</v>
      </c>
    </row>
    <row r="102" s="2" customFormat="1">
      <c r="A102" s="38"/>
      <c r="B102" s="39"/>
      <c r="C102" s="40"/>
      <c r="D102" s="217" t="s">
        <v>131</v>
      </c>
      <c r="E102" s="40"/>
      <c r="F102" s="224" t="s">
        <v>387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131</v>
      </c>
      <c r="AU102" s="17" t="s">
        <v>82</v>
      </c>
    </row>
    <row r="103" s="13" customFormat="1">
      <c r="A103" s="13"/>
      <c r="B103" s="225"/>
      <c r="C103" s="226"/>
      <c r="D103" s="217" t="s">
        <v>216</v>
      </c>
      <c r="E103" s="227" t="s">
        <v>19</v>
      </c>
      <c r="F103" s="228" t="s">
        <v>1045</v>
      </c>
      <c r="G103" s="226"/>
      <c r="H103" s="229">
        <v>13500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216</v>
      </c>
      <c r="AU103" s="235" t="s">
        <v>82</v>
      </c>
      <c r="AV103" s="13" t="s">
        <v>82</v>
      </c>
      <c r="AW103" s="13" t="s">
        <v>33</v>
      </c>
      <c r="AX103" s="13" t="s">
        <v>80</v>
      </c>
      <c r="AY103" s="235" t="s">
        <v>118</v>
      </c>
    </row>
    <row r="104" s="2" customFormat="1" ht="16.5" customHeight="1">
      <c r="A104" s="38"/>
      <c r="B104" s="39"/>
      <c r="C104" s="236" t="s">
        <v>125</v>
      </c>
      <c r="D104" s="236" t="s">
        <v>389</v>
      </c>
      <c r="E104" s="237" t="s">
        <v>390</v>
      </c>
      <c r="F104" s="238" t="s">
        <v>391</v>
      </c>
      <c r="G104" s="239" t="s">
        <v>392</v>
      </c>
      <c r="H104" s="240">
        <v>337.5</v>
      </c>
      <c r="I104" s="241"/>
      <c r="J104" s="242">
        <f>ROUND(I104*H104,2)</f>
        <v>0</v>
      </c>
      <c r="K104" s="238" t="s">
        <v>124</v>
      </c>
      <c r="L104" s="243"/>
      <c r="M104" s="244" t="s">
        <v>19</v>
      </c>
      <c r="N104" s="245" t="s">
        <v>43</v>
      </c>
      <c r="O104" s="84"/>
      <c r="P104" s="213">
        <f>O104*H104</f>
        <v>0</v>
      </c>
      <c r="Q104" s="213">
        <v>0.001</v>
      </c>
      <c r="R104" s="213">
        <f>Q104*H104</f>
        <v>0.33750000000000002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164</v>
      </c>
      <c r="AT104" s="215" t="s">
        <v>389</v>
      </c>
      <c r="AU104" s="215" t="s">
        <v>82</v>
      </c>
      <c r="AY104" s="17" t="s">
        <v>118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80</v>
      </c>
      <c r="BK104" s="216">
        <f>ROUND(I104*H104,2)</f>
        <v>0</v>
      </c>
      <c r="BL104" s="17" t="s">
        <v>125</v>
      </c>
      <c r="BM104" s="215" t="s">
        <v>1046</v>
      </c>
    </row>
    <row r="105" s="2" customFormat="1">
      <c r="A105" s="38"/>
      <c r="B105" s="39"/>
      <c r="C105" s="40"/>
      <c r="D105" s="217" t="s">
        <v>127</v>
      </c>
      <c r="E105" s="40"/>
      <c r="F105" s="218" t="s">
        <v>391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127</v>
      </c>
      <c r="AU105" s="17" t="s">
        <v>82</v>
      </c>
    </row>
    <row r="106" s="2" customFormat="1" ht="24.15" customHeight="1">
      <c r="A106" s="38"/>
      <c r="B106" s="39"/>
      <c r="C106" s="204" t="s">
        <v>7</v>
      </c>
      <c r="D106" s="204" t="s">
        <v>120</v>
      </c>
      <c r="E106" s="205" t="s">
        <v>1047</v>
      </c>
      <c r="F106" s="206" t="s">
        <v>1048</v>
      </c>
      <c r="G106" s="207" t="s">
        <v>1049</v>
      </c>
      <c r="H106" s="208">
        <v>1.3500000000000001</v>
      </c>
      <c r="I106" s="209"/>
      <c r="J106" s="210">
        <f>ROUND(I106*H106,2)</f>
        <v>0</v>
      </c>
      <c r="K106" s="206" t="s">
        <v>124</v>
      </c>
      <c r="L106" s="44"/>
      <c r="M106" s="211" t="s">
        <v>19</v>
      </c>
      <c r="N106" s="212" t="s">
        <v>43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125</v>
      </c>
      <c r="AT106" s="215" t="s">
        <v>120</v>
      </c>
      <c r="AU106" s="215" t="s">
        <v>82</v>
      </c>
      <c r="AY106" s="17" t="s">
        <v>118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125</v>
      </c>
      <c r="BM106" s="215" t="s">
        <v>1050</v>
      </c>
    </row>
    <row r="107" s="2" customFormat="1">
      <c r="A107" s="38"/>
      <c r="B107" s="39"/>
      <c r="C107" s="40"/>
      <c r="D107" s="217" t="s">
        <v>127</v>
      </c>
      <c r="E107" s="40"/>
      <c r="F107" s="218" t="s">
        <v>1051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127</v>
      </c>
      <c r="AU107" s="17" t="s">
        <v>82</v>
      </c>
    </row>
    <row r="108" s="2" customFormat="1">
      <c r="A108" s="38"/>
      <c r="B108" s="39"/>
      <c r="C108" s="40"/>
      <c r="D108" s="222" t="s">
        <v>129</v>
      </c>
      <c r="E108" s="40"/>
      <c r="F108" s="223" t="s">
        <v>1052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129</v>
      </c>
      <c r="AU108" s="17" t="s">
        <v>82</v>
      </c>
    </row>
    <row r="109" s="2" customFormat="1" ht="24.15" customHeight="1">
      <c r="A109" s="38"/>
      <c r="B109" s="39"/>
      <c r="C109" s="204" t="s">
        <v>236</v>
      </c>
      <c r="D109" s="204" t="s">
        <v>120</v>
      </c>
      <c r="E109" s="205" t="s">
        <v>1053</v>
      </c>
      <c r="F109" s="206" t="s">
        <v>1054</v>
      </c>
      <c r="G109" s="207" t="s">
        <v>1049</v>
      </c>
      <c r="H109" s="208">
        <v>1.3500000000000001</v>
      </c>
      <c r="I109" s="209"/>
      <c r="J109" s="210">
        <f>ROUND(I109*H109,2)</f>
        <v>0</v>
      </c>
      <c r="K109" s="206" t="s">
        <v>124</v>
      </c>
      <c r="L109" s="44"/>
      <c r="M109" s="211" t="s">
        <v>19</v>
      </c>
      <c r="N109" s="212" t="s">
        <v>43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125</v>
      </c>
      <c r="AT109" s="215" t="s">
        <v>120</v>
      </c>
      <c r="AU109" s="215" t="s">
        <v>82</v>
      </c>
      <c r="AY109" s="17" t="s">
        <v>118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80</v>
      </c>
      <c r="BK109" s="216">
        <f>ROUND(I109*H109,2)</f>
        <v>0</v>
      </c>
      <c r="BL109" s="17" t="s">
        <v>125</v>
      </c>
      <c r="BM109" s="215" t="s">
        <v>1055</v>
      </c>
    </row>
    <row r="110" s="2" customFormat="1">
      <c r="A110" s="38"/>
      <c r="B110" s="39"/>
      <c r="C110" s="40"/>
      <c r="D110" s="217" t="s">
        <v>127</v>
      </c>
      <c r="E110" s="40"/>
      <c r="F110" s="218" t="s">
        <v>1056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127</v>
      </c>
      <c r="AU110" s="17" t="s">
        <v>82</v>
      </c>
    </row>
    <row r="111" s="2" customFormat="1">
      <c r="A111" s="38"/>
      <c r="B111" s="39"/>
      <c r="C111" s="40"/>
      <c r="D111" s="222" t="s">
        <v>129</v>
      </c>
      <c r="E111" s="40"/>
      <c r="F111" s="223" t="s">
        <v>1057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129</v>
      </c>
      <c r="AU111" s="17" t="s">
        <v>82</v>
      </c>
    </row>
    <row r="112" s="2" customFormat="1" ht="24.15" customHeight="1">
      <c r="A112" s="38"/>
      <c r="B112" s="39"/>
      <c r="C112" s="204" t="s">
        <v>242</v>
      </c>
      <c r="D112" s="204" t="s">
        <v>120</v>
      </c>
      <c r="E112" s="205" t="s">
        <v>1058</v>
      </c>
      <c r="F112" s="206" t="s">
        <v>1059</v>
      </c>
      <c r="G112" s="207" t="s">
        <v>1049</v>
      </c>
      <c r="H112" s="208">
        <v>1.3500000000000001</v>
      </c>
      <c r="I112" s="209"/>
      <c r="J112" s="210">
        <f>ROUND(I112*H112,2)</f>
        <v>0</v>
      </c>
      <c r="K112" s="206" t="s">
        <v>124</v>
      </c>
      <c r="L112" s="44"/>
      <c r="M112" s="211" t="s">
        <v>19</v>
      </c>
      <c r="N112" s="212" t="s">
        <v>43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125</v>
      </c>
      <c r="AT112" s="215" t="s">
        <v>120</v>
      </c>
      <c r="AU112" s="215" t="s">
        <v>82</v>
      </c>
      <c r="AY112" s="17" t="s">
        <v>118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80</v>
      </c>
      <c r="BK112" s="216">
        <f>ROUND(I112*H112,2)</f>
        <v>0</v>
      </c>
      <c r="BL112" s="17" t="s">
        <v>125</v>
      </c>
      <c r="BM112" s="215" t="s">
        <v>1060</v>
      </c>
    </row>
    <row r="113" s="2" customFormat="1">
      <c r="A113" s="38"/>
      <c r="B113" s="39"/>
      <c r="C113" s="40"/>
      <c r="D113" s="217" t="s">
        <v>127</v>
      </c>
      <c r="E113" s="40"/>
      <c r="F113" s="218" t="s">
        <v>1061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127</v>
      </c>
      <c r="AU113" s="17" t="s">
        <v>82</v>
      </c>
    </row>
    <row r="114" s="2" customFormat="1">
      <c r="A114" s="38"/>
      <c r="B114" s="39"/>
      <c r="C114" s="40"/>
      <c r="D114" s="222" t="s">
        <v>129</v>
      </c>
      <c r="E114" s="40"/>
      <c r="F114" s="223" t="s">
        <v>1062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129</v>
      </c>
      <c r="AU114" s="17" t="s">
        <v>82</v>
      </c>
    </row>
    <row r="115" s="12" customFormat="1" ht="22.8" customHeight="1">
      <c r="A115" s="12"/>
      <c r="B115" s="188"/>
      <c r="C115" s="189"/>
      <c r="D115" s="190" t="s">
        <v>71</v>
      </c>
      <c r="E115" s="202" t="s">
        <v>82</v>
      </c>
      <c r="F115" s="202" t="s">
        <v>719</v>
      </c>
      <c r="G115" s="189"/>
      <c r="H115" s="189"/>
      <c r="I115" s="192"/>
      <c r="J115" s="203">
        <f>BK115</f>
        <v>0</v>
      </c>
      <c r="K115" s="189"/>
      <c r="L115" s="194"/>
      <c r="M115" s="195"/>
      <c r="N115" s="196"/>
      <c r="O115" s="196"/>
      <c r="P115" s="197">
        <f>SUM(P116:P119)</f>
        <v>0</v>
      </c>
      <c r="Q115" s="196"/>
      <c r="R115" s="197">
        <f>SUM(R116:R119)</f>
        <v>874.79999999999995</v>
      </c>
      <c r="S115" s="196"/>
      <c r="T115" s="198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99" t="s">
        <v>80</v>
      </c>
      <c r="AT115" s="200" t="s">
        <v>71</v>
      </c>
      <c r="AU115" s="200" t="s">
        <v>80</v>
      </c>
      <c r="AY115" s="199" t="s">
        <v>118</v>
      </c>
      <c r="BK115" s="201">
        <f>SUM(BK116:BK119)</f>
        <v>0</v>
      </c>
    </row>
    <row r="116" s="2" customFormat="1" ht="24.15" customHeight="1">
      <c r="A116" s="38"/>
      <c r="B116" s="39"/>
      <c r="C116" s="204" t="s">
        <v>164</v>
      </c>
      <c r="D116" s="204" t="s">
        <v>120</v>
      </c>
      <c r="E116" s="205" t="s">
        <v>1063</v>
      </c>
      <c r="F116" s="206" t="s">
        <v>1064</v>
      </c>
      <c r="G116" s="207" t="s">
        <v>123</v>
      </c>
      <c r="H116" s="208">
        <v>8100</v>
      </c>
      <c r="I116" s="209"/>
      <c r="J116" s="210">
        <f>ROUND(I116*H116,2)</f>
        <v>0</v>
      </c>
      <c r="K116" s="206" t="s">
        <v>124</v>
      </c>
      <c r="L116" s="44"/>
      <c r="M116" s="211" t="s">
        <v>19</v>
      </c>
      <c r="N116" s="212" t="s">
        <v>43</v>
      </c>
      <c r="O116" s="84"/>
      <c r="P116" s="213">
        <f>O116*H116</f>
        <v>0</v>
      </c>
      <c r="Q116" s="213">
        <v>0.108</v>
      </c>
      <c r="R116" s="213">
        <f>Q116*H116</f>
        <v>874.79999999999995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125</v>
      </c>
      <c r="AT116" s="215" t="s">
        <v>120</v>
      </c>
      <c r="AU116" s="215" t="s">
        <v>82</v>
      </c>
      <c r="AY116" s="17" t="s">
        <v>118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80</v>
      </c>
      <c r="BK116" s="216">
        <f>ROUND(I116*H116,2)</f>
        <v>0</v>
      </c>
      <c r="BL116" s="17" t="s">
        <v>125</v>
      </c>
      <c r="BM116" s="215" t="s">
        <v>1065</v>
      </c>
    </row>
    <row r="117" s="2" customFormat="1">
      <c r="A117" s="38"/>
      <c r="B117" s="39"/>
      <c r="C117" s="40"/>
      <c r="D117" s="217" t="s">
        <v>127</v>
      </c>
      <c r="E117" s="40"/>
      <c r="F117" s="218" t="s">
        <v>1066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127</v>
      </c>
      <c r="AU117" s="17" t="s">
        <v>82</v>
      </c>
    </row>
    <row r="118" s="2" customFormat="1">
      <c r="A118" s="38"/>
      <c r="B118" s="39"/>
      <c r="C118" s="40"/>
      <c r="D118" s="222" t="s">
        <v>129</v>
      </c>
      <c r="E118" s="40"/>
      <c r="F118" s="223" t="s">
        <v>1067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129</v>
      </c>
      <c r="AU118" s="17" t="s">
        <v>82</v>
      </c>
    </row>
    <row r="119" s="2" customFormat="1">
      <c r="A119" s="38"/>
      <c r="B119" s="39"/>
      <c r="C119" s="40"/>
      <c r="D119" s="217" t="s">
        <v>131</v>
      </c>
      <c r="E119" s="40"/>
      <c r="F119" s="224" t="s">
        <v>1068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131</v>
      </c>
      <c r="AU119" s="17" t="s">
        <v>82</v>
      </c>
    </row>
    <row r="120" s="12" customFormat="1" ht="22.8" customHeight="1">
      <c r="A120" s="12"/>
      <c r="B120" s="188"/>
      <c r="C120" s="189"/>
      <c r="D120" s="190" t="s">
        <v>71</v>
      </c>
      <c r="E120" s="202" t="s">
        <v>146</v>
      </c>
      <c r="F120" s="202" t="s">
        <v>867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SUM(P121:P133)</f>
        <v>0</v>
      </c>
      <c r="Q120" s="196"/>
      <c r="R120" s="197">
        <f>SUM(R121:R133)</f>
        <v>877.14620000000002</v>
      </c>
      <c r="S120" s="196"/>
      <c r="T120" s="198">
        <f>SUM(T121:T133)</f>
        <v>2875.5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9" t="s">
        <v>80</v>
      </c>
      <c r="AT120" s="200" t="s">
        <v>71</v>
      </c>
      <c r="AU120" s="200" t="s">
        <v>80</v>
      </c>
      <c r="AY120" s="199" t="s">
        <v>118</v>
      </c>
      <c r="BK120" s="201">
        <f>SUM(BK121:BK133)</f>
        <v>0</v>
      </c>
    </row>
    <row r="121" s="2" customFormat="1" ht="33" customHeight="1">
      <c r="A121" s="38"/>
      <c r="B121" s="39"/>
      <c r="C121" s="204" t="s">
        <v>176</v>
      </c>
      <c r="D121" s="204" t="s">
        <v>120</v>
      </c>
      <c r="E121" s="205" t="s">
        <v>1069</v>
      </c>
      <c r="F121" s="206" t="s">
        <v>1070</v>
      </c>
      <c r="G121" s="207" t="s">
        <v>123</v>
      </c>
      <c r="H121" s="208">
        <v>184</v>
      </c>
      <c r="I121" s="209"/>
      <c r="J121" s="210">
        <f>ROUND(I121*H121,2)</f>
        <v>0</v>
      </c>
      <c r="K121" s="206" t="s">
        <v>124</v>
      </c>
      <c r="L121" s="44"/>
      <c r="M121" s="211" t="s">
        <v>19</v>
      </c>
      <c r="N121" s="212" t="s">
        <v>43</v>
      </c>
      <c r="O121" s="84"/>
      <c r="P121" s="213">
        <f>O121*H121</f>
        <v>0</v>
      </c>
      <c r="Q121" s="213">
        <v>0.1118</v>
      </c>
      <c r="R121" s="213">
        <f>Q121*H121</f>
        <v>20.571200000000001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125</v>
      </c>
      <c r="AT121" s="215" t="s">
        <v>120</v>
      </c>
      <c r="AU121" s="215" t="s">
        <v>82</v>
      </c>
      <c r="AY121" s="17" t="s">
        <v>118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80</v>
      </c>
      <c r="BK121" s="216">
        <f>ROUND(I121*H121,2)</f>
        <v>0</v>
      </c>
      <c r="BL121" s="17" t="s">
        <v>125</v>
      </c>
      <c r="BM121" s="215" t="s">
        <v>1071</v>
      </c>
    </row>
    <row r="122" s="2" customFormat="1">
      <c r="A122" s="38"/>
      <c r="B122" s="39"/>
      <c r="C122" s="40"/>
      <c r="D122" s="217" t="s">
        <v>127</v>
      </c>
      <c r="E122" s="40"/>
      <c r="F122" s="218" t="s">
        <v>1072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127</v>
      </c>
      <c r="AU122" s="17" t="s">
        <v>82</v>
      </c>
    </row>
    <row r="123" s="2" customFormat="1">
      <c r="A123" s="38"/>
      <c r="B123" s="39"/>
      <c r="C123" s="40"/>
      <c r="D123" s="222" t="s">
        <v>129</v>
      </c>
      <c r="E123" s="40"/>
      <c r="F123" s="223" t="s">
        <v>1073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129</v>
      </c>
      <c r="AU123" s="17" t="s">
        <v>82</v>
      </c>
    </row>
    <row r="124" s="2" customFormat="1">
      <c r="A124" s="38"/>
      <c r="B124" s="39"/>
      <c r="C124" s="40"/>
      <c r="D124" s="217" t="s">
        <v>131</v>
      </c>
      <c r="E124" s="40"/>
      <c r="F124" s="224" t="s">
        <v>1074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131</v>
      </c>
      <c r="AU124" s="17" t="s">
        <v>82</v>
      </c>
    </row>
    <row r="125" s="13" customFormat="1">
      <c r="A125" s="13"/>
      <c r="B125" s="225"/>
      <c r="C125" s="226"/>
      <c r="D125" s="217" t="s">
        <v>216</v>
      </c>
      <c r="E125" s="227" t="s">
        <v>19</v>
      </c>
      <c r="F125" s="228" t="s">
        <v>1075</v>
      </c>
      <c r="G125" s="226"/>
      <c r="H125" s="229">
        <v>184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216</v>
      </c>
      <c r="AU125" s="235" t="s">
        <v>82</v>
      </c>
      <c r="AV125" s="13" t="s">
        <v>82</v>
      </c>
      <c r="AW125" s="13" t="s">
        <v>33</v>
      </c>
      <c r="AX125" s="13" t="s">
        <v>80</v>
      </c>
      <c r="AY125" s="235" t="s">
        <v>118</v>
      </c>
    </row>
    <row r="126" s="2" customFormat="1" ht="16.5" customHeight="1">
      <c r="A126" s="38"/>
      <c r="B126" s="39"/>
      <c r="C126" s="236" t="s">
        <v>183</v>
      </c>
      <c r="D126" s="236" t="s">
        <v>389</v>
      </c>
      <c r="E126" s="237" t="s">
        <v>1076</v>
      </c>
      <c r="F126" s="238" t="s">
        <v>1077</v>
      </c>
      <c r="G126" s="239" t="s">
        <v>136</v>
      </c>
      <c r="H126" s="240">
        <v>405</v>
      </c>
      <c r="I126" s="241"/>
      <c r="J126" s="242">
        <f>ROUND(I126*H126,2)</f>
        <v>0</v>
      </c>
      <c r="K126" s="238" t="s">
        <v>124</v>
      </c>
      <c r="L126" s="243"/>
      <c r="M126" s="244" t="s">
        <v>19</v>
      </c>
      <c r="N126" s="245" t="s">
        <v>43</v>
      </c>
      <c r="O126" s="84"/>
      <c r="P126" s="213">
        <f>O126*H126</f>
        <v>0</v>
      </c>
      <c r="Q126" s="213">
        <v>2.1150000000000002</v>
      </c>
      <c r="R126" s="213">
        <f>Q126*H126</f>
        <v>856.57500000000005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164</v>
      </c>
      <c r="AT126" s="215" t="s">
        <v>389</v>
      </c>
      <c r="AU126" s="215" t="s">
        <v>82</v>
      </c>
      <c r="AY126" s="17" t="s">
        <v>118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80</v>
      </c>
      <c r="BK126" s="216">
        <f>ROUND(I126*H126,2)</f>
        <v>0</v>
      </c>
      <c r="BL126" s="17" t="s">
        <v>125</v>
      </c>
      <c r="BM126" s="215" t="s">
        <v>1078</v>
      </c>
    </row>
    <row r="127" s="2" customFormat="1">
      <c r="A127" s="38"/>
      <c r="B127" s="39"/>
      <c r="C127" s="40"/>
      <c r="D127" s="217" t="s">
        <v>127</v>
      </c>
      <c r="E127" s="40"/>
      <c r="F127" s="218" t="s">
        <v>1077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127</v>
      </c>
      <c r="AU127" s="17" t="s">
        <v>82</v>
      </c>
    </row>
    <row r="128" s="13" customFormat="1">
      <c r="A128" s="13"/>
      <c r="B128" s="225"/>
      <c r="C128" s="226"/>
      <c r="D128" s="217" t="s">
        <v>216</v>
      </c>
      <c r="E128" s="227" t="s">
        <v>19</v>
      </c>
      <c r="F128" s="228" t="s">
        <v>1079</v>
      </c>
      <c r="G128" s="226"/>
      <c r="H128" s="229">
        <v>405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216</v>
      </c>
      <c r="AU128" s="235" t="s">
        <v>82</v>
      </c>
      <c r="AV128" s="13" t="s">
        <v>82</v>
      </c>
      <c r="AW128" s="13" t="s">
        <v>33</v>
      </c>
      <c r="AX128" s="13" t="s">
        <v>80</v>
      </c>
      <c r="AY128" s="235" t="s">
        <v>118</v>
      </c>
    </row>
    <row r="129" s="2" customFormat="1" ht="16.5" customHeight="1">
      <c r="A129" s="38"/>
      <c r="B129" s="39"/>
      <c r="C129" s="204" t="s">
        <v>189</v>
      </c>
      <c r="D129" s="204" t="s">
        <v>120</v>
      </c>
      <c r="E129" s="205" t="s">
        <v>1080</v>
      </c>
      <c r="F129" s="206" t="s">
        <v>1081</v>
      </c>
      <c r="G129" s="207" t="s">
        <v>123</v>
      </c>
      <c r="H129" s="208">
        <v>8100</v>
      </c>
      <c r="I129" s="209"/>
      <c r="J129" s="210">
        <f>ROUND(I129*H129,2)</f>
        <v>0</v>
      </c>
      <c r="K129" s="206" t="s">
        <v>124</v>
      </c>
      <c r="L129" s="44"/>
      <c r="M129" s="211" t="s">
        <v>19</v>
      </c>
      <c r="N129" s="212" t="s">
        <v>43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0.35499999999999998</v>
      </c>
      <c r="T129" s="214">
        <f>S129*H129</f>
        <v>2875.5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125</v>
      </c>
      <c r="AT129" s="215" t="s">
        <v>120</v>
      </c>
      <c r="AU129" s="215" t="s">
        <v>82</v>
      </c>
      <c r="AY129" s="17" t="s">
        <v>118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80</v>
      </c>
      <c r="BK129" s="216">
        <f>ROUND(I129*H129,2)</f>
        <v>0</v>
      </c>
      <c r="BL129" s="17" t="s">
        <v>125</v>
      </c>
      <c r="BM129" s="215" t="s">
        <v>1082</v>
      </c>
    </row>
    <row r="130" s="2" customFormat="1">
      <c r="A130" s="38"/>
      <c r="B130" s="39"/>
      <c r="C130" s="40"/>
      <c r="D130" s="217" t="s">
        <v>127</v>
      </c>
      <c r="E130" s="40"/>
      <c r="F130" s="218" t="s">
        <v>1083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127</v>
      </c>
      <c r="AU130" s="17" t="s">
        <v>82</v>
      </c>
    </row>
    <row r="131" s="2" customFormat="1">
      <c r="A131" s="38"/>
      <c r="B131" s="39"/>
      <c r="C131" s="40"/>
      <c r="D131" s="222" t="s">
        <v>129</v>
      </c>
      <c r="E131" s="40"/>
      <c r="F131" s="223" t="s">
        <v>1084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129</v>
      </c>
      <c r="AU131" s="17" t="s">
        <v>82</v>
      </c>
    </row>
    <row r="132" s="2" customFormat="1">
      <c r="A132" s="38"/>
      <c r="B132" s="39"/>
      <c r="C132" s="40"/>
      <c r="D132" s="217" t="s">
        <v>131</v>
      </c>
      <c r="E132" s="40"/>
      <c r="F132" s="224" t="s">
        <v>1085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131</v>
      </c>
      <c r="AU132" s="17" t="s">
        <v>82</v>
      </c>
    </row>
    <row r="133" s="13" customFormat="1">
      <c r="A133" s="13"/>
      <c r="B133" s="225"/>
      <c r="C133" s="226"/>
      <c r="D133" s="217" t="s">
        <v>216</v>
      </c>
      <c r="E133" s="227" t="s">
        <v>19</v>
      </c>
      <c r="F133" s="228" t="s">
        <v>1086</v>
      </c>
      <c r="G133" s="226"/>
      <c r="H133" s="229">
        <v>8100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216</v>
      </c>
      <c r="AU133" s="235" t="s">
        <v>82</v>
      </c>
      <c r="AV133" s="13" t="s">
        <v>82</v>
      </c>
      <c r="AW133" s="13" t="s">
        <v>33</v>
      </c>
      <c r="AX133" s="13" t="s">
        <v>80</v>
      </c>
      <c r="AY133" s="235" t="s">
        <v>118</v>
      </c>
    </row>
    <row r="134" s="12" customFormat="1" ht="22.8" customHeight="1">
      <c r="A134" s="12"/>
      <c r="B134" s="188"/>
      <c r="C134" s="189"/>
      <c r="D134" s="190" t="s">
        <v>71</v>
      </c>
      <c r="E134" s="202" t="s">
        <v>176</v>
      </c>
      <c r="F134" s="202" t="s">
        <v>966</v>
      </c>
      <c r="G134" s="189"/>
      <c r="H134" s="189"/>
      <c r="I134" s="192"/>
      <c r="J134" s="203">
        <f>BK134</f>
        <v>0</v>
      </c>
      <c r="K134" s="189"/>
      <c r="L134" s="194"/>
      <c r="M134" s="195"/>
      <c r="N134" s="196"/>
      <c r="O134" s="196"/>
      <c r="P134" s="197">
        <f>SUM(P135:P149)</f>
        <v>0</v>
      </c>
      <c r="Q134" s="196"/>
      <c r="R134" s="197">
        <f>SUM(R135:R149)</f>
        <v>12.2469</v>
      </c>
      <c r="S134" s="196"/>
      <c r="T134" s="198">
        <f>SUM(T135:T149)</f>
        <v>36.800000000000004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9" t="s">
        <v>80</v>
      </c>
      <c r="AT134" s="200" t="s">
        <v>71</v>
      </c>
      <c r="AU134" s="200" t="s">
        <v>80</v>
      </c>
      <c r="AY134" s="199" t="s">
        <v>118</v>
      </c>
      <c r="BK134" s="201">
        <f>SUM(BK135:BK149)</f>
        <v>0</v>
      </c>
    </row>
    <row r="135" s="2" customFormat="1" ht="16.5" customHeight="1">
      <c r="A135" s="38"/>
      <c r="B135" s="39"/>
      <c r="C135" s="204" t="s">
        <v>195</v>
      </c>
      <c r="D135" s="204" t="s">
        <v>120</v>
      </c>
      <c r="E135" s="205" t="s">
        <v>1087</v>
      </c>
      <c r="F135" s="206" t="s">
        <v>1088</v>
      </c>
      <c r="G135" s="207" t="s">
        <v>1089</v>
      </c>
      <c r="H135" s="208">
        <v>10</v>
      </c>
      <c r="I135" s="209"/>
      <c r="J135" s="210">
        <f>ROUND(I135*H135,2)</f>
        <v>0</v>
      </c>
      <c r="K135" s="206" t="s">
        <v>19</v>
      </c>
      <c r="L135" s="44"/>
      <c r="M135" s="211" t="s">
        <v>19</v>
      </c>
      <c r="N135" s="212" t="s">
        <v>43</v>
      </c>
      <c r="O135" s="84"/>
      <c r="P135" s="213">
        <f>O135*H135</f>
        <v>0</v>
      </c>
      <c r="Q135" s="213">
        <v>1.2246900000000001</v>
      </c>
      <c r="R135" s="213">
        <f>Q135*H135</f>
        <v>12.2469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125</v>
      </c>
      <c r="AT135" s="215" t="s">
        <v>120</v>
      </c>
      <c r="AU135" s="215" t="s">
        <v>82</v>
      </c>
      <c r="AY135" s="17" t="s">
        <v>118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80</v>
      </c>
      <c r="BK135" s="216">
        <f>ROUND(I135*H135,2)</f>
        <v>0</v>
      </c>
      <c r="BL135" s="17" t="s">
        <v>125</v>
      </c>
      <c r="BM135" s="215" t="s">
        <v>1090</v>
      </c>
    </row>
    <row r="136" s="2" customFormat="1">
      <c r="A136" s="38"/>
      <c r="B136" s="39"/>
      <c r="C136" s="40"/>
      <c r="D136" s="217" t="s">
        <v>127</v>
      </c>
      <c r="E136" s="40"/>
      <c r="F136" s="218" t="s">
        <v>1091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127</v>
      </c>
      <c r="AU136" s="17" t="s">
        <v>82</v>
      </c>
    </row>
    <row r="137" s="2" customFormat="1">
      <c r="A137" s="38"/>
      <c r="B137" s="39"/>
      <c r="C137" s="40"/>
      <c r="D137" s="217" t="s">
        <v>131</v>
      </c>
      <c r="E137" s="40"/>
      <c r="F137" s="224" t="s">
        <v>1092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131</v>
      </c>
      <c r="AU137" s="17" t="s">
        <v>82</v>
      </c>
    </row>
    <row r="138" s="2" customFormat="1">
      <c r="A138" s="38"/>
      <c r="B138" s="39"/>
      <c r="C138" s="40"/>
      <c r="D138" s="217" t="s">
        <v>461</v>
      </c>
      <c r="E138" s="40"/>
      <c r="F138" s="224" t="s">
        <v>1093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461</v>
      </c>
      <c r="AU138" s="17" t="s">
        <v>82</v>
      </c>
    </row>
    <row r="139" s="2" customFormat="1" ht="16.5" customHeight="1">
      <c r="A139" s="38"/>
      <c r="B139" s="39"/>
      <c r="C139" s="204" t="s">
        <v>201</v>
      </c>
      <c r="D139" s="204" t="s">
        <v>120</v>
      </c>
      <c r="E139" s="205" t="s">
        <v>953</v>
      </c>
      <c r="F139" s="206" t="s">
        <v>1094</v>
      </c>
      <c r="G139" s="207" t="s">
        <v>505</v>
      </c>
      <c r="H139" s="208">
        <v>1</v>
      </c>
      <c r="I139" s="209"/>
      <c r="J139" s="210">
        <f>ROUND(I139*H139,2)</f>
        <v>0</v>
      </c>
      <c r="K139" s="206" t="s">
        <v>19</v>
      </c>
      <c r="L139" s="44"/>
      <c r="M139" s="211" t="s">
        <v>19</v>
      </c>
      <c r="N139" s="212" t="s">
        <v>43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125</v>
      </c>
      <c r="AT139" s="215" t="s">
        <v>120</v>
      </c>
      <c r="AU139" s="215" t="s">
        <v>82</v>
      </c>
      <c r="AY139" s="17" t="s">
        <v>118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80</v>
      </c>
      <c r="BK139" s="216">
        <f>ROUND(I139*H139,2)</f>
        <v>0</v>
      </c>
      <c r="BL139" s="17" t="s">
        <v>125</v>
      </c>
      <c r="BM139" s="215" t="s">
        <v>1095</v>
      </c>
    </row>
    <row r="140" s="2" customFormat="1">
      <c r="A140" s="38"/>
      <c r="B140" s="39"/>
      <c r="C140" s="40"/>
      <c r="D140" s="217" t="s">
        <v>127</v>
      </c>
      <c r="E140" s="40"/>
      <c r="F140" s="218" t="s">
        <v>1096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127</v>
      </c>
      <c r="AU140" s="17" t="s">
        <v>82</v>
      </c>
    </row>
    <row r="141" s="2" customFormat="1">
      <c r="A141" s="38"/>
      <c r="B141" s="39"/>
      <c r="C141" s="40"/>
      <c r="D141" s="217" t="s">
        <v>131</v>
      </c>
      <c r="E141" s="40"/>
      <c r="F141" s="224" t="s">
        <v>1097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131</v>
      </c>
      <c r="AU141" s="17" t="s">
        <v>82</v>
      </c>
    </row>
    <row r="142" s="2" customFormat="1">
      <c r="A142" s="38"/>
      <c r="B142" s="39"/>
      <c r="C142" s="40"/>
      <c r="D142" s="217" t="s">
        <v>461</v>
      </c>
      <c r="E142" s="40"/>
      <c r="F142" s="224" t="s">
        <v>1098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461</v>
      </c>
      <c r="AU142" s="17" t="s">
        <v>82</v>
      </c>
    </row>
    <row r="143" s="2" customFormat="1" ht="16.5" customHeight="1">
      <c r="A143" s="38"/>
      <c r="B143" s="39"/>
      <c r="C143" s="236" t="s">
        <v>208</v>
      </c>
      <c r="D143" s="236" t="s">
        <v>389</v>
      </c>
      <c r="E143" s="237" t="s">
        <v>468</v>
      </c>
      <c r="F143" s="238" t="s">
        <v>1099</v>
      </c>
      <c r="G143" s="239" t="s">
        <v>1089</v>
      </c>
      <c r="H143" s="240">
        <v>4</v>
      </c>
      <c r="I143" s="241"/>
      <c r="J143" s="242">
        <f>ROUND(I143*H143,2)</f>
        <v>0</v>
      </c>
      <c r="K143" s="238" t="s">
        <v>19</v>
      </c>
      <c r="L143" s="243"/>
      <c r="M143" s="244" t="s">
        <v>19</v>
      </c>
      <c r="N143" s="245" t="s">
        <v>43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164</v>
      </c>
      <c r="AT143" s="215" t="s">
        <v>389</v>
      </c>
      <c r="AU143" s="215" t="s">
        <v>82</v>
      </c>
      <c r="AY143" s="17" t="s">
        <v>118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80</v>
      </c>
      <c r="BK143" s="216">
        <f>ROUND(I143*H143,2)</f>
        <v>0</v>
      </c>
      <c r="BL143" s="17" t="s">
        <v>125</v>
      </c>
      <c r="BM143" s="215" t="s">
        <v>1100</v>
      </c>
    </row>
    <row r="144" s="2" customFormat="1">
      <c r="A144" s="38"/>
      <c r="B144" s="39"/>
      <c r="C144" s="40"/>
      <c r="D144" s="217" t="s">
        <v>127</v>
      </c>
      <c r="E144" s="40"/>
      <c r="F144" s="218" t="s">
        <v>1099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127</v>
      </c>
      <c r="AU144" s="17" t="s">
        <v>82</v>
      </c>
    </row>
    <row r="145" s="2" customFormat="1" ht="16.5" customHeight="1">
      <c r="A145" s="38"/>
      <c r="B145" s="39"/>
      <c r="C145" s="204" t="s">
        <v>8</v>
      </c>
      <c r="D145" s="204" t="s">
        <v>120</v>
      </c>
      <c r="E145" s="205" t="s">
        <v>1101</v>
      </c>
      <c r="F145" s="206" t="s">
        <v>1102</v>
      </c>
      <c r="G145" s="207" t="s">
        <v>123</v>
      </c>
      <c r="H145" s="208">
        <v>3680</v>
      </c>
      <c r="I145" s="209"/>
      <c r="J145" s="210">
        <f>ROUND(I145*H145,2)</f>
        <v>0</v>
      </c>
      <c r="K145" s="206" t="s">
        <v>124</v>
      </c>
      <c r="L145" s="44"/>
      <c r="M145" s="211" t="s">
        <v>19</v>
      </c>
      <c r="N145" s="212" t="s">
        <v>43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0.01</v>
      </c>
      <c r="T145" s="214">
        <f>S145*H145</f>
        <v>36.800000000000004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125</v>
      </c>
      <c r="AT145" s="215" t="s">
        <v>120</v>
      </c>
      <c r="AU145" s="215" t="s">
        <v>82</v>
      </c>
      <c r="AY145" s="17" t="s">
        <v>118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80</v>
      </c>
      <c r="BK145" s="216">
        <f>ROUND(I145*H145,2)</f>
        <v>0</v>
      </c>
      <c r="BL145" s="17" t="s">
        <v>125</v>
      </c>
      <c r="BM145" s="215" t="s">
        <v>1103</v>
      </c>
    </row>
    <row r="146" s="2" customFormat="1">
      <c r="A146" s="38"/>
      <c r="B146" s="39"/>
      <c r="C146" s="40"/>
      <c r="D146" s="217" t="s">
        <v>127</v>
      </c>
      <c r="E146" s="40"/>
      <c r="F146" s="218" t="s">
        <v>1104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127</v>
      </c>
      <c r="AU146" s="17" t="s">
        <v>82</v>
      </c>
    </row>
    <row r="147" s="2" customFormat="1">
      <c r="A147" s="38"/>
      <c r="B147" s="39"/>
      <c r="C147" s="40"/>
      <c r="D147" s="222" t="s">
        <v>129</v>
      </c>
      <c r="E147" s="40"/>
      <c r="F147" s="223" t="s">
        <v>1105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129</v>
      </c>
      <c r="AU147" s="17" t="s">
        <v>82</v>
      </c>
    </row>
    <row r="148" s="2" customFormat="1">
      <c r="A148" s="38"/>
      <c r="B148" s="39"/>
      <c r="C148" s="40"/>
      <c r="D148" s="217" t="s">
        <v>131</v>
      </c>
      <c r="E148" s="40"/>
      <c r="F148" s="224" t="s">
        <v>1106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131</v>
      </c>
      <c r="AU148" s="17" t="s">
        <v>82</v>
      </c>
    </row>
    <row r="149" s="13" customFormat="1">
      <c r="A149" s="13"/>
      <c r="B149" s="225"/>
      <c r="C149" s="226"/>
      <c r="D149" s="217" t="s">
        <v>216</v>
      </c>
      <c r="E149" s="227" t="s">
        <v>19</v>
      </c>
      <c r="F149" s="228" t="s">
        <v>1107</v>
      </c>
      <c r="G149" s="226"/>
      <c r="H149" s="229">
        <v>3680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216</v>
      </c>
      <c r="AU149" s="235" t="s">
        <v>82</v>
      </c>
      <c r="AV149" s="13" t="s">
        <v>82</v>
      </c>
      <c r="AW149" s="13" t="s">
        <v>33</v>
      </c>
      <c r="AX149" s="13" t="s">
        <v>80</v>
      </c>
      <c r="AY149" s="235" t="s">
        <v>118</v>
      </c>
    </row>
    <row r="150" s="12" customFormat="1" ht="22.8" customHeight="1">
      <c r="A150" s="12"/>
      <c r="B150" s="188"/>
      <c r="C150" s="189"/>
      <c r="D150" s="190" t="s">
        <v>71</v>
      </c>
      <c r="E150" s="202" t="s">
        <v>529</v>
      </c>
      <c r="F150" s="202" t="s">
        <v>530</v>
      </c>
      <c r="G150" s="189"/>
      <c r="H150" s="189"/>
      <c r="I150" s="192"/>
      <c r="J150" s="203">
        <f>BK150</f>
        <v>0</v>
      </c>
      <c r="K150" s="189"/>
      <c r="L150" s="194"/>
      <c r="M150" s="195"/>
      <c r="N150" s="196"/>
      <c r="O150" s="196"/>
      <c r="P150" s="197">
        <f>SUM(P151:P153)</f>
        <v>0</v>
      </c>
      <c r="Q150" s="196"/>
      <c r="R150" s="197">
        <f>SUM(R151:R153)</f>
        <v>0</v>
      </c>
      <c r="S150" s="196"/>
      <c r="T150" s="198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9" t="s">
        <v>80</v>
      </c>
      <c r="AT150" s="200" t="s">
        <v>71</v>
      </c>
      <c r="AU150" s="200" t="s">
        <v>80</v>
      </c>
      <c r="AY150" s="199" t="s">
        <v>118</v>
      </c>
      <c r="BK150" s="201">
        <f>SUM(BK151:BK153)</f>
        <v>0</v>
      </c>
    </row>
    <row r="151" s="2" customFormat="1" ht="24.15" customHeight="1">
      <c r="A151" s="38"/>
      <c r="B151" s="39"/>
      <c r="C151" s="204" t="s">
        <v>224</v>
      </c>
      <c r="D151" s="204" t="s">
        <v>120</v>
      </c>
      <c r="E151" s="205" t="s">
        <v>1108</v>
      </c>
      <c r="F151" s="206" t="s">
        <v>1109</v>
      </c>
      <c r="G151" s="207" t="s">
        <v>361</v>
      </c>
      <c r="H151" s="208">
        <v>1764.531</v>
      </c>
      <c r="I151" s="209"/>
      <c r="J151" s="210">
        <f>ROUND(I151*H151,2)</f>
        <v>0</v>
      </c>
      <c r="K151" s="206" t="s">
        <v>124</v>
      </c>
      <c r="L151" s="44"/>
      <c r="M151" s="211" t="s">
        <v>19</v>
      </c>
      <c r="N151" s="212" t="s">
        <v>43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125</v>
      </c>
      <c r="AT151" s="215" t="s">
        <v>120</v>
      </c>
      <c r="AU151" s="215" t="s">
        <v>82</v>
      </c>
      <c r="AY151" s="17" t="s">
        <v>118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80</v>
      </c>
      <c r="BK151" s="216">
        <f>ROUND(I151*H151,2)</f>
        <v>0</v>
      </c>
      <c r="BL151" s="17" t="s">
        <v>125</v>
      </c>
      <c r="BM151" s="215" t="s">
        <v>1110</v>
      </c>
    </row>
    <row r="152" s="2" customFormat="1">
      <c r="A152" s="38"/>
      <c r="B152" s="39"/>
      <c r="C152" s="40"/>
      <c r="D152" s="217" t="s">
        <v>127</v>
      </c>
      <c r="E152" s="40"/>
      <c r="F152" s="218" t="s">
        <v>1111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127</v>
      </c>
      <c r="AU152" s="17" t="s">
        <v>82</v>
      </c>
    </row>
    <row r="153" s="2" customFormat="1">
      <c r="A153" s="38"/>
      <c r="B153" s="39"/>
      <c r="C153" s="40"/>
      <c r="D153" s="222" t="s">
        <v>129</v>
      </c>
      <c r="E153" s="40"/>
      <c r="F153" s="223" t="s">
        <v>1112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129</v>
      </c>
      <c r="AU153" s="17" t="s">
        <v>82</v>
      </c>
    </row>
    <row r="154" s="12" customFormat="1" ht="25.92" customHeight="1">
      <c r="A154" s="12"/>
      <c r="B154" s="188"/>
      <c r="C154" s="189"/>
      <c r="D154" s="190" t="s">
        <v>71</v>
      </c>
      <c r="E154" s="191" t="s">
        <v>1113</v>
      </c>
      <c r="F154" s="191" t="s">
        <v>90</v>
      </c>
      <c r="G154" s="189"/>
      <c r="H154" s="189"/>
      <c r="I154" s="192"/>
      <c r="J154" s="193">
        <f>BK154</f>
        <v>0</v>
      </c>
      <c r="K154" s="189"/>
      <c r="L154" s="194"/>
      <c r="M154" s="195"/>
      <c r="N154" s="196"/>
      <c r="O154" s="196"/>
      <c r="P154" s="197">
        <f>P155</f>
        <v>0</v>
      </c>
      <c r="Q154" s="196"/>
      <c r="R154" s="197">
        <f>R155</f>
        <v>0</v>
      </c>
      <c r="S154" s="196"/>
      <c r="T154" s="198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9" t="s">
        <v>146</v>
      </c>
      <c r="AT154" s="200" t="s">
        <v>71</v>
      </c>
      <c r="AU154" s="200" t="s">
        <v>72</v>
      </c>
      <c r="AY154" s="199" t="s">
        <v>118</v>
      </c>
      <c r="BK154" s="201">
        <f>BK155</f>
        <v>0</v>
      </c>
    </row>
    <row r="155" s="12" customFormat="1" ht="22.8" customHeight="1">
      <c r="A155" s="12"/>
      <c r="B155" s="188"/>
      <c r="C155" s="189"/>
      <c r="D155" s="190" t="s">
        <v>71</v>
      </c>
      <c r="E155" s="202" t="s">
        <v>1114</v>
      </c>
      <c r="F155" s="202" t="s">
        <v>1115</v>
      </c>
      <c r="G155" s="189"/>
      <c r="H155" s="189"/>
      <c r="I155" s="192"/>
      <c r="J155" s="203">
        <f>BK155</f>
        <v>0</v>
      </c>
      <c r="K155" s="189"/>
      <c r="L155" s="194"/>
      <c r="M155" s="195"/>
      <c r="N155" s="196"/>
      <c r="O155" s="196"/>
      <c r="P155" s="197">
        <f>SUM(P156:P158)</f>
        <v>0</v>
      </c>
      <c r="Q155" s="196"/>
      <c r="R155" s="197">
        <f>SUM(R156:R158)</f>
        <v>0</v>
      </c>
      <c r="S155" s="196"/>
      <c r="T155" s="198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9" t="s">
        <v>146</v>
      </c>
      <c r="AT155" s="200" t="s">
        <v>71</v>
      </c>
      <c r="AU155" s="200" t="s">
        <v>80</v>
      </c>
      <c r="AY155" s="199" t="s">
        <v>118</v>
      </c>
      <c r="BK155" s="201">
        <f>SUM(BK156:BK158)</f>
        <v>0</v>
      </c>
    </row>
    <row r="156" s="2" customFormat="1" ht="16.5" customHeight="1">
      <c r="A156" s="38"/>
      <c r="B156" s="39"/>
      <c r="C156" s="204" t="s">
        <v>248</v>
      </c>
      <c r="D156" s="204" t="s">
        <v>120</v>
      </c>
      <c r="E156" s="205" t="s">
        <v>1116</v>
      </c>
      <c r="F156" s="206" t="s">
        <v>1117</v>
      </c>
      <c r="G156" s="207" t="s">
        <v>1118</v>
      </c>
      <c r="H156" s="208">
        <v>1</v>
      </c>
      <c r="I156" s="209"/>
      <c r="J156" s="210">
        <f>ROUND(I156*H156,2)</f>
        <v>0</v>
      </c>
      <c r="K156" s="206" t="s">
        <v>124</v>
      </c>
      <c r="L156" s="44"/>
      <c r="M156" s="211" t="s">
        <v>19</v>
      </c>
      <c r="N156" s="212" t="s">
        <v>43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1119</v>
      </c>
      <c r="AT156" s="215" t="s">
        <v>120</v>
      </c>
      <c r="AU156" s="215" t="s">
        <v>82</v>
      </c>
      <c r="AY156" s="17" t="s">
        <v>118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80</v>
      </c>
      <c r="BK156" s="216">
        <f>ROUND(I156*H156,2)</f>
        <v>0</v>
      </c>
      <c r="BL156" s="17" t="s">
        <v>1119</v>
      </c>
      <c r="BM156" s="215" t="s">
        <v>1120</v>
      </c>
    </row>
    <row r="157" s="2" customFormat="1">
      <c r="A157" s="38"/>
      <c r="B157" s="39"/>
      <c r="C157" s="40"/>
      <c r="D157" s="217" t="s">
        <v>127</v>
      </c>
      <c r="E157" s="40"/>
      <c r="F157" s="218" t="s">
        <v>1117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127</v>
      </c>
      <c r="AU157" s="17" t="s">
        <v>82</v>
      </c>
    </row>
    <row r="158" s="2" customFormat="1">
      <c r="A158" s="38"/>
      <c r="B158" s="39"/>
      <c r="C158" s="40"/>
      <c r="D158" s="222" t="s">
        <v>129</v>
      </c>
      <c r="E158" s="40"/>
      <c r="F158" s="223" t="s">
        <v>1121</v>
      </c>
      <c r="G158" s="40"/>
      <c r="H158" s="40"/>
      <c r="I158" s="219"/>
      <c r="J158" s="40"/>
      <c r="K158" s="40"/>
      <c r="L158" s="44"/>
      <c r="M158" s="246"/>
      <c r="N158" s="247"/>
      <c r="O158" s="248"/>
      <c r="P158" s="248"/>
      <c r="Q158" s="248"/>
      <c r="R158" s="248"/>
      <c r="S158" s="248"/>
      <c r="T158" s="249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129</v>
      </c>
      <c r="AU158" s="17" t="s">
        <v>82</v>
      </c>
    </row>
    <row r="159" s="2" customFormat="1" ht="6.96" customHeight="1">
      <c r="A159" s="38"/>
      <c r="B159" s="59"/>
      <c r="C159" s="60"/>
      <c r="D159" s="60"/>
      <c r="E159" s="60"/>
      <c r="F159" s="60"/>
      <c r="G159" s="60"/>
      <c r="H159" s="60"/>
      <c r="I159" s="60"/>
      <c r="J159" s="60"/>
      <c r="K159" s="60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RH7pLGu6l+LonnoWCrPDszf5H01mq6czHZThb9N5v8EGoP3KxzXzSzMg/FV53VKBVDnFSYTjhuq9kPaZ6FEJqQ==" hashValue="NPiXL+a7JK4Vy4gS/AYADs0k+26aTt5696Q/e+Lw9plX5C1RfqtkCM/wTPp0EHuJCPSi0OjsVgRQv+2Y2gRuGQ==" algorithmName="SHA-512" password="CC35"/>
  <autoFilter ref="C86:K15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1_02/121151123"/>
    <hyperlink ref="F96" r:id="rId2" display="https://podminky.urs.cz/item/CS_URS_2021_02/181111111"/>
    <hyperlink ref="F101" r:id="rId3" display="https://podminky.urs.cz/item/CS_URS_2021_02/181411121"/>
    <hyperlink ref="F108" r:id="rId4" display="https://podminky.urs.cz/item/CS_URS_2021_02/183551113"/>
    <hyperlink ref="F111" r:id="rId5" display="https://podminky.urs.cz/item/CS_URS_2021_02/183551413"/>
    <hyperlink ref="F114" r:id="rId6" display="https://podminky.urs.cz/item/CS_URS_2021_02/183553813"/>
    <hyperlink ref="F118" r:id="rId7" display="https://podminky.urs.cz/item/CS_URS_2021_02/291211111"/>
    <hyperlink ref="F123" r:id="rId8" display="https://podminky.urs.cz/item/CS_URS_2021_02/572241111"/>
    <hyperlink ref="F131" r:id="rId9" display="https://podminky.urs.cz/item/CS_URS_2021_02/113151111"/>
    <hyperlink ref="F147" r:id="rId10" display="https://podminky.urs.cz/item/CS_URS_2021_02/938908411"/>
    <hyperlink ref="F153" r:id="rId11" display="https://podminky.urs.cz/item/CS_URS_2021_02/998226011"/>
    <hyperlink ref="F158" r:id="rId12" display="https://podminky.urs.cz/item/CS_URS_2021_02/03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Svratka, km 164,038 - 166,580 - PBPPO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1122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18. 2. 2021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ROUND((SUM(BE84:BE116)),  2)</f>
        <v>0</v>
      </c>
      <c r="G33" s="38"/>
      <c r="H33" s="38"/>
      <c r="I33" s="148">
        <v>0.20999999999999999</v>
      </c>
      <c r="J33" s="147">
        <f>ROUND(((SUM(BE84:BE116))*I33),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ROUND((SUM(BF84:BF116)),  2)</f>
        <v>0</v>
      </c>
      <c r="G34" s="38"/>
      <c r="H34" s="38"/>
      <c r="I34" s="148">
        <v>0.14999999999999999</v>
      </c>
      <c r="J34" s="147">
        <f>ROUND(((SUM(BF84:BF116))*I34),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ROUND((SUM(BG84:BG116)),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ROUND((SUM(BH84:BH116)),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ROUND((SUM(BI84:BI116)),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Svratka, km 164,038 - 166,580 - PBPPO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3083-19/4 - Vedlejší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Svratka</v>
      </c>
      <c r="G52" s="40"/>
      <c r="H52" s="40"/>
      <c r="I52" s="32" t="s">
        <v>23</v>
      </c>
      <c r="J52" s="72" t="str">
        <f>IF(J12="","",J12)</f>
        <v>18. 2. 2021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Povodí Moravy, s.p., Dřevařská 11, 602 00 Brno</v>
      </c>
      <c r="G54" s="40"/>
      <c r="H54" s="40"/>
      <c r="I54" s="32" t="s">
        <v>31</v>
      </c>
      <c r="J54" s="36" t="str">
        <f>E21</f>
        <v>AGROPROJEKT PSO,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54.4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AGROPROJEKT PSO, s.r.o., Slavíčkova 840/1b, 638 00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1039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1123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1040</v>
      </c>
      <c r="E62" s="174"/>
      <c r="F62" s="174"/>
      <c r="G62" s="174"/>
      <c r="H62" s="174"/>
      <c r="I62" s="174"/>
      <c r="J62" s="175">
        <f>J105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1124</v>
      </c>
      <c r="E63" s="174"/>
      <c r="F63" s="174"/>
      <c r="G63" s="174"/>
      <c r="H63" s="174"/>
      <c r="I63" s="174"/>
      <c r="J63" s="175">
        <f>J109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1125</v>
      </c>
      <c r="E64" s="174"/>
      <c r="F64" s="174"/>
      <c r="G64" s="174"/>
      <c r="H64" s="174"/>
      <c r="I64" s="174"/>
      <c r="J64" s="175">
        <f>J113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103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Svratka, km 164,038 - 166,580 - PBPPO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93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3083-19/4 - Vedlejší rozpočtové náklady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Svratka</v>
      </c>
      <c r="G78" s="40"/>
      <c r="H78" s="40"/>
      <c r="I78" s="32" t="s">
        <v>23</v>
      </c>
      <c r="J78" s="72" t="str">
        <f>IF(J12="","",J12)</f>
        <v>18. 2. 2021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Povodí Moravy, s.p., Dřevařská 11, 602 00 Brno</v>
      </c>
      <c r="G80" s="40"/>
      <c r="H80" s="40"/>
      <c r="I80" s="32" t="s">
        <v>31</v>
      </c>
      <c r="J80" s="36" t="str">
        <f>E21</f>
        <v>AGROPROJEKT PSO, s.r.o.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54.4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34</v>
      </c>
      <c r="J81" s="36" t="str">
        <f>E24</f>
        <v>AGROPROJEKT PSO, s.r.o., Slavíčkova 840/1b, 638 00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104</v>
      </c>
      <c r="D83" s="180" t="s">
        <v>57</v>
      </c>
      <c r="E83" s="180" t="s">
        <v>53</v>
      </c>
      <c r="F83" s="180" t="s">
        <v>54</v>
      </c>
      <c r="G83" s="180" t="s">
        <v>105</v>
      </c>
      <c r="H83" s="180" t="s">
        <v>106</v>
      </c>
      <c r="I83" s="180" t="s">
        <v>107</v>
      </c>
      <c r="J83" s="180" t="s">
        <v>97</v>
      </c>
      <c r="K83" s="181" t="s">
        <v>108</v>
      </c>
      <c r="L83" s="182"/>
      <c r="M83" s="92" t="s">
        <v>19</v>
      </c>
      <c r="N83" s="93" t="s">
        <v>42</v>
      </c>
      <c r="O83" s="93" t="s">
        <v>109</v>
      </c>
      <c r="P83" s="93" t="s">
        <v>110</v>
      </c>
      <c r="Q83" s="93" t="s">
        <v>111</v>
      </c>
      <c r="R83" s="93" t="s">
        <v>112</v>
      </c>
      <c r="S83" s="93" t="s">
        <v>113</v>
      </c>
      <c r="T83" s="94" t="s">
        <v>114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115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0</v>
      </c>
      <c r="S84" s="96"/>
      <c r="T84" s="186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71</v>
      </c>
      <c r="AU84" s="17" t="s">
        <v>98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71</v>
      </c>
      <c r="E85" s="191" t="s">
        <v>1113</v>
      </c>
      <c r="F85" s="191" t="s">
        <v>90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P86+P105+P109+P113</f>
        <v>0</v>
      </c>
      <c r="Q85" s="196"/>
      <c r="R85" s="197">
        <f>R86+R105+R109+R113</f>
        <v>0</v>
      </c>
      <c r="S85" s="196"/>
      <c r="T85" s="198">
        <f>T86+T105+T109+T113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146</v>
      </c>
      <c r="AT85" s="200" t="s">
        <v>71</v>
      </c>
      <c r="AU85" s="200" t="s">
        <v>72</v>
      </c>
      <c r="AY85" s="199" t="s">
        <v>118</v>
      </c>
      <c r="BK85" s="201">
        <f>BK86+BK105+BK109+BK113</f>
        <v>0</v>
      </c>
    </row>
    <row r="86" s="12" customFormat="1" ht="22.8" customHeight="1">
      <c r="A86" s="12"/>
      <c r="B86" s="188"/>
      <c r="C86" s="189"/>
      <c r="D86" s="190" t="s">
        <v>71</v>
      </c>
      <c r="E86" s="202" t="s">
        <v>1126</v>
      </c>
      <c r="F86" s="202" t="s">
        <v>1127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SUM(P87:P104)</f>
        <v>0</v>
      </c>
      <c r="Q86" s="196"/>
      <c r="R86" s="197">
        <f>SUM(R87:R104)</f>
        <v>0</v>
      </c>
      <c r="S86" s="196"/>
      <c r="T86" s="198">
        <f>SUM(T87:T104)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146</v>
      </c>
      <c r="AT86" s="200" t="s">
        <v>71</v>
      </c>
      <c r="AU86" s="200" t="s">
        <v>80</v>
      </c>
      <c r="AY86" s="199" t="s">
        <v>118</v>
      </c>
      <c r="BK86" s="201">
        <f>SUM(BK87:BK104)</f>
        <v>0</v>
      </c>
    </row>
    <row r="87" s="2" customFormat="1" ht="16.5" customHeight="1">
      <c r="A87" s="38"/>
      <c r="B87" s="39"/>
      <c r="C87" s="204" t="s">
        <v>80</v>
      </c>
      <c r="D87" s="204" t="s">
        <v>120</v>
      </c>
      <c r="E87" s="205" t="s">
        <v>1128</v>
      </c>
      <c r="F87" s="206" t="s">
        <v>1129</v>
      </c>
      <c r="G87" s="207" t="s">
        <v>505</v>
      </c>
      <c r="H87" s="208">
        <v>1</v>
      </c>
      <c r="I87" s="209"/>
      <c r="J87" s="210">
        <f>ROUND(I87*H87,2)</f>
        <v>0</v>
      </c>
      <c r="K87" s="206" t="s">
        <v>124</v>
      </c>
      <c r="L87" s="44"/>
      <c r="M87" s="211" t="s">
        <v>19</v>
      </c>
      <c r="N87" s="212" t="s">
        <v>43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1119</v>
      </c>
      <c r="AT87" s="215" t="s">
        <v>120</v>
      </c>
      <c r="AU87" s="215" t="s">
        <v>82</v>
      </c>
      <c r="AY87" s="17" t="s">
        <v>118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80</v>
      </c>
      <c r="BK87" s="216">
        <f>ROUND(I87*H87,2)</f>
        <v>0</v>
      </c>
      <c r="BL87" s="17" t="s">
        <v>1119</v>
      </c>
      <c r="BM87" s="215" t="s">
        <v>1130</v>
      </c>
    </row>
    <row r="88" s="2" customFormat="1">
      <c r="A88" s="38"/>
      <c r="B88" s="39"/>
      <c r="C88" s="40"/>
      <c r="D88" s="217" t="s">
        <v>127</v>
      </c>
      <c r="E88" s="40"/>
      <c r="F88" s="218" t="s">
        <v>1129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127</v>
      </c>
      <c r="AU88" s="17" t="s">
        <v>82</v>
      </c>
    </row>
    <row r="89" s="2" customFormat="1">
      <c r="A89" s="38"/>
      <c r="B89" s="39"/>
      <c r="C89" s="40"/>
      <c r="D89" s="222" t="s">
        <v>129</v>
      </c>
      <c r="E89" s="40"/>
      <c r="F89" s="223" t="s">
        <v>1131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129</v>
      </c>
      <c r="AU89" s="17" t="s">
        <v>82</v>
      </c>
    </row>
    <row r="90" s="2" customFormat="1" ht="16.5" customHeight="1">
      <c r="A90" s="38"/>
      <c r="B90" s="39"/>
      <c r="C90" s="204" t="s">
        <v>82</v>
      </c>
      <c r="D90" s="204" t="s">
        <v>120</v>
      </c>
      <c r="E90" s="205" t="s">
        <v>1132</v>
      </c>
      <c r="F90" s="206" t="s">
        <v>1133</v>
      </c>
      <c r="G90" s="207" t="s">
        <v>505</v>
      </c>
      <c r="H90" s="208">
        <v>1</v>
      </c>
      <c r="I90" s="209"/>
      <c r="J90" s="210">
        <f>ROUND(I90*H90,2)</f>
        <v>0</v>
      </c>
      <c r="K90" s="206" t="s">
        <v>124</v>
      </c>
      <c r="L90" s="44"/>
      <c r="M90" s="211" t="s">
        <v>19</v>
      </c>
      <c r="N90" s="212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1119</v>
      </c>
      <c r="AT90" s="215" t="s">
        <v>120</v>
      </c>
      <c r="AU90" s="215" t="s">
        <v>82</v>
      </c>
      <c r="AY90" s="17" t="s">
        <v>118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1119</v>
      </c>
      <c r="BM90" s="215" t="s">
        <v>1134</v>
      </c>
    </row>
    <row r="91" s="2" customFormat="1">
      <c r="A91" s="38"/>
      <c r="B91" s="39"/>
      <c r="C91" s="40"/>
      <c r="D91" s="217" t="s">
        <v>127</v>
      </c>
      <c r="E91" s="40"/>
      <c r="F91" s="218" t="s">
        <v>1133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127</v>
      </c>
      <c r="AU91" s="17" t="s">
        <v>82</v>
      </c>
    </row>
    <row r="92" s="2" customFormat="1">
      <c r="A92" s="38"/>
      <c r="B92" s="39"/>
      <c r="C92" s="40"/>
      <c r="D92" s="222" t="s">
        <v>129</v>
      </c>
      <c r="E92" s="40"/>
      <c r="F92" s="223" t="s">
        <v>1135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129</v>
      </c>
      <c r="AU92" s="17" t="s">
        <v>82</v>
      </c>
    </row>
    <row r="93" s="2" customFormat="1" ht="16.5" customHeight="1">
      <c r="A93" s="38"/>
      <c r="B93" s="39"/>
      <c r="C93" s="204" t="s">
        <v>133</v>
      </c>
      <c r="D93" s="204" t="s">
        <v>120</v>
      </c>
      <c r="E93" s="205" t="s">
        <v>1136</v>
      </c>
      <c r="F93" s="206" t="s">
        <v>1137</v>
      </c>
      <c r="G93" s="207" t="s">
        <v>505</v>
      </c>
      <c r="H93" s="208">
        <v>1</v>
      </c>
      <c r="I93" s="209"/>
      <c r="J93" s="210">
        <f>ROUND(I93*H93,2)</f>
        <v>0</v>
      </c>
      <c r="K93" s="206" t="s">
        <v>124</v>
      </c>
      <c r="L93" s="44"/>
      <c r="M93" s="211" t="s">
        <v>19</v>
      </c>
      <c r="N93" s="212" t="s">
        <v>43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1119</v>
      </c>
      <c r="AT93" s="215" t="s">
        <v>120</v>
      </c>
      <c r="AU93" s="215" t="s">
        <v>82</v>
      </c>
      <c r="AY93" s="17" t="s">
        <v>118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80</v>
      </c>
      <c r="BK93" s="216">
        <f>ROUND(I93*H93,2)</f>
        <v>0</v>
      </c>
      <c r="BL93" s="17" t="s">
        <v>1119</v>
      </c>
      <c r="BM93" s="215" t="s">
        <v>1138</v>
      </c>
    </row>
    <row r="94" s="2" customFormat="1">
      <c r="A94" s="38"/>
      <c r="B94" s="39"/>
      <c r="C94" s="40"/>
      <c r="D94" s="217" t="s">
        <v>127</v>
      </c>
      <c r="E94" s="40"/>
      <c r="F94" s="218" t="s">
        <v>1137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127</v>
      </c>
      <c r="AU94" s="17" t="s">
        <v>82</v>
      </c>
    </row>
    <row r="95" s="2" customFormat="1">
      <c r="A95" s="38"/>
      <c r="B95" s="39"/>
      <c r="C95" s="40"/>
      <c r="D95" s="222" t="s">
        <v>129</v>
      </c>
      <c r="E95" s="40"/>
      <c r="F95" s="223" t="s">
        <v>1139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129</v>
      </c>
      <c r="AU95" s="17" t="s">
        <v>82</v>
      </c>
    </row>
    <row r="96" s="2" customFormat="1" ht="16.5" customHeight="1">
      <c r="A96" s="38"/>
      <c r="B96" s="39"/>
      <c r="C96" s="204" t="s">
        <v>125</v>
      </c>
      <c r="D96" s="204" t="s">
        <v>120</v>
      </c>
      <c r="E96" s="205" t="s">
        <v>1140</v>
      </c>
      <c r="F96" s="206" t="s">
        <v>1141</v>
      </c>
      <c r="G96" s="207" t="s">
        <v>505</v>
      </c>
      <c r="H96" s="208">
        <v>1</v>
      </c>
      <c r="I96" s="209"/>
      <c r="J96" s="210">
        <f>ROUND(I96*H96,2)</f>
        <v>0</v>
      </c>
      <c r="K96" s="206" t="s">
        <v>124</v>
      </c>
      <c r="L96" s="44"/>
      <c r="M96" s="211" t="s">
        <v>19</v>
      </c>
      <c r="N96" s="212" t="s">
        <v>43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1119</v>
      </c>
      <c r="AT96" s="215" t="s">
        <v>120</v>
      </c>
      <c r="AU96" s="215" t="s">
        <v>82</v>
      </c>
      <c r="AY96" s="17" t="s">
        <v>118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80</v>
      </c>
      <c r="BK96" s="216">
        <f>ROUND(I96*H96,2)</f>
        <v>0</v>
      </c>
      <c r="BL96" s="17" t="s">
        <v>1119</v>
      </c>
      <c r="BM96" s="215" t="s">
        <v>1142</v>
      </c>
    </row>
    <row r="97" s="2" customFormat="1">
      <c r="A97" s="38"/>
      <c r="B97" s="39"/>
      <c r="C97" s="40"/>
      <c r="D97" s="217" t="s">
        <v>127</v>
      </c>
      <c r="E97" s="40"/>
      <c r="F97" s="218" t="s">
        <v>1141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127</v>
      </c>
      <c r="AU97" s="17" t="s">
        <v>82</v>
      </c>
    </row>
    <row r="98" s="2" customFormat="1">
      <c r="A98" s="38"/>
      <c r="B98" s="39"/>
      <c r="C98" s="40"/>
      <c r="D98" s="222" t="s">
        <v>129</v>
      </c>
      <c r="E98" s="40"/>
      <c r="F98" s="223" t="s">
        <v>1143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129</v>
      </c>
      <c r="AU98" s="17" t="s">
        <v>82</v>
      </c>
    </row>
    <row r="99" s="2" customFormat="1" ht="16.5" customHeight="1">
      <c r="A99" s="38"/>
      <c r="B99" s="39"/>
      <c r="C99" s="204" t="s">
        <v>146</v>
      </c>
      <c r="D99" s="204" t="s">
        <v>120</v>
      </c>
      <c r="E99" s="205" t="s">
        <v>1144</v>
      </c>
      <c r="F99" s="206" t="s">
        <v>1145</v>
      </c>
      <c r="G99" s="207" t="s">
        <v>505</v>
      </c>
      <c r="H99" s="208">
        <v>1</v>
      </c>
      <c r="I99" s="209"/>
      <c r="J99" s="210">
        <f>ROUND(I99*H99,2)</f>
        <v>0</v>
      </c>
      <c r="K99" s="206" t="s">
        <v>124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1119</v>
      </c>
      <c r="AT99" s="215" t="s">
        <v>120</v>
      </c>
      <c r="AU99" s="215" t="s">
        <v>82</v>
      </c>
      <c r="AY99" s="17" t="s">
        <v>118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1119</v>
      </c>
      <c r="BM99" s="215" t="s">
        <v>1146</v>
      </c>
    </row>
    <row r="100" s="2" customFormat="1">
      <c r="A100" s="38"/>
      <c r="B100" s="39"/>
      <c r="C100" s="40"/>
      <c r="D100" s="217" t="s">
        <v>127</v>
      </c>
      <c r="E100" s="40"/>
      <c r="F100" s="218" t="s">
        <v>1145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127</v>
      </c>
      <c r="AU100" s="17" t="s">
        <v>82</v>
      </c>
    </row>
    <row r="101" s="2" customFormat="1">
      <c r="A101" s="38"/>
      <c r="B101" s="39"/>
      <c r="C101" s="40"/>
      <c r="D101" s="222" t="s">
        <v>129</v>
      </c>
      <c r="E101" s="40"/>
      <c r="F101" s="223" t="s">
        <v>1147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129</v>
      </c>
      <c r="AU101" s="17" t="s">
        <v>82</v>
      </c>
    </row>
    <row r="102" s="2" customFormat="1" ht="16.5" customHeight="1">
      <c r="A102" s="38"/>
      <c r="B102" s="39"/>
      <c r="C102" s="204" t="s">
        <v>152</v>
      </c>
      <c r="D102" s="204" t="s">
        <v>120</v>
      </c>
      <c r="E102" s="205" t="s">
        <v>1148</v>
      </c>
      <c r="F102" s="206" t="s">
        <v>1149</v>
      </c>
      <c r="G102" s="207" t="s">
        <v>505</v>
      </c>
      <c r="H102" s="208">
        <v>1</v>
      </c>
      <c r="I102" s="209"/>
      <c r="J102" s="210">
        <f>ROUND(I102*H102,2)</f>
        <v>0</v>
      </c>
      <c r="K102" s="206" t="s">
        <v>124</v>
      </c>
      <c r="L102" s="44"/>
      <c r="M102" s="211" t="s">
        <v>19</v>
      </c>
      <c r="N102" s="212" t="s">
        <v>43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1119</v>
      </c>
      <c r="AT102" s="215" t="s">
        <v>120</v>
      </c>
      <c r="AU102" s="215" t="s">
        <v>82</v>
      </c>
      <c r="AY102" s="17" t="s">
        <v>118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80</v>
      </c>
      <c r="BK102" s="216">
        <f>ROUND(I102*H102,2)</f>
        <v>0</v>
      </c>
      <c r="BL102" s="17" t="s">
        <v>1119</v>
      </c>
      <c r="BM102" s="215" t="s">
        <v>1150</v>
      </c>
    </row>
    <row r="103" s="2" customFormat="1">
      <c r="A103" s="38"/>
      <c r="B103" s="39"/>
      <c r="C103" s="40"/>
      <c r="D103" s="217" t="s">
        <v>127</v>
      </c>
      <c r="E103" s="40"/>
      <c r="F103" s="218" t="s">
        <v>1149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127</v>
      </c>
      <c r="AU103" s="17" t="s">
        <v>82</v>
      </c>
    </row>
    <row r="104" s="2" customFormat="1">
      <c r="A104" s="38"/>
      <c r="B104" s="39"/>
      <c r="C104" s="40"/>
      <c r="D104" s="222" t="s">
        <v>129</v>
      </c>
      <c r="E104" s="40"/>
      <c r="F104" s="223" t="s">
        <v>1151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129</v>
      </c>
      <c r="AU104" s="17" t="s">
        <v>82</v>
      </c>
    </row>
    <row r="105" s="12" customFormat="1" ht="22.8" customHeight="1">
      <c r="A105" s="12"/>
      <c r="B105" s="188"/>
      <c r="C105" s="189"/>
      <c r="D105" s="190" t="s">
        <v>71</v>
      </c>
      <c r="E105" s="202" t="s">
        <v>1114</v>
      </c>
      <c r="F105" s="202" t="s">
        <v>1115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SUM(P106:P108)</f>
        <v>0</v>
      </c>
      <c r="Q105" s="196"/>
      <c r="R105" s="197">
        <f>SUM(R106:R108)</f>
        <v>0</v>
      </c>
      <c r="S105" s="196"/>
      <c r="T105" s="198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146</v>
      </c>
      <c r="AT105" s="200" t="s">
        <v>71</v>
      </c>
      <c r="AU105" s="200" t="s">
        <v>80</v>
      </c>
      <c r="AY105" s="199" t="s">
        <v>118</v>
      </c>
      <c r="BK105" s="201">
        <f>SUM(BK106:BK108)</f>
        <v>0</v>
      </c>
    </row>
    <row r="106" s="2" customFormat="1" ht="16.5" customHeight="1">
      <c r="A106" s="38"/>
      <c r="B106" s="39"/>
      <c r="C106" s="204" t="s">
        <v>158</v>
      </c>
      <c r="D106" s="204" t="s">
        <v>120</v>
      </c>
      <c r="E106" s="205" t="s">
        <v>1152</v>
      </c>
      <c r="F106" s="206" t="s">
        <v>1115</v>
      </c>
      <c r="G106" s="207" t="s">
        <v>505</v>
      </c>
      <c r="H106" s="208">
        <v>1</v>
      </c>
      <c r="I106" s="209"/>
      <c r="J106" s="210">
        <f>ROUND(I106*H106,2)</f>
        <v>0</v>
      </c>
      <c r="K106" s="206" t="s">
        <v>124</v>
      </c>
      <c r="L106" s="44"/>
      <c r="M106" s="211" t="s">
        <v>19</v>
      </c>
      <c r="N106" s="212" t="s">
        <v>43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1119</v>
      </c>
      <c r="AT106" s="215" t="s">
        <v>120</v>
      </c>
      <c r="AU106" s="215" t="s">
        <v>82</v>
      </c>
      <c r="AY106" s="17" t="s">
        <v>118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1119</v>
      </c>
      <c r="BM106" s="215" t="s">
        <v>1153</v>
      </c>
    </row>
    <row r="107" s="2" customFormat="1">
      <c r="A107" s="38"/>
      <c r="B107" s="39"/>
      <c r="C107" s="40"/>
      <c r="D107" s="217" t="s">
        <v>127</v>
      </c>
      <c r="E107" s="40"/>
      <c r="F107" s="218" t="s">
        <v>1115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127</v>
      </c>
      <c r="AU107" s="17" t="s">
        <v>82</v>
      </c>
    </row>
    <row r="108" s="2" customFormat="1">
      <c r="A108" s="38"/>
      <c r="B108" s="39"/>
      <c r="C108" s="40"/>
      <c r="D108" s="222" t="s">
        <v>129</v>
      </c>
      <c r="E108" s="40"/>
      <c r="F108" s="223" t="s">
        <v>1154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129</v>
      </c>
      <c r="AU108" s="17" t="s">
        <v>82</v>
      </c>
    </row>
    <row r="109" s="12" customFormat="1" ht="22.8" customHeight="1">
      <c r="A109" s="12"/>
      <c r="B109" s="188"/>
      <c r="C109" s="189"/>
      <c r="D109" s="190" t="s">
        <v>71</v>
      </c>
      <c r="E109" s="202" t="s">
        <v>1155</v>
      </c>
      <c r="F109" s="202" t="s">
        <v>1156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SUM(P110:P112)</f>
        <v>0</v>
      </c>
      <c r="Q109" s="196"/>
      <c r="R109" s="197">
        <f>SUM(R110:R112)</f>
        <v>0</v>
      </c>
      <c r="S109" s="196"/>
      <c r="T109" s="198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9" t="s">
        <v>146</v>
      </c>
      <c r="AT109" s="200" t="s">
        <v>71</v>
      </c>
      <c r="AU109" s="200" t="s">
        <v>80</v>
      </c>
      <c r="AY109" s="199" t="s">
        <v>118</v>
      </c>
      <c r="BK109" s="201">
        <f>SUM(BK110:BK112)</f>
        <v>0</v>
      </c>
    </row>
    <row r="110" s="2" customFormat="1" ht="16.5" customHeight="1">
      <c r="A110" s="38"/>
      <c r="B110" s="39"/>
      <c r="C110" s="204" t="s">
        <v>164</v>
      </c>
      <c r="D110" s="204" t="s">
        <v>120</v>
      </c>
      <c r="E110" s="205" t="s">
        <v>1157</v>
      </c>
      <c r="F110" s="206" t="s">
        <v>1158</v>
      </c>
      <c r="G110" s="207" t="s">
        <v>505</v>
      </c>
      <c r="H110" s="208">
        <v>1</v>
      </c>
      <c r="I110" s="209"/>
      <c r="J110" s="210">
        <f>ROUND(I110*H110,2)</f>
        <v>0</v>
      </c>
      <c r="K110" s="206" t="s">
        <v>124</v>
      </c>
      <c r="L110" s="44"/>
      <c r="M110" s="211" t="s">
        <v>19</v>
      </c>
      <c r="N110" s="212" t="s">
        <v>43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1119</v>
      </c>
      <c r="AT110" s="215" t="s">
        <v>120</v>
      </c>
      <c r="AU110" s="215" t="s">
        <v>82</v>
      </c>
      <c r="AY110" s="17" t="s">
        <v>118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80</v>
      </c>
      <c r="BK110" s="216">
        <f>ROUND(I110*H110,2)</f>
        <v>0</v>
      </c>
      <c r="BL110" s="17" t="s">
        <v>1119</v>
      </c>
      <c r="BM110" s="215" t="s">
        <v>1159</v>
      </c>
    </row>
    <row r="111" s="2" customFormat="1">
      <c r="A111" s="38"/>
      <c r="B111" s="39"/>
      <c r="C111" s="40"/>
      <c r="D111" s="217" t="s">
        <v>127</v>
      </c>
      <c r="E111" s="40"/>
      <c r="F111" s="218" t="s">
        <v>1158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127</v>
      </c>
      <c r="AU111" s="17" t="s">
        <v>82</v>
      </c>
    </row>
    <row r="112" s="2" customFormat="1">
      <c r="A112" s="38"/>
      <c r="B112" s="39"/>
      <c r="C112" s="40"/>
      <c r="D112" s="222" t="s">
        <v>129</v>
      </c>
      <c r="E112" s="40"/>
      <c r="F112" s="223" t="s">
        <v>1160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129</v>
      </c>
      <c r="AU112" s="17" t="s">
        <v>82</v>
      </c>
    </row>
    <row r="113" s="12" customFormat="1" ht="22.8" customHeight="1">
      <c r="A113" s="12"/>
      <c r="B113" s="188"/>
      <c r="C113" s="189"/>
      <c r="D113" s="190" t="s">
        <v>71</v>
      </c>
      <c r="E113" s="202" t="s">
        <v>1161</v>
      </c>
      <c r="F113" s="202" t="s">
        <v>1162</v>
      </c>
      <c r="G113" s="189"/>
      <c r="H113" s="189"/>
      <c r="I113" s="192"/>
      <c r="J113" s="203">
        <f>BK113</f>
        <v>0</v>
      </c>
      <c r="K113" s="189"/>
      <c r="L113" s="194"/>
      <c r="M113" s="195"/>
      <c r="N113" s="196"/>
      <c r="O113" s="196"/>
      <c r="P113" s="197">
        <f>SUM(P114:P116)</f>
        <v>0</v>
      </c>
      <c r="Q113" s="196"/>
      <c r="R113" s="197">
        <f>SUM(R114:R116)</f>
        <v>0</v>
      </c>
      <c r="S113" s="196"/>
      <c r="T113" s="198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9" t="s">
        <v>146</v>
      </c>
      <c r="AT113" s="200" t="s">
        <v>71</v>
      </c>
      <c r="AU113" s="200" t="s">
        <v>80</v>
      </c>
      <c r="AY113" s="199" t="s">
        <v>118</v>
      </c>
      <c r="BK113" s="201">
        <f>SUM(BK114:BK116)</f>
        <v>0</v>
      </c>
    </row>
    <row r="114" s="2" customFormat="1" ht="16.5" customHeight="1">
      <c r="A114" s="38"/>
      <c r="B114" s="39"/>
      <c r="C114" s="204" t="s">
        <v>176</v>
      </c>
      <c r="D114" s="204" t="s">
        <v>120</v>
      </c>
      <c r="E114" s="205" t="s">
        <v>1163</v>
      </c>
      <c r="F114" s="206" t="s">
        <v>1164</v>
      </c>
      <c r="G114" s="207" t="s">
        <v>505</v>
      </c>
      <c r="H114" s="208">
        <v>1</v>
      </c>
      <c r="I114" s="209"/>
      <c r="J114" s="210">
        <f>ROUND(I114*H114,2)</f>
        <v>0</v>
      </c>
      <c r="K114" s="206" t="s">
        <v>124</v>
      </c>
      <c r="L114" s="44"/>
      <c r="M114" s="211" t="s">
        <v>19</v>
      </c>
      <c r="N114" s="212" t="s">
        <v>43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1119</v>
      </c>
      <c r="AT114" s="215" t="s">
        <v>120</v>
      </c>
      <c r="AU114" s="215" t="s">
        <v>82</v>
      </c>
      <c r="AY114" s="17" t="s">
        <v>118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1119</v>
      </c>
      <c r="BM114" s="215" t="s">
        <v>1165</v>
      </c>
    </row>
    <row r="115" s="2" customFormat="1">
      <c r="A115" s="38"/>
      <c r="B115" s="39"/>
      <c r="C115" s="40"/>
      <c r="D115" s="217" t="s">
        <v>127</v>
      </c>
      <c r="E115" s="40"/>
      <c r="F115" s="218" t="s">
        <v>1164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127</v>
      </c>
      <c r="AU115" s="17" t="s">
        <v>82</v>
      </c>
    </row>
    <row r="116" s="2" customFormat="1">
      <c r="A116" s="38"/>
      <c r="B116" s="39"/>
      <c r="C116" s="40"/>
      <c r="D116" s="222" t="s">
        <v>129</v>
      </c>
      <c r="E116" s="40"/>
      <c r="F116" s="223" t="s">
        <v>1166</v>
      </c>
      <c r="G116" s="40"/>
      <c r="H116" s="40"/>
      <c r="I116" s="219"/>
      <c r="J116" s="40"/>
      <c r="K116" s="40"/>
      <c r="L116" s="44"/>
      <c r="M116" s="246"/>
      <c r="N116" s="247"/>
      <c r="O116" s="248"/>
      <c r="P116" s="248"/>
      <c r="Q116" s="248"/>
      <c r="R116" s="248"/>
      <c r="S116" s="248"/>
      <c r="T116" s="249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129</v>
      </c>
      <c r="AU116" s="17" t="s">
        <v>82</v>
      </c>
    </row>
    <row r="117" s="2" customFormat="1" ht="6.96" customHeight="1">
      <c r="A117" s="38"/>
      <c r="B117" s="59"/>
      <c r="C117" s="60"/>
      <c r="D117" s="60"/>
      <c r="E117" s="60"/>
      <c r="F117" s="60"/>
      <c r="G117" s="60"/>
      <c r="H117" s="60"/>
      <c r="I117" s="60"/>
      <c r="J117" s="60"/>
      <c r="K117" s="60"/>
      <c r="L117" s="44"/>
      <c r="M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</sheetData>
  <sheetProtection sheet="1" autoFilter="0" formatColumns="0" formatRows="0" objects="1" scenarios="1" spinCount="100000" saltValue="R3WJiu3T+ZQMj9p0EBCSun7fYHnC8kmgthtUeiNhPgZg4XfSf2A+HnPsxZnA/yZWlStncG+j4TFXsOpSXfvWQw==" hashValue="J4AqAOu9mRa5loxw5MeeyFihu5mFZmpjF5cU8k/rjmtNO3RxPWh5pH7xFNgi84XNxRKhzPg9E05adCIiaDLd8w==" algorithmName="SHA-512" password="CC35"/>
  <autoFilter ref="C83:K11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1_02/011303000"/>
    <hyperlink ref="F92" r:id="rId2" display="https://podminky.urs.cz/item/CS_URS_2021_02/012103000"/>
    <hyperlink ref="F95" r:id="rId3" display="https://podminky.urs.cz/item/CS_URS_2021_02/012303000"/>
    <hyperlink ref="F98" r:id="rId4" display="https://podminky.urs.cz/item/CS_URS_2021_02/013254000"/>
    <hyperlink ref="F101" r:id="rId5" display="https://podminky.urs.cz/item/CS_URS_2021_02/013274000"/>
    <hyperlink ref="F104" r:id="rId6" display="https://podminky.urs.cz/item/CS_URS_2021_02/013284000"/>
    <hyperlink ref="F108" r:id="rId7" display="https://podminky.urs.cz/item/CS_URS_2021_02/030001000"/>
    <hyperlink ref="F112" r:id="rId8" display="https://podminky.urs.cz/item/CS_URS_2021_02/041903000"/>
    <hyperlink ref="F116" r:id="rId9" display="https://podminky.urs.cz/item/CS_URS_2021_02/0915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1" customWidth="1"/>
    <col min="2" max="2" width="1.667969" style="261" customWidth="1"/>
    <col min="3" max="4" width="5" style="261" customWidth="1"/>
    <col min="5" max="5" width="11.66016" style="261" customWidth="1"/>
    <col min="6" max="6" width="9.160156" style="261" customWidth="1"/>
    <col min="7" max="7" width="5" style="261" customWidth="1"/>
    <col min="8" max="8" width="77.83203" style="261" customWidth="1"/>
    <col min="9" max="10" width="20" style="261" customWidth="1"/>
    <col min="11" max="11" width="1.667969" style="261" customWidth="1"/>
  </cols>
  <sheetData>
    <row r="1" s="1" customFormat="1" ht="37.5" customHeight="1"/>
    <row r="2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="15" customFormat="1" ht="45" customHeight="1">
      <c r="B3" s="265"/>
      <c r="C3" s="266" t="s">
        <v>1167</v>
      </c>
      <c r="D3" s="266"/>
      <c r="E3" s="266"/>
      <c r="F3" s="266"/>
      <c r="G3" s="266"/>
      <c r="H3" s="266"/>
      <c r="I3" s="266"/>
      <c r="J3" s="266"/>
      <c r="K3" s="267"/>
    </row>
    <row r="4" s="1" customFormat="1" ht="25.5" customHeight="1">
      <c r="B4" s="268"/>
      <c r="C4" s="269" t="s">
        <v>1168</v>
      </c>
      <c r="D4" s="269"/>
      <c r="E4" s="269"/>
      <c r="F4" s="269"/>
      <c r="G4" s="269"/>
      <c r="H4" s="269"/>
      <c r="I4" s="269"/>
      <c r="J4" s="269"/>
      <c r="K4" s="270"/>
    </row>
    <row r="5" s="1" customFormat="1" ht="5.25" customHeight="1">
      <c r="B5" s="268"/>
      <c r="C5" s="271"/>
      <c r="D5" s="271"/>
      <c r="E5" s="271"/>
      <c r="F5" s="271"/>
      <c r="G5" s="271"/>
      <c r="H5" s="271"/>
      <c r="I5" s="271"/>
      <c r="J5" s="271"/>
      <c r="K5" s="270"/>
    </row>
    <row r="6" s="1" customFormat="1" ht="15" customHeight="1">
      <c r="B6" s="268"/>
      <c r="C6" s="272" t="s">
        <v>1169</v>
      </c>
      <c r="D6" s="272"/>
      <c r="E6" s="272"/>
      <c r="F6" s="272"/>
      <c r="G6" s="272"/>
      <c r="H6" s="272"/>
      <c r="I6" s="272"/>
      <c r="J6" s="272"/>
      <c r="K6" s="270"/>
    </row>
    <row r="7" s="1" customFormat="1" ht="15" customHeight="1">
      <c r="B7" s="273"/>
      <c r="C7" s="272" t="s">
        <v>1170</v>
      </c>
      <c r="D7" s="272"/>
      <c r="E7" s="272"/>
      <c r="F7" s="272"/>
      <c r="G7" s="272"/>
      <c r="H7" s="272"/>
      <c r="I7" s="272"/>
      <c r="J7" s="272"/>
      <c r="K7" s="270"/>
    </row>
    <row r="8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="1" customFormat="1" ht="15" customHeight="1">
      <c r="B9" s="273"/>
      <c r="C9" s="272" t="s">
        <v>1171</v>
      </c>
      <c r="D9" s="272"/>
      <c r="E9" s="272"/>
      <c r="F9" s="272"/>
      <c r="G9" s="272"/>
      <c r="H9" s="272"/>
      <c r="I9" s="272"/>
      <c r="J9" s="272"/>
      <c r="K9" s="270"/>
    </row>
    <row r="10" s="1" customFormat="1" ht="15" customHeight="1">
      <c r="B10" s="273"/>
      <c r="C10" s="272"/>
      <c r="D10" s="272" t="s">
        <v>1172</v>
      </c>
      <c r="E10" s="272"/>
      <c r="F10" s="272"/>
      <c r="G10" s="272"/>
      <c r="H10" s="272"/>
      <c r="I10" s="272"/>
      <c r="J10" s="272"/>
      <c r="K10" s="270"/>
    </row>
    <row r="11" s="1" customFormat="1" ht="15" customHeight="1">
      <c r="B11" s="273"/>
      <c r="C11" s="274"/>
      <c r="D11" s="272" t="s">
        <v>1173</v>
      </c>
      <c r="E11" s="272"/>
      <c r="F11" s="272"/>
      <c r="G11" s="272"/>
      <c r="H11" s="272"/>
      <c r="I11" s="272"/>
      <c r="J11" s="272"/>
      <c r="K11" s="270"/>
    </row>
    <row r="12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="1" customFormat="1" ht="15" customHeight="1">
      <c r="B13" s="273"/>
      <c r="C13" s="274"/>
      <c r="D13" s="275" t="s">
        <v>1174</v>
      </c>
      <c r="E13" s="272"/>
      <c r="F13" s="272"/>
      <c r="G13" s="272"/>
      <c r="H13" s="272"/>
      <c r="I13" s="272"/>
      <c r="J13" s="272"/>
      <c r="K13" s="270"/>
    </row>
    <row r="14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="1" customFormat="1" ht="15" customHeight="1">
      <c r="B15" s="273"/>
      <c r="C15" s="274"/>
      <c r="D15" s="272" t="s">
        <v>1175</v>
      </c>
      <c r="E15" s="272"/>
      <c r="F15" s="272"/>
      <c r="G15" s="272"/>
      <c r="H15" s="272"/>
      <c r="I15" s="272"/>
      <c r="J15" s="272"/>
      <c r="K15" s="270"/>
    </row>
    <row r="16" s="1" customFormat="1" ht="15" customHeight="1">
      <c r="B16" s="273"/>
      <c r="C16" s="274"/>
      <c r="D16" s="272" t="s">
        <v>1176</v>
      </c>
      <c r="E16" s="272"/>
      <c r="F16" s="272"/>
      <c r="G16" s="272"/>
      <c r="H16" s="272"/>
      <c r="I16" s="272"/>
      <c r="J16" s="272"/>
      <c r="K16" s="270"/>
    </row>
    <row r="17" s="1" customFormat="1" ht="15" customHeight="1">
      <c r="B17" s="273"/>
      <c r="C17" s="274"/>
      <c r="D17" s="272" t="s">
        <v>1177</v>
      </c>
      <c r="E17" s="272"/>
      <c r="F17" s="272"/>
      <c r="G17" s="272"/>
      <c r="H17" s="272"/>
      <c r="I17" s="272"/>
      <c r="J17" s="272"/>
      <c r="K17" s="270"/>
    </row>
    <row r="18" s="1" customFormat="1" ht="15" customHeight="1">
      <c r="B18" s="273"/>
      <c r="C18" s="274"/>
      <c r="D18" s="274"/>
      <c r="E18" s="276" t="s">
        <v>79</v>
      </c>
      <c r="F18" s="272" t="s">
        <v>1178</v>
      </c>
      <c r="G18" s="272"/>
      <c r="H18" s="272"/>
      <c r="I18" s="272"/>
      <c r="J18" s="272"/>
      <c r="K18" s="270"/>
    </row>
    <row r="19" s="1" customFormat="1" ht="15" customHeight="1">
      <c r="B19" s="273"/>
      <c r="C19" s="274"/>
      <c r="D19" s="274"/>
      <c r="E19" s="276" t="s">
        <v>1179</v>
      </c>
      <c r="F19" s="272" t="s">
        <v>1180</v>
      </c>
      <c r="G19" s="272"/>
      <c r="H19" s="272"/>
      <c r="I19" s="272"/>
      <c r="J19" s="272"/>
      <c r="K19" s="270"/>
    </row>
    <row r="20" s="1" customFormat="1" ht="15" customHeight="1">
      <c r="B20" s="273"/>
      <c r="C20" s="274"/>
      <c r="D20" s="274"/>
      <c r="E20" s="276" t="s">
        <v>1181</v>
      </c>
      <c r="F20" s="272" t="s">
        <v>1182</v>
      </c>
      <c r="G20" s="272"/>
      <c r="H20" s="272"/>
      <c r="I20" s="272"/>
      <c r="J20" s="272"/>
      <c r="K20" s="270"/>
    </row>
    <row r="21" s="1" customFormat="1" ht="15" customHeight="1">
      <c r="B21" s="273"/>
      <c r="C21" s="274"/>
      <c r="D21" s="274"/>
      <c r="E21" s="276" t="s">
        <v>1183</v>
      </c>
      <c r="F21" s="272" t="s">
        <v>1184</v>
      </c>
      <c r="G21" s="272"/>
      <c r="H21" s="272"/>
      <c r="I21" s="272"/>
      <c r="J21" s="272"/>
      <c r="K21" s="270"/>
    </row>
    <row r="22" s="1" customFormat="1" ht="15" customHeight="1">
      <c r="B22" s="273"/>
      <c r="C22" s="274"/>
      <c r="D22" s="274"/>
      <c r="E22" s="276" t="s">
        <v>1185</v>
      </c>
      <c r="F22" s="272" t="s">
        <v>1186</v>
      </c>
      <c r="G22" s="272"/>
      <c r="H22" s="272"/>
      <c r="I22" s="272"/>
      <c r="J22" s="272"/>
      <c r="K22" s="270"/>
    </row>
    <row r="23" s="1" customFormat="1" ht="15" customHeight="1">
      <c r="B23" s="273"/>
      <c r="C23" s="274"/>
      <c r="D23" s="274"/>
      <c r="E23" s="276" t="s">
        <v>1187</v>
      </c>
      <c r="F23" s="272" t="s">
        <v>1188</v>
      </c>
      <c r="G23" s="272"/>
      <c r="H23" s="272"/>
      <c r="I23" s="272"/>
      <c r="J23" s="272"/>
      <c r="K23" s="270"/>
    </row>
    <row r="24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="1" customFormat="1" ht="15" customHeight="1">
      <c r="B25" s="273"/>
      <c r="C25" s="272" t="s">
        <v>1189</v>
      </c>
      <c r="D25" s="272"/>
      <c r="E25" s="272"/>
      <c r="F25" s="272"/>
      <c r="G25" s="272"/>
      <c r="H25" s="272"/>
      <c r="I25" s="272"/>
      <c r="J25" s="272"/>
      <c r="K25" s="270"/>
    </row>
    <row r="26" s="1" customFormat="1" ht="15" customHeight="1">
      <c r="B26" s="273"/>
      <c r="C26" s="272" t="s">
        <v>1190</v>
      </c>
      <c r="D26" s="272"/>
      <c r="E26" s="272"/>
      <c r="F26" s="272"/>
      <c r="G26" s="272"/>
      <c r="H26" s="272"/>
      <c r="I26" s="272"/>
      <c r="J26" s="272"/>
      <c r="K26" s="270"/>
    </row>
    <row r="27" s="1" customFormat="1" ht="15" customHeight="1">
      <c r="B27" s="273"/>
      <c r="C27" s="272"/>
      <c r="D27" s="272" t="s">
        <v>1191</v>
      </c>
      <c r="E27" s="272"/>
      <c r="F27" s="272"/>
      <c r="G27" s="272"/>
      <c r="H27" s="272"/>
      <c r="I27" s="272"/>
      <c r="J27" s="272"/>
      <c r="K27" s="270"/>
    </row>
    <row r="28" s="1" customFormat="1" ht="15" customHeight="1">
      <c r="B28" s="273"/>
      <c r="C28" s="274"/>
      <c r="D28" s="272" t="s">
        <v>1192</v>
      </c>
      <c r="E28" s="272"/>
      <c r="F28" s="272"/>
      <c r="G28" s="272"/>
      <c r="H28" s="272"/>
      <c r="I28" s="272"/>
      <c r="J28" s="272"/>
      <c r="K28" s="270"/>
    </row>
    <row r="29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="1" customFormat="1" ht="15" customHeight="1">
      <c r="B30" s="273"/>
      <c r="C30" s="274"/>
      <c r="D30" s="272" t="s">
        <v>1193</v>
      </c>
      <c r="E30" s="272"/>
      <c r="F30" s="272"/>
      <c r="G30" s="272"/>
      <c r="H30" s="272"/>
      <c r="I30" s="272"/>
      <c r="J30" s="272"/>
      <c r="K30" s="270"/>
    </row>
    <row r="31" s="1" customFormat="1" ht="15" customHeight="1">
      <c r="B31" s="273"/>
      <c r="C31" s="274"/>
      <c r="D31" s="272" t="s">
        <v>1194</v>
      </c>
      <c r="E31" s="272"/>
      <c r="F31" s="272"/>
      <c r="G31" s="272"/>
      <c r="H31" s="272"/>
      <c r="I31" s="272"/>
      <c r="J31" s="272"/>
      <c r="K31" s="270"/>
    </row>
    <row r="32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="1" customFormat="1" ht="15" customHeight="1">
      <c r="B33" s="273"/>
      <c r="C33" s="274"/>
      <c r="D33" s="272" t="s">
        <v>1195</v>
      </c>
      <c r="E33" s="272"/>
      <c r="F33" s="272"/>
      <c r="G33" s="272"/>
      <c r="H33" s="272"/>
      <c r="I33" s="272"/>
      <c r="J33" s="272"/>
      <c r="K33" s="270"/>
    </row>
    <row r="34" s="1" customFormat="1" ht="15" customHeight="1">
      <c r="B34" s="273"/>
      <c r="C34" s="274"/>
      <c r="D34" s="272" t="s">
        <v>1196</v>
      </c>
      <c r="E34" s="272"/>
      <c r="F34" s="272"/>
      <c r="G34" s="272"/>
      <c r="H34" s="272"/>
      <c r="I34" s="272"/>
      <c r="J34" s="272"/>
      <c r="K34" s="270"/>
    </row>
    <row r="35" s="1" customFormat="1" ht="15" customHeight="1">
      <c r="B35" s="273"/>
      <c r="C35" s="274"/>
      <c r="D35" s="272" t="s">
        <v>1197</v>
      </c>
      <c r="E35" s="272"/>
      <c r="F35" s="272"/>
      <c r="G35" s="272"/>
      <c r="H35" s="272"/>
      <c r="I35" s="272"/>
      <c r="J35" s="272"/>
      <c r="K35" s="270"/>
    </row>
    <row r="36" s="1" customFormat="1" ht="15" customHeight="1">
      <c r="B36" s="273"/>
      <c r="C36" s="274"/>
      <c r="D36" s="272"/>
      <c r="E36" s="275" t="s">
        <v>104</v>
      </c>
      <c r="F36" s="272"/>
      <c r="G36" s="272" t="s">
        <v>1198</v>
      </c>
      <c r="H36" s="272"/>
      <c r="I36" s="272"/>
      <c r="J36" s="272"/>
      <c r="K36" s="270"/>
    </row>
    <row r="37" s="1" customFormat="1" ht="30.75" customHeight="1">
      <c r="B37" s="273"/>
      <c r="C37" s="274"/>
      <c r="D37" s="272"/>
      <c r="E37" s="275" t="s">
        <v>1199</v>
      </c>
      <c r="F37" s="272"/>
      <c r="G37" s="272" t="s">
        <v>1200</v>
      </c>
      <c r="H37" s="272"/>
      <c r="I37" s="272"/>
      <c r="J37" s="272"/>
      <c r="K37" s="270"/>
    </row>
    <row r="38" s="1" customFormat="1" ht="15" customHeight="1">
      <c r="B38" s="273"/>
      <c r="C38" s="274"/>
      <c r="D38" s="272"/>
      <c r="E38" s="275" t="s">
        <v>53</v>
      </c>
      <c r="F38" s="272"/>
      <c r="G38" s="272" t="s">
        <v>1201</v>
      </c>
      <c r="H38" s="272"/>
      <c r="I38" s="272"/>
      <c r="J38" s="272"/>
      <c r="K38" s="270"/>
    </row>
    <row r="39" s="1" customFormat="1" ht="15" customHeight="1">
      <c r="B39" s="273"/>
      <c r="C39" s="274"/>
      <c r="D39" s="272"/>
      <c r="E39" s="275" t="s">
        <v>54</v>
      </c>
      <c r="F39" s="272"/>
      <c r="G39" s="272" t="s">
        <v>1202</v>
      </c>
      <c r="H39" s="272"/>
      <c r="I39" s="272"/>
      <c r="J39" s="272"/>
      <c r="K39" s="270"/>
    </row>
    <row r="40" s="1" customFormat="1" ht="15" customHeight="1">
      <c r="B40" s="273"/>
      <c r="C40" s="274"/>
      <c r="D40" s="272"/>
      <c r="E40" s="275" t="s">
        <v>105</v>
      </c>
      <c r="F40" s="272"/>
      <c r="G40" s="272" t="s">
        <v>1203</v>
      </c>
      <c r="H40" s="272"/>
      <c r="I40" s="272"/>
      <c r="J40" s="272"/>
      <c r="K40" s="270"/>
    </row>
    <row r="41" s="1" customFormat="1" ht="15" customHeight="1">
      <c r="B41" s="273"/>
      <c r="C41" s="274"/>
      <c r="D41" s="272"/>
      <c r="E41" s="275" t="s">
        <v>106</v>
      </c>
      <c r="F41" s="272"/>
      <c r="G41" s="272" t="s">
        <v>1204</v>
      </c>
      <c r="H41" s="272"/>
      <c r="I41" s="272"/>
      <c r="J41" s="272"/>
      <c r="K41" s="270"/>
    </row>
    <row r="42" s="1" customFormat="1" ht="15" customHeight="1">
      <c r="B42" s="273"/>
      <c r="C42" s="274"/>
      <c r="D42" s="272"/>
      <c r="E42" s="275" t="s">
        <v>1205</v>
      </c>
      <c r="F42" s="272"/>
      <c r="G42" s="272" t="s">
        <v>1206</v>
      </c>
      <c r="H42" s="272"/>
      <c r="I42" s="272"/>
      <c r="J42" s="272"/>
      <c r="K42" s="270"/>
    </row>
    <row r="43" s="1" customFormat="1" ht="15" customHeight="1">
      <c r="B43" s="273"/>
      <c r="C43" s="274"/>
      <c r="D43" s="272"/>
      <c r="E43" s="275"/>
      <c r="F43" s="272"/>
      <c r="G43" s="272" t="s">
        <v>1207</v>
      </c>
      <c r="H43" s="272"/>
      <c r="I43" s="272"/>
      <c r="J43" s="272"/>
      <c r="K43" s="270"/>
    </row>
    <row r="44" s="1" customFormat="1" ht="15" customHeight="1">
      <c r="B44" s="273"/>
      <c r="C44" s="274"/>
      <c r="D44" s="272"/>
      <c r="E44" s="275" t="s">
        <v>1208</v>
      </c>
      <c r="F44" s="272"/>
      <c r="G44" s="272" t="s">
        <v>1209</v>
      </c>
      <c r="H44" s="272"/>
      <c r="I44" s="272"/>
      <c r="J44" s="272"/>
      <c r="K44" s="270"/>
    </row>
    <row r="45" s="1" customFormat="1" ht="15" customHeight="1">
      <c r="B45" s="273"/>
      <c r="C45" s="274"/>
      <c r="D45" s="272"/>
      <c r="E45" s="275" t="s">
        <v>108</v>
      </c>
      <c r="F45" s="272"/>
      <c r="G45" s="272" t="s">
        <v>1210</v>
      </c>
      <c r="H45" s="272"/>
      <c r="I45" s="272"/>
      <c r="J45" s="272"/>
      <c r="K45" s="270"/>
    </row>
    <row r="46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="1" customFormat="1" ht="15" customHeight="1">
      <c r="B47" s="273"/>
      <c r="C47" s="274"/>
      <c r="D47" s="272" t="s">
        <v>1211</v>
      </c>
      <c r="E47" s="272"/>
      <c r="F47" s="272"/>
      <c r="G47" s="272"/>
      <c r="H47" s="272"/>
      <c r="I47" s="272"/>
      <c r="J47" s="272"/>
      <c r="K47" s="270"/>
    </row>
    <row r="48" s="1" customFormat="1" ht="15" customHeight="1">
      <c r="B48" s="273"/>
      <c r="C48" s="274"/>
      <c r="D48" s="274"/>
      <c r="E48" s="272" t="s">
        <v>1212</v>
      </c>
      <c r="F48" s="272"/>
      <c r="G48" s="272"/>
      <c r="H48" s="272"/>
      <c r="I48" s="272"/>
      <c r="J48" s="272"/>
      <c r="K48" s="270"/>
    </row>
    <row r="49" s="1" customFormat="1" ht="15" customHeight="1">
      <c r="B49" s="273"/>
      <c r="C49" s="274"/>
      <c r="D49" s="274"/>
      <c r="E49" s="272" t="s">
        <v>1213</v>
      </c>
      <c r="F49" s="272"/>
      <c r="G49" s="272"/>
      <c r="H49" s="272"/>
      <c r="I49" s="272"/>
      <c r="J49" s="272"/>
      <c r="K49" s="270"/>
    </row>
    <row r="50" s="1" customFormat="1" ht="15" customHeight="1">
      <c r="B50" s="273"/>
      <c r="C50" s="274"/>
      <c r="D50" s="274"/>
      <c r="E50" s="272" t="s">
        <v>1214</v>
      </c>
      <c r="F50" s="272"/>
      <c r="G50" s="272"/>
      <c r="H50" s="272"/>
      <c r="I50" s="272"/>
      <c r="J50" s="272"/>
      <c r="K50" s="270"/>
    </row>
    <row r="51" s="1" customFormat="1" ht="15" customHeight="1">
      <c r="B51" s="273"/>
      <c r="C51" s="274"/>
      <c r="D51" s="272" t="s">
        <v>1215</v>
      </c>
      <c r="E51" s="272"/>
      <c r="F51" s="272"/>
      <c r="G51" s="272"/>
      <c r="H51" s="272"/>
      <c r="I51" s="272"/>
      <c r="J51" s="272"/>
      <c r="K51" s="270"/>
    </row>
    <row r="52" s="1" customFormat="1" ht="25.5" customHeight="1">
      <c r="B52" s="268"/>
      <c r="C52" s="269" t="s">
        <v>1216</v>
      </c>
      <c r="D52" s="269"/>
      <c r="E52" s="269"/>
      <c r="F52" s="269"/>
      <c r="G52" s="269"/>
      <c r="H52" s="269"/>
      <c r="I52" s="269"/>
      <c r="J52" s="269"/>
      <c r="K52" s="270"/>
    </row>
    <row r="53" s="1" customFormat="1" ht="5.25" customHeight="1">
      <c r="B53" s="268"/>
      <c r="C53" s="271"/>
      <c r="D53" s="271"/>
      <c r="E53" s="271"/>
      <c r="F53" s="271"/>
      <c r="G53" s="271"/>
      <c r="H53" s="271"/>
      <c r="I53" s="271"/>
      <c r="J53" s="271"/>
      <c r="K53" s="270"/>
    </row>
    <row r="54" s="1" customFormat="1" ht="15" customHeight="1">
      <c r="B54" s="268"/>
      <c r="C54" s="272" t="s">
        <v>1217</v>
      </c>
      <c r="D54" s="272"/>
      <c r="E54" s="272"/>
      <c r="F54" s="272"/>
      <c r="G54" s="272"/>
      <c r="H54" s="272"/>
      <c r="I54" s="272"/>
      <c r="J54" s="272"/>
      <c r="K54" s="270"/>
    </row>
    <row r="55" s="1" customFormat="1" ht="15" customHeight="1">
      <c r="B55" s="268"/>
      <c r="C55" s="272" t="s">
        <v>1218</v>
      </c>
      <c r="D55" s="272"/>
      <c r="E55" s="272"/>
      <c r="F55" s="272"/>
      <c r="G55" s="272"/>
      <c r="H55" s="272"/>
      <c r="I55" s="272"/>
      <c r="J55" s="272"/>
      <c r="K55" s="270"/>
    </row>
    <row r="56" s="1" customFormat="1" ht="12.75" customHeight="1">
      <c r="B56" s="268"/>
      <c r="C56" s="272"/>
      <c r="D56" s="272"/>
      <c r="E56" s="272"/>
      <c r="F56" s="272"/>
      <c r="G56" s="272"/>
      <c r="H56" s="272"/>
      <c r="I56" s="272"/>
      <c r="J56" s="272"/>
      <c r="K56" s="270"/>
    </row>
    <row r="57" s="1" customFormat="1" ht="15" customHeight="1">
      <c r="B57" s="268"/>
      <c r="C57" s="272" t="s">
        <v>1219</v>
      </c>
      <c r="D57" s="272"/>
      <c r="E57" s="272"/>
      <c r="F57" s="272"/>
      <c r="G57" s="272"/>
      <c r="H57" s="272"/>
      <c r="I57" s="272"/>
      <c r="J57" s="272"/>
      <c r="K57" s="270"/>
    </row>
    <row r="58" s="1" customFormat="1" ht="15" customHeight="1">
      <c r="B58" s="268"/>
      <c r="C58" s="274"/>
      <c r="D58" s="272" t="s">
        <v>1220</v>
      </c>
      <c r="E58" s="272"/>
      <c r="F58" s="272"/>
      <c r="G58" s="272"/>
      <c r="H58" s="272"/>
      <c r="I58" s="272"/>
      <c r="J58" s="272"/>
      <c r="K58" s="270"/>
    </row>
    <row r="59" s="1" customFormat="1" ht="15" customHeight="1">
      <c r="B59" s="268"/>
      <c r="C59" s="274"/>
      <c r="D59" s="272" t="s">
        <v>1221</v>
      </c>
      <c r="E59" s="272"/>
      <c r="F59" s="272"/>
      <c r="G59" s="272"/>
      <c r="H59" s="272"/>
      <c r="I59" s="272"/>
      <c r="J59" s="272"/>
      <c r="K59" s="270"/>
    </row>
    <row r="60" s="1" customFormat="1" ht="15" customHeight="1">
      <c r="B60" s="268"/>
      <c r="C60" s="274"/>
      <c r="D60" s="272" t="s">
        <v>1222</v>
      </c>
      <c r="E60" s="272"/>
      <c r="F60" s="272"/>
      <c r="G60" s="272"/>
      <c r="H60" s="272"/>
      <c r="I60" s="272"/>
      <c r="J60" s="272"/>
      <c r="K60" s="270"/>
    </row>
    <row r="61" s="1" customFormat="1" ht="15" customHeight="1">
      <c r="B61" s="268"/>
      <c r="C61" s="274"/>
      <c r="D61" s="272" t="s">
        <v>1223</v>
      </c>
      <c r="E61" s="272"/>
      <c r="F61" s="272"/>
      <c r="G61" s="272"/>
      <c r="H61" s="272"/>
      <c r="I61" s="272"/>
      <c r="J61" s="272"/>
      <c r="K61" s="270"/>
    </row>
    <row r="62" s="1" customFormat="1" ht="15" customHeight="1">
      <c r="B62" s="268"/>
      <c r="C62" s="274"/>
      <c r="D62" s="277" t="s">
        <v>1224</v>
      </c>
      <c r="E62" s="277"/>
      <c r="F62" s="277"/>
      <c r="G62" s="277"/>
      <c r="H62" s="277"/>
      <c r="I62" s="277"/>
      <c r="J62" s="277"/>
      <c r="K62" s="270"/>
    </row>
    <row r="63" s="1" customFormat="1" ht="15" customHeight="1">
      <c r="B63" s="268"/>
      <c r="C63" s="274"/>
      <c r="D63" s="272" t="s">
        <v>1225</v>
      </c>
      <c r="E63" s="272"/>
      <c r="F63" s="272"/>
      <c r="G63" s="272"/>
      <c r="H63" s="272"/>
      <c r="I63" s="272"/>
      <c r="J63" s="272"/>
      <c r="K63" s="270"/>
    </row>
    <row r="64" s="1" customFormat="1" ht="12.75" customHeight="1">
      <c r="B64" s="268"/>
      <c r="C64" s="274"/>
      <c r="D64" s="274"/>
      <c r="E64" s="278"/>
      <c r="F64" s="274"/>
      <c r="G64" s="274"/>
      <c r="H64" s="274"/>
      <c r="I64" s="274"/>
      <c r="J64" s="274"/>
      <c r="K64" s="270"/>
    </row>
    <row r="65" s="1" customFormat="1" ht="15" customHeight="1">
      <c r="B65" s="268"/>
      <c r="C65" s="274"/>
      <c r="D65" s="272" t="s">
        <v>1226</v>
      </c>
      <c r="E65" s="272"/>
      <c r="F65" s="272"/>
      <c r="G65" s="272"/>
      <c r="H65" s="272"/>
      <c r="I65" s="272"/>
      <c r="J65" s="272"/>
      <c r="K65" s="270"/>
    </row>
    <row r="66" s="1" customFormat="1" ht="15" customHeight="1">
      <c r="B66" s="268"/>
      <c r="C66" s="274"/>
      <c r="D66" s="277" t="s">
        <v>1227</v>
      </c>
      <c r="E66" s="277"/>
      <c r="F66" s="277"/>
      <c r="G66" s="277"/>
      <c r="H66" s="277"/>
      <c r="I66" s="277"/>
      <c r="J66" s="277"/>
      <c r="K66" s="270"/>
    </row>
    <row r="67" s="1" customFormat="1" ht="15" customHeight="1">
      <c r="B67" s="268"/>
      <c r="C67" s="274"/>
      <c r="D67" s="272" t="s">
        <v>1228</v>
      </c>
      <c r="E67" s="272"/>
      <c r="F67" s="272"/>
      <c r="G67" s="272"/>
      <c r="H67" s="272"/>
      <c r="I67" s="272"/>
      <c r="J67" s="272"/>
      <c r="K67" s="270"/>
    </row>
    <row r="68" s="1" customFormat="1" ht="15" customHeight="1">
      <c r="B68" s="268"/>
      <c r="C68" s="274"/>
      <c r="D68" s="272" t="s">
        <v>1229</v>
      </c>
      <c r="E68" s="272"/>
      <c r="F68" s="272"/>
      <c r="G68" s="272"/>
      <c r="H68" s="272"/>
      <c r="I68" s="272"/>
      <c r="J68" s="272"/>
      <c r="K68" s="270"/>
    </row>
    <row r="69" s="1" customFormat="1" ht="15" customHeight="1">
      <c r="B69" s="268"/>
      <c r="C69" s="274"/>
      <c r="D69" s="272" t="s">
        <v>1230</v>
      </c>
      <c r="E69" s="272"/>
      <c r="F69" s="272"/>
      <c r="G69" s="272"/>
      <c r="H69" s="272"/>
      <c r="I69" s="272"/>
      <c r="J69" s="272"/>
      <c r="K69" s="270"/>
    </row>
    <row r="70" s="1" customFormat="1" ht="15" customHeight="1">
      <c r="B70" s="268"/>
      <c r="C70" s="274"/>
      <c r="D70" s="272" t="s">
        <v>1231</v>
      </c>
      <c r="E70" s="272"/>
      <c r="F70" s="272"/>
      <c r="G70" s="272"/>
      <c r="H70" s="272"/>
      <c r="I70" s="272"/>
      <c r="J70" s="272"/>
      <c r="K70" s="270"/>
    </row>
    <row r="7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="1" customFormat="1" ht="45" customHeight="1">
      <c r="B75" s="287"/>
      <c r="C75" s="288" t="s">
        <v>1232</v>
      </c>
      <c r="D75" s="288"/>
      <c r="E75" s="288"/>
      <c r="F75" s="288"/>
      <c r="G75" s="288"/>
      <c r="H75" s="288"/>
      <c r="I75" s="288"/>
      <c r="J75" s="288"/>
      <c r="K75" s="289"/>
    </row>
    <row r="76" s="1" customFormat="1" ht="17.25" customHeight="1">
      <c r="B76" s="287"/>
      <c r="C76" s="290" t="s">
        <v>1233</v>
      </c>
      <c r="D76" s="290"/>
      <c r="E76" s="290"/>
      <c r="F76" s="290" t="s">
        <v>1234</v>
      </c>
      <c r="G76" s="291"/>
      <c r="H76" s="290" t="s">
        <v>54</v>
      </c>
      <c r="I76" s="290" t="s">
        <v>57</v>
      </c>
      <c r="J76" s="290" t="s">
        <v>1235</v>
      </c>
      <c r="K76" s="289"/>
    </row>
    <row r="77" s="1" customFormat="1" ht="17.25" customHeight="1">
      <c r="B77" s="287"/>
      <c r="C77" s="292" t="s">
        <v>1236</v>
      </c>
      <c r="D77" s="292"/>
      <c r="E77" s="292"/>
      <c r="F77" s="293" t="s">
        <v>1237</v>
      </c>
      <c r="G77" s="294"/>
      <c r="H77" s="292"/>
      <c r="I77" s="292"/>
      <c r="J77" s="292" t="s">
        <v>1238</v>
      </c>
      <c r="K77" s="289"/>
    </row>
    <row r="78" s="1" customFormat="1" ht="5.25" customHeight="1">
      <c r="B78" s="287"/>
      <c r="C78" s="295"/>
      <c r="D78" s="295"/>
      <c r="E78" s="295"/>
      <c r="F78" s="295"/>
      <c r="G78" s="296"/>
      <c r="H78" s="295"/>
      <c r="I78" s="295"/>
      <c r="J78" s="295"/>
      <c r="K78" s="289"/>
    </row>
    <row r="79" s="1" customFormat="1" ht="15" customHeight="1">
      <c r="B79" s="287"/>
      <c r="C79" s="275" t="s">
        <v>53</v>
      </c>
      <c r="D79" s="297"/>
      <c r="E79" s="297"/>
      <c r="F79" s="298" t="s">
        <v>1239</v>
      </c>
      <c r="G79" s="299"/>
      <c r="H79" s="275" t="s">
        <v>1240</v>
      </c>
      <c r="I79" s="275" t="s">
        <v>1241</v>
      </c>
      <c r="J79" s="275">
        <v>20</v>
      </c>
      <c r="K79" s="289"/>
    </row>
    <row r="80" s="1" customFormat="1" ht="15" customHeight="1">
      <c r="B80" s="287"/>
      <c r="C80" s="275" t="s">
        <v>1242</v>
      </c>
      <c r="D80" s="275"/>
      <c r="E80" s="275"/>
      <c r="F80" s="298" t="s">
        <v>1239</v>
      </c>
      <c r="G80" s="299"/>
      <c r="H80" s="275" t="s">
        <v>1243</v>
      </c>
      <c r="I80" s="275" t="s">
        <v>1241</v>
      </c>
      <c r="J80" s="275">
        <v>120</v>
      </c>
      <c r="K80" s="289"/>
    </row>
    <row r="81" s="1" customFormat="1" ht="15" customHeight="1">
      <c r="B81" s="300"/>
      <c r="C81" s="275" t="s">
        <v>1244</v>
      </c>
      <c r="D81" s="275"/>
      <c r="E81" s="275"/>
      <c r="F81" s="298" t="s">
        <v>1245</v>
      </c>
      <c r="G81" s="299"/>
      <c r="H81" s="275" t="s">
        <v>1246</v>
      </c>
      <c r="I81" s="275" t="s">
        <v>1241</v>
      </c>
      <c r="J81" s="275">
        <v>50</v>
      </c>
      <c r="K81" s="289"/>
    </row>
    <row r="82" s="1" customFormat="1" ht="15" customHeight="1">
      <c r="B82" s="300"/>
      <c r="C82" s="275" t="s">
        <v>1247</v>
      </c>
      <c r="D82" s="275"/>
      <c r="E82" s="275"/>
      <c r="F82" s="298" t="s">
        <v>1239</v>
      </c>
      <c r="G82" s="299"/>
      <c r="H82" s="275" t="s">
        <v>1248</v>
      </c>
      <c r="I82" s="275" t="s">
        <v>1249</v>
      </c>
      <c r="J82" s="275"/>
      <c r="K82" s="289"/>
    </row>
    <row r="83" s="1" customFormat="1" ht="15" customHeight="1">
      <c r="B83" s="300"/>
      <c r="C83" s="301" t="s">
        <v>1250</v>
      </c>
      <c r="D83" s="301"/>
      <c r="E83" s="301"/>
      <c r="F83" s="302" t="s">
        <v>1245</v>
      </c>
      <c r="G83" s="301"/>
      <c r="H83" s="301" t="s">
        <v>1251</v>
      </c>
      <c r="I83" s="301" t="s">
        <v>1241</v>
      </c>
      <c r="J83" s="301">
        <v>15</v>
      </c>
      <c r="K83" s="289"/>
    </row>
    <row r="84" s="1" customFormat="1" ht="15" customHeight="1">
      <c r="B84" s="300"/>
      <c r="C84" s="301" t="s">
        <v>1252</v>
      </c>
      <c r="D84" s="301"/>
      <c r="E84" s="301"/>
      <c r="F84" s="302" t="s">
        <v>1245</v>
      </c>
      <c r="G84" s="301"/>
      <c r="H84" s="301" t="s">
        <v>1253</v>
      </c>
      <c r="I84" s="301" t="s">
        <v>1241</v>
      </c>
      <c r="J84" s="301">
        <v>15</v>
      </c>
      <c r="K84" s="289"/>
    </row>
    <row r="85" s="1" customFormat="1" ht="15" customHeight="1">
      <c r="B85" s="300"/>
      <c r="C85" s="301" t="s">
        <v>1254</v>
      </c>
      <c r="D85" s="301"/>
      <c r="E85" s="301"/>
      <c r="F85" s="302" t="s">
        <v>1245</v>
      </c>
      <c r="G85" s="301"/>
      <c r="H85" s="301" t="s">
        <v>1255</v>
      </c>
      <c r="I85" s="301" t="s">
        <v>1241</v>
      </c>
      <c r="J85" s="301">
        <v>20</v>
      </c>
      <c r="K85" s="289"/>
    </row>
    <row r="86" s="1" customFormat="1" ht="15" customHeight="1">
      <c r="B86" s="300"/>
      <c r="C86" s="301" t="s">
        <v>1256</v>
      </c>
      <c r="D86" s="301"/>
      <c r="E86" s="301"/>
      <c r="F86" s="302" t="s">
        <v>1245</v>
      </c>
      <c r="G86" s="301"/>
      <c r="H86" s="301" t="s">
        <v>1257</v>
      </c>
      <c r="I86" s="301" t="s">
        <v>1241</v>
      </c>
      <c r="J86" s="301">
        <v>20</v>
      </c>
      <c r="K86" s="289"/>
    </row>
    <row r="87" s="1" customFormat="1" ht="15" customHeight="1">
      <c r="B87" s="300"/>
      <c r="C87" s="275" t="s">
        <v>1258</v>
      </c>
      <c r="D87" s="275"/>
      <c r="E87" s="275"/>
      <c r="F87" s="298" t="s">
        <v>1245</v>
      </c>
      <c r="G87" s="299"/>
      <c r="H87" s="275" t="s">
        <v>1259</v>
      </c>
      <c r="I87" s="275" t="s">
        <v>1241</v>
      </c>
      <c r="J87" s="275">
        <v>50</v>
      </c>
      <c r="K87" s="289"/>
    </row>
    <row r="88" s="1" customFormat="1" ht="15" customHeight="1">
      <c r="B88" s="300"/>
      <c r="C88" s="275" t="s">
        <v>1260</v>
      </c>
      <c r="D88" s="275"/>
      <c r="E88" s="275"/>
      <c r="F88" s="298" t="s">
        <v>1245</v>
      </c>
      <c r="G88" s="299"/>
      <c r="H88" s="275" t="s">
        <v>1261</v>
      </c>
      <c r="I88" s="275" t="s">
        <v>1241</v>
      </c>
      <c r="J88" s="275">
        <v>20</v>
      </c>
      <c r="K88" s="289"/>
    </row>
    <row r="89" s="1" customFormat="1" ht="15" customHeight="1">
      <c r="B89" s="300"/>
      <c r="C89" s="275" t="s">
        <v>1262</v>
      </c>
      <c r="D89" s="275"/>
      <c r="E89" s="275"/>
      <c r="F89" s="298" t="s">
        <v>1245</v>
      </c>
      <c r="G89" s="299"/>
      <c r="H89" s="275" t="s">
        <v>1263</v>
      </c>
      <c r="I89" s="275" t="s">
        <v>1241</v>
      </c>
      <c r="J89" s="275">
        <v>20</v>
      </c>
      <c r="K89" s="289"/>
    </row>
    <row r="90" s="1" customFormat="1" ht="15" customHeight="1">
      <c r="B90" s="300"/>
      <c r="C90" s="275" t="s">
        <v>1264</v>
      </c>
      <c r="D90" s="275"/>
      <c r="E90" s="275"/>
      <c r="F90" s="298" t="s">
        <v>1245</v>
      </c>
      <c r="G90" s="299"/>
      <c r="H90" s="275" t="s">
        <v>1265</v>
      </c>
      <c r="I90" s="275" t="s">
        <v>1241</v>
      </c>
      <c r="J90" s="275">
        <v>50</v>
      </c>
      <c r="K90" s="289"/>
    </row>
    <row r="91" s="1" customFormat="1" ht="15" customHeight="1">
      <c r="B91" s="300"/>
      <c r="C91" s="275" t="s">
        <v>1266</v>
      </c>
      <c r="D91" s="275"/>
      <c r="E91" s="275"/>
      <c r="F91" s="298" t="s">
        <v>1245</v>
      </c>
      <c r="G91" s="299"/>
      <c r="H91" s="275" t="s">
        <v>1266</v>
      </c>
      <c r="I91" s="275" t="s">
        <v>1241</v>
      </c>
      <c r="J91" s="275">
        <v>50</v>
      </c>
      <c r="K91" s="289"/>
    </row>
    <row r="92" s="1" customFormat="1" ht="15" customHeight="1">
      <c r="B92" s="300"/>
      <c r="C92" s="275" t="s">
        <v>1267</v>
      </c>
      <c r="D92" s="275"/>
      <c r="E92" s="275"/>
      <c r="F92" s="298" t="s">
        <v>1245</v>
      </c>
      <c r="G92" s="299"/>
      <c r="H92" s="275" t="s">
        <v>1268</v>
      </c>
      <c r="I92" s="275" t="s">
        <v>1241</v>
      </c>
      <c r="J92" s="275">
        <v>255</v>
      </c>
      <c r="K92" s="289"/>
    </row>
    <row r="93" s="1" customFormat="1" ht="15" customHeight="1">
      <c r="B93" s="300"/>
      <c r="C93" s="275" t="s">
        <v>1269</v>
      </c>
      <c r="D93" s="275"/>
      <c r="E93" s="275"/>
      <c r="F93" s="298" t="s">
        <v>1239</v>
      </c>
      <c r="G93" s="299"/>
      <c r="H93" s="275" t="s">
        <v>1270</v>
      </c>
      <c r="I93" s="275" t="s">
        <v>1271</v>
      </c>
      <c r="J93" s="275"/>
      <c r="K93" s="289"/>
    </row>
    <row r="94" s="1" customFormat="1" ht="15" customHeight="1">
      <c r="B94" s="300"/>
      <c r="C94" s="275" t="s">
        <v>1272</v>
      </c>
      <c r="D94" s="275"/>
      <c r="E94" s="275"/>
      <c r="F94" s="298" t="s">
        <v>1239</v>
      </c>
      <c r="G94" s="299"/>
      <c r="H94" s="275" t="s">
        <v>1273</v>
      </c>
      <c r="I94" s="275" t="s">
        <v>1274</v>
      </c>
      <c r="J94" s="275"/>
      <c r="K94" s="289"/>
    </row>
    <row r="95" s="1" customFormat="1" ht="15" customHeight="1">
      <c r="B95" s="300"/>
      <c r="C95" s="275" t="s">
        <v>1275</v>
      </c>
      <c r="D95" s="275"/>
      <c r="E95" s="275"/>
      <c r="F95" s="298" t="s">
        <v>1239</v>
      </c>
      <c r="G95" s="299"/>
      <c r="H95" s="275" t="s">
        <v>1275</v>
      </c>
      <c r="I95" s="275" t="s">
        <v>1274</v>
      </c>
      <c r="J95" s="275"/>
      <c r="K95" s="289"/>
    </row>
    <row r="96" s="1" customFormat="1" ht="15" customHeight="1">
      <c r="B96" s="300"/>
      <c r="C96" s="275" t="s">
        <v>38</v>
      </c>
      <c r="D96" s="275"/>
      <c r="E96" s="275"/>
      <c r="F96" s="298" t="s">
        <v>1239</v>
      </c>
      <c r="G96" s="299"/>
      <c r="H96" s="275" t="s">
        <v>1276</v>
      </c>
      <c r="I96" s="275" t="s">
        <v>1274</v>
      </c>
      <c r="J96" s="275"/>
      <c r="K96" s="289"/>
    </row>
    <row r="97" s="1" customFormat="1" ht="15" customHeight="1">
      <c r="B97" s="300"/>
      <c r="C97" s="275" t="s">
        <v>48</v>
      </c>
      <c r="D97" s="275"/>
      <c r="E97" s="275"/>
      <c r="F97" s="298" t="s">
        <v>1239</v>
      </c>
      <c r="G97" s="299"/>
      <c r="H97" s="275" t="s">
        <v>1277</v>
      </c>
      <c r="I97" s="275" t="s">
        <v>1274</v>
      </c>
      <c r="J97" s="275"/>
      <c r="K97" s="289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="1" customFormat="1" ht="45" customHeight="1">
      <c r="B102" s="287"/>
      <c r="C102" s="288" t="s">
        <v>1278</v>
      </c>
      <c r="D102" s="288"/>
      <c r="E102" s="288"/>
      <c r="F102" s="288"/>
      <c r="G102" s="288"/>
      <c r="H102" s="288"/>
      <c r="I102" s="288"/>
      <c r="J102" s="288"/>
      <c r="K102" s="289"/>
    </row>
    <row r="103" s="1" customFormat="1" ht="17.25" customHeight="1">
      <c r="B103" s="287"/>
      <c r="C103" s="290" t="s">
        <v>1233</v>
      </c>
      <c r="D103" s="290"/>
      <c r="E103" s="290"/>
      <c r="F103" s="290" t="s">
        <v>1234</v>
      </c>
      <c r="G103" s="291"/>
      <c r="H103" s="290" t="s">
        <v>54</v>
      </c>
      <c r="I103" s="290" t="s">
        <v>57</v>
      </c>
      <c r="J103" s="290" t="s">
        <v>1235</v>
      </c>
      <c r="K103" s="289"/>
    </row>
    <row r="104" s="1" customFormat="1" ht="17.25" customHeight="1">
      <c r="B104" s="287"/>
      <c r="C104" s="292" t="s">
        <v>1236</v>
      </c>
      <c r="D104" s="292"/>
      <c r="E104" s="292"/>
      <c r="F104" s="293" t="s">
        <v>1237</v>
      </c>
      <c r="G104" s="294"/>
      <c r="H104" s="292"/>
      <c r="I104" s="292"/>
      <c r="J104" s="292" t="s">
        <v>1238</v>
      </c>
      <c r="K104" s="289"/>
    </row>
    <row r="105" s="1" customFormat="1" ht="5.25" customHeight="1">
      <c r="B105" s="287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="1" customFormat="1" ht="15" customHeight="1">
      <c r="B106" s="287"/>
      <c r="C106" s="275" t="s">
        <v>53</v>
      </c>
      <c r="D106" s="297"/>
      <c r="E106" s="297"/>
      <c r="F106" s="298" t="s">
        <v>1239</v>
      </c>
      <c r="G106" s="275"/>
      <c r="H106" s="275" t="s">
        <v>1279</v>
      </c>
      <c r="I106" s="275" t="s">
        <v>1241</v>
      </c>
      <c r="J106" s="275">
        <v>20</v>
      </c>
      <c r="K106" s="289"/>
    </row>
    <row r="107" s="1" customFormat="1" ht="15" customHeight="1">
      <c r="B107" s="287"/>
      <c r="C107" s="275" t="s">
        <v>1242</v>
      </c>
      <c r="D107" s="275"/>
      <c r="E107" s="275"/>
      <c r="F107" s="298" t="s">
        <v>1239</v>
      </c>
      <c r="G107" s="275"/>
      <c r="H107" s="275" t="s">
        <v>1279</v>
      </c>
      <c r="I107" s="275" t="s">
        <v>1241</v>
      </c>
      <c r="J107" s="275">
        <v>120</v>
      </c>
      <c r="K107" s="289"/>
    </row>
    <row r="108" s="1" customFormat="1" ht="15" customHeight="1">
      <c r="B108" s="300"/>
      <c r="C108" s="275" t="s">
        <v>1244</v>
      </c>
      <c r="D108" s="275"/>
      <c r="E108" s="275"/>
      <c r="F108" s="298" t="s">
        <v>1245</v>
      </c>
      <c r="G108" s="275"/>
      <c r="H108" s="275" t="s">
        <v>1279</v>
      </c>
      <c r="I108" s="275" t="s">
        <v>1241</v>
      </c>
      <c r="J108" s="275">
        <v>50</v>
      </c>
      <c r="K108" s="289"/>
    </row>
    <row r="109" s="1" customFormat="1" ht="15" customHeight="1">
      <c r="B109" s="300"/>
      <c r="C109" s="275" t="s">
        <v>1247</v>
      </c>
      <c r="D109" s="275"/>
      <c r="E109" s="275"/>
      <c r="F109" s="298" t="s">
        <v>1239</v>
      </c>
      <c r="G109" s="275"/>
      <c r="H109" s="275" t="s">
        <v>1279</v>
      </c>
      <c r="I109" s="275" t="s">
        <v>1249</v>
      </c>
      <c r="J109" s="275"/>
      <c r="K109" s="289"/>
    </row>
    <row r="110" s="1" customFormat="1" ht="15" customHeight="1">
      <c r="B110" s="300"/>
      <c r="C110" s="275" t="s">
        <v>1258</v>
      </c>
      <c r="D110" s="275"/>
      <c r="E110" s="275"/>
      <c r="F110" s="298" t="s">
        <v>1245</v>
      </c>
      <c r="G110" s="275"/>
      <c r="H110" s="275" t="s">
        <v>1279</v>
      </c>
      <c r="I110" s="275" t="s">
        <v>1241</v>
      </c>
      <c r="J110" s="275">
        <v>50</v>
      </c>
      <c r="K110" s="289"/>
    </row>
    <row r="111" s="1" customFormat="1" ht="15" customHeight="1">
      <c r="B111" s="300"/>
      <c r="C111" s="275" t="s">
        <v>1266</v>
      </c>
      <c r="D111" s="275"/>
      <c r="E111" s="275"/>
      <c r="F111" s="298" t="s">
        <v>1245</v>
      </c>
      <c r="G111" s="275"/>
      <c r="H111" s="275" t="s">
        <v>1279</v>
      </c>
      <c r="I111" s="275" t="s">
        <v>1241</v>
      </c>
      <c r="J111" s="275">
        <v>50</v>
      </c>
      <c r="K111" s="289"/>
    </row>
    <row r="112" s="1" customFormat="1" ht="15" customHeight="1">
      <c r="B112" s="300"/>
      <c r="C112" s="275" t="s">
        <v>1264</v>
      </c>
      <c r="D112" s="275"/>
      <c r="E112" s="275"/>
      <c r="F112" s="298" t="s">
        <v>1245</v>
      </c>
      <c r="G112" s="275"/>
      <c r="H112" s="275" t="s">
        <v>1279</v>
      </c>
      <c r="I112" s="275" t="s">
        <v>1241</v>
      </c>
      <c r="J112" s="275">
        <v>50</v>
      </c>
      <c r="K112" s="289"/>
    </row>
    <row r="113" s="1" customFormat="1" ht="15" customHeight="1">
      <c r="B113" s="300"/>
      <c r="C113" s="275" t="s">
        <v>53</v>
      </c>
      <c r="D113" s="275"/>
      <c r="E113" s="275"/>
      <c r="F113" s="298" t="s">
        <v>1239</v>
      </c>
      <c r="G113" s="275"/>
      <c r="H113" s="275" t="s">
        <v>1280</v>
      </c>
      <c r="I113" s="275" t="s">
        <v>1241</v>
      </c>
      <c r="J113" s="275">
        <v>20</v>
      </c>
      <c r="K113" s="289"/>
    </row>
    <row r="114" s="1" customFormat="1" ht="15" customHeight="1">
      <c r="B114" s="300"/>
      <c r="C114" s="275" t="s">
        <v>1281</v>
      </c>
      <c r="D114" s="275"/>
      <c r="E114" s="275"/>
      <c r="F114" s="298" t="s">
        <v>1239</v>
      </c>
      <c r="G114" s="275"/>
      <c r="H114" s="275" t="s">
        <v>1282</v>
      </c>
      <c r="I114" s="275" t="s">
        <v>1241</v>
      </c>
      <c r="J114" s="275">
        <v>120</v>
      </c>
      <c r="K114" s="289"/>
    </row>
    <row r="115" s="1" customFormat="1" ht="15" customHeight="1">
      <c r="B115" s="300"/>
      <c r="C115" s="275" t="s">
        <v>38</v>
      </c>
      <c r="D115" s="275"/>
      <c r="E115" s="275"/>
      <c r="F115" s="298" t="s">
        <v>1239</v>
      </c>
      <c r="G115" s="275"/>
      <c r="H115" s="275" t="s">
        <v>1283</v>
      </c>
      <c r="I115" s="275" t="s">
        <v>1274</v>
      </c>
      <c r="J115" s="275"/>
      <c r="K115" s="289"/>
    </row>
    <row r="116" s="1" customFormat="1" ht="15" customHeight="1">
      <c r="B116" s="300"/>
      <c r="C116" s="275" t="s">
        <v>48</v>
      </c>
      <c r="D116" s="275"/>
      <c r="E116" s="275"/>
      <c r="F116" s="298" t="s">
        <v>1239</v>
      </c>
      <c r="G116" s="275"/>
      <c r="H116" s="275" t="s">
        <v>1284</v>
      </c>
      <c r="I116" s="275" t="s">
        <v>1274</v>
      </c>
      <c r="J116" s="275"/>
      <c r="K116" s="289"/>
    </row>
    <row r="117" s="1" customFormat="1" ht="15" customHeight="1">
      <c r="B117" s="300"/>
      <c r="C117" s="275" t="s">
        <v>57</v>
      </c>
      <c r="D117" s="275"/>
      <c r="E117" s="275"/>
      <c r="F117" s="298" t="s">
        <v>1239</v>
      </c>
      <c r="G117" s="275"/>
      <c r="H117" s="275" t="s">
        <v>1285</v>
      </c>
      <c r="I117" s="275" t="s">
        <v>1286</v>
      </c>
      <c r="J117" s="275"/>
      <c r="K117" s="289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6" t="s">
        <v>1287</v>
      </c>
      <c r="D122" s="266"/>
      <c r="E122" s="266"/>
      <c r="F122" s="266"/>
      <c r="G122" s="266"/>
      <c r="H122" s="266"/>
      <c r="I122" s="266"/>
      <c r="J122" s="266"/>
      <c r="K122" s="317"/>
    </row>
    <row r="123" s="1" customFormat="1" ht="17.25" customHeight="1">
      <c r="B123" s="318"/>
      <c r="C123" s="290" t="s">
        <v>1233</v>
      </c>
      <c r="D123" s="290"/>
      <c r="E123" s="290"/>
      <c r="F123" s="290" t="s">
        <v>1234</v>
      </c>
      <c r="G123" s="291"/>
      <c r="H123" s="290" t="s">
        <v>54</v>
      </c>
      <c r="I123" s="290" t="s">
        <v>57</v>
      </c>
      <c r="J123" s="290" t="s">
        <v>1235</v>
      </c>
      <c r="K123" s="319"/>
    </row>
    <row r="124" s="1" customFormat="1" ht="17.25" customHeight="1">
      <c r="B124" s="318"/>
      <c r="C124" s="292" t="s">
        <v>1236</v>
      </c>
      <c r="D124" s="292"/>
      <c r="E124" s="292"/>
      <c r="F124" s="293" t="s">
        <v>1237</v>
      </c>
      <c r="G124" s="294"/>
      <c r="H124" s="292"/>
      <c r="I124" s="292"/>
      <c r="J124" s="292" t="s">
        <v>1238</v>
      </c>
      <c r="K124" s="319"/>
    </row>
    <row r="125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="1" customFormat="1" ht="15" customHeight="1">
      <c r="B126" s="320"/>
      <c r="C126" s="275" t="s">
        <v>1242</v>
      </c>
      <c r="D126" s="297"/>
      <c r="E126" s="297"/>
      <c r="F126" s="298" t="s">
        <v>1239</v>
      </c>
      <c r="G126" s="275"/>
      <c r="H126" s="275" t="s">
        <v>1279</v>
      </c>
      <c r="I126" s="275" t="s">
        <v>1241</v>
      </c>
      <c r="J126" s="275">
        <v>120</v>
      </c>
      <c r="K126" s="323"/>
    </row>
    <row r="127" s="1" customFormat="1" ht="15" customHeight="1">
      <c r="B127" s="320"/>
      <c r="C127" s="275" t="s">
        <v>1288</v>
      </c>
      <c r="D127" s="275"/>
      <c r="E127" s="275"/>
      <c r="F127" s="298" t="s">
        <v>1239</v>
      </c>
      <c r="G127" s="275"/>
      <c r="H127" s="275" t="s">
        <v>1289</v>
      </c>
      <c r="I127" s="275" t="s">
        <v>1241</v>
      </c>
      <c r="J127" s="275" t="s">
        <v>1290</v>
      </c>
      <c r="K127" s="323"/>
    </row>
    <row r="128" s="1" customFormat="1" ht="15" customHeight="1">
      <c r="B128" s="320"/>
      <c r="C128" s="275" t="s">
        <v>1187</v>
      </c>
      <c r="D128" s="275"/>
      <c r="E128" s="275"/>
      <c r="F128" s="298" t="s">
        <v>1239</v>
      </c>
      <c r="G128" s="275"/>
      <c r="H128" s="275" t="s">
        <v>1291</v>
      </c>
      <c r="I128" s="275" t="s">
        <v>1241</v>
      </c>
      <c r="J128" s="275" t="s">
        <v>1290</v>
      </c>
      <c r="K128" s="323"/>
    </row>
    <row r="129" s="1" customFormat="1" ht="15" customHeight="1">
      <c r="B129" s="320"/>
      <c r="C129" s="275" t="s">
        <v>1250</v>
      </c>
      <c r="D129" s="275"/>
      <c r="E129" s="275"/>
      <c r="F129" s="298" t="s">
        <v>1245</v>
      </c>
      <c r="G129" s="275"/>
      <c r="H129" s="275" t="s">
        <v>1251</v>
      </c>
      <c r="I129" s="275" t="s">
        <v>1241</v>
      </c>
      <c r="J129" s="275">
        <v>15</v>
      </c>
      <c r="K129" s="323"/>
    </row>
    <row r="130" s="1" customFormat="1" ht="15" customHeight="1">
      <c r="B130" s="320"/>
      <c r="C130" s="301" t="s">
        <v>1252</v>
      </c>
      <c r="D130" s="301"/>
      <c r="E130" s="301"/>
      <c r="F130" s="302" t="s">
        <v>1245</v>
      </c>
      <c r="G130" s="301"/>
      <c r="H130" s="301" t="s">
        <v>1253</v>
      </c>
      <c r="I130" s="301" t="s">
        <v>1241</v>
      </c>
      <c r="J130" s="301">
        <v>15</v>
      </c>
      <c r="K130" s="323"/>
    </row>
    <row r="131" s="1" customFormat="1" ht="15" customHeight="1">
      <c r="B131" s="320"/>
      <c r="C131" s="301" t="s">
        <v>1254</v>
      </c>
      <c r="D131" s="301"/>
      <c r="E131" s="301"/>
      <c r="F131" s="302" t="s">
        <v>1245</v>
      </c>
      <c r="G131" s="301"/>
      <c r="H131" s="301" t="s">
        <v>1255</v>
      </c>
      <c r="I131" s="301" t="s">
        <v>1241</v>
      </c>
      <c r="J131" s="301">
        <v>20</v>
      </c>
      <c r="K131" s="323"/>
    </row>
    <row r="132" s="1" customFormat="1" ht="15" customHeight="1">
      <c r="B132" s="320"/>
      <c r="C132" s="301" t="s">
        <v>1256</v>
      </c>
      <c r="D132" s="301"/>
      <c r="E132" s="301"/>
      <c r="F132" s="302" t="s">
        <v>1245</v>
      </c>
      <c r="G132" s="301"/>
      <c r="H132" s="301" t="s">
        <v>1257</v>
      </c>
      <c r="I132" s="301" t="s">
        <v>1241</v>
      </c>
      <c r="J132" s="301">
        <v>20</v>
      </c>
      <c r="K132" s="323"/>
    </row>
    <row r="133" s="1" customFormat="1" ht="15" customHeight="1">
      <c r="B133" s="320"/>
      <c r="C133" s="275" t="s">
        <v>1244</v>
      </c>
      <c r="D133" s="275"/>
      <c r="E133" s="275"/>
      <c r="F133" s="298" t="s">
        <v>1245</v>
      </c>
      <c r="G133" s="275"/>
      <c r="H133" s="275" t="s">
        <v>1279</v>
      </c>
      <c r="I133" s="275" t="s">
        <v>1241</v>
      </c>
      <c r="J133" s="275">
        <v>50</v>
      </c>
      <c r="K133" s="323"/>
    </row>
    <row r="134" s="1" customFormat="1" ht="15" customHeight="1">
      <c r="B134" s="320"/>
      <c r="C134" s="275" t="s">
        <v>1258</v>
      </c>
      <c r="D134" s="275"/>
      <c r="E134" s="275"/>
      <c r="F134" s="298" t="s">
        <v>1245</v>
      </c>
      <c r="G134" s="275"/>
      <c r="H134" s="275" t="s">
        <v>1279</v>
      </c>
      <c r="I134" s="275" t="s">
        <v>1241</v>
      </c>
      <c r="J134" s="275">
        <v>50</v>
      </c>
      <c r="K134" s="323"/>
    </row>
    <row r="135" s="1" customFormat="1" ht="15" customHeight="1">
      <c r="B135" s="320"/>
      <c r="C135" s="275" t="s">
        <v>1264</v>
      </c>
      <c r="D135" s="275"/>
      <c r="E135" s="275"/>
      <c r="F135" s="298" t="s">
        <v>1245</v>
      </c>
      <c r="G135" s="275"/>
      <c r="H135" s="275" t="s">
        <v>1279</v>
      </c>
      <c r="I135" s="275" t="s">
        <v>1241</v>
      </c>
      <c r="J135" s="275">
        <v>50</v>
      </c>
      <c r="K135" s="323"/>
    </row>
    <row r="136" s="1" customFormat="1" ht="15" customHeight="1">
      <c r="B136" s="320"/>
      <c r="C136" s="275" t="s">
        <v>1266</v>
      </c>
      <c r="D136" s="275"/>
      <c r="E136" s="275"/>
      <c r="F136" s="298" t="s">
        <v>1245</v>
      </c>
      <c r="G136" s="275"/>
      <c r="H136" s="275" t="s">
        <v>1279</v>
      </c>
      <c r="I136" s="275" t="s">
        <v>1241</v>
      </c>
      <c r="J136" s="275">
        <v>50</v>
      </c>
      <c r="K136" s="323"/>
    </row>
    <row r="137" s="1" customFormat="1" ht="15" customHeight="1">
      <c r="B137" s="320"/>
      <c r="C137" s="275" t="s">
        <v>1267</v>
      </c>
      <c r="D137" s="275"/>
      <c r="E137" s="275"/>
      <c r="F137" s="298" t="s">
        <v>1245</v>
      </c>
      <c r="G137" s="275"/>
      <c r="H137" s="275" t="s">
        <v>1292</v>
      </c>
      <c r="I137" s="275" t="s">
        <v>1241</v>
      </c>
      <c r="J137" s="275">
        <v>255</v>
      </c>
      <c r="K137" s="323"/>
    </row>
    <row r="138" s="1" customFormat="1" ht="15" customHeight="1">
      <c r="B138" s="320"/>
      <c r="C138" s="275" t="s">
        <v>1269</v>
      </c>
      <c r="D138" s="275"/>
      <c r="E138" s="275"/>
      <c r="F138" s="298" t="s">
        <v>1239</v>
      </c>
      <c r="G138" s="275"/>
      <c r="H138" s="275" t="s">
        <v>1293</v>
      </c>
      <c r="I138" s="275" t="s">
        <v>1271</v>
      </c>
      <c r="J138" s="275"/>
      <c r="K138" s="323"/>
    </row>
    <row r="139" s="1" customFormat="1" ht="15" customHeight="1">
      <c r="B139" s="320"/>
      <c r="C139" s="275" t="s">
        <v>1272</v>
      </c>
      <c r="D139" s="275"/>
      <c r="E139" s="275"/>
      <c r="F139" s="298" t="s">
        <v>1239</v>
      </c>
      <c r="G139" s="275"/>
      <c r="H139" s="275" t="s">
        <v>1294</v>
      </c>
      <c r="I139" s="275" t="s">
        <v>1274</v>
      </c>
      <c r="J139" s="275"/>
      <c r="K139" s="323"/>
    </row>
    <row r="140" s="1" customFormat="1" ht="15" customHeight="1">
      <c r="B140" s="320"/>
      <c r="C140" s="275" t="s">
        <v>1275</v>
      </c>
      <c r="D140" s="275"/>
      <c r="E140" s="275"/>
      <c r="F140" s="298" t="s">
        <v>1239</v>
      </c>
      <c r="G140" s="275"/>
      <c r="H140" s="275" t="s">
        <v>1275</v>
      </c>
      <c r="I140" s="275" t="s">
        <v>1274</v>
      </c>
      <c r="J140" s="275"/>
      <c r="K140" s="323"/>
    </row>
    <row r="141" s="1" customFormat="1" ht="15" customHeight="1">
      <c r="B141" s="320"/>
      <c r="C141" s="275" t="s">
        <v>38</v>
      </c>
      <c r="D141" s="275"/>
      <c r="E141" s="275"/>
      <c r="F141" s="298" t="s">
        <v>1239</v>
      </c>
      <c r="G141" s="275"/>
      <c r="H141" s="275" t="s">
        <v>1295</v>
      </c>
      <c r="I141" s="275" t="s">
        <v>1274</v>
      </c>
      <c r="J141" s="275"/>
      <c r="K141" s="323"/>
    </row>
    <row r="142" s="1" customFormat="1" ht="15" customHeight="1">
      <c r="B142" s="320"/>
      <c r="C142" s="275" t="s">
        <v>1296</v>
      </c>
      <c r="D142" s="275"/>
      <c r="E142" s="275"/>
      <c r="F142" s="298" t="s">
        <v>1239</v>
      </c>
      <c r="G142" s="275"/>
      <c r="H142" s="275" t="s">
        <v>1297</v>
      </c>
      <c r="I142" s="275" t="s">
        <v>1274</v>
      </c>
      <c r="J142" s="275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="1" customFormat="1" ht="45" customHeight="1">
      <c r="B147" s="287"/>
      <c r="C147" s="288" t="s">
        <v>1298</v>
      </c>
      <c r="D147" s="288"/>
      <c r="E147" s="288"/>
      <c r="F147" s="288"/>
      <c r="G147" s="288"/>
      <c r="H147" s="288"/>
      <c r="I147" s="288"/>
      <c r="J147" s="288"/>
      <c r="K147" s="289"/>
    </row>
    <row r="148" s="1" customFormat="1" ht="17.25" customHeight="1">
      <c r="B148" s="287"/>
      <c r="C148" s="290" t="s">
        <v>1233</v>
      </c>
      <c r="D148" s="290"/>
      <c r="E148" s="290"/>
      <c r="F148" s="290" t="s">
        <v>1234</v>
      </c>
      <c r="G148" s="291"/>
      <c r="H148" s="290" t="s">
        <v>54</v>
      </c>
      <c r="I148" s="290" t="s">
        <v>57</v>
      </c>
      <c r="J148" s="290" t="s">
        <v>1235</v>
      </c>
      <c r="K148" s="289"/>
    </row>
    <row r="149" s="1" customFormat="1" ht="17.25" customHeight="1">
      <c r="B149" s="287"/>
      <c r="C149" s="292" t="s">
        <v>1236</v>
      </c>
      <c r="D149" s="292"/>
      <c r="E149" s="292"/>
      <c r="F149" s="293" t="s">
        <v>1237</v>
      </c>
      <c r="G149" s="294"/>
      <c r="H149" s="292"/>
      <c r="I149" s="292"/>
      <c r="J149" s="292" t="s">
        <v>1238</v>
      </c>
      <c r="K149" s="289"/>
    </row>
    <row r="150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="1" customFormat="1" ht="15" customHeight="1">
      <c r="B151" s="300"/>
      <c r="C151" s="327" t="s">
        <v>1242</v>
      </c>
      <c r="D151" s="275"/>
      <c r="E151" s="275"/>
      <c r="F151" s="328" t="s">
        <v>1239</v>
      </c>
      <c r="G151" s="275"/>
      <c r="H151" s="327" t="s">
        <v>1279</v>
      </c>
      <c r="I151" s="327" t="s">
        <v>1241</v>
      </c>
      <c r="J151" s="327">
        <v>120</v>
      </c>
      <c r="K151" s="323"/>
    </row>
    <row r="152" s="1" customFormat="1" ht="15" customHeight="1">
      <c r="B152" s="300"/>
      <c r="C152" s="327" t="s">
        <v>1288</v>
      </c>
      <c r="D152" s="275"/>
      <c r="E152" s="275"/>
      <c r="F152" s="328" t="s">
        <v>1239</v>
      </c>
      <c r="G152" s="275"/>
      <c r="H152" s="327" t="s">
        <v>1299</v>
      </c>
      <c r="I152" s="327" t="s">
        <v>1241</v>
      </c>
      <c r="J152" s="327" t="s">
        <v>1290</v>
      </c>
      <c r="K152" s="323"/>
    </row>
    <row r="153" s="1" customFormat="1" ht="15" customHeight="1">
      <c r="B153" s="300"/>
      <c r="C153" s="327" t="s">
        <v>1187</v>
      </c>
      <c r="D153" s="275"/>
      <c r="E153" s="275"/>
      <c r="F153" s="328" t="s">
        <v>1239</v>
      </c>
      <c r="G153" s="275"/>
      <c r="H153" s="327" t="s">
        <v>1300</v>
      </c>
      <c r="I153" s="327" t="s">
        <v>1241</v>
      </c>
      <c r="J153" s="327" t="s">
        <v>1290</v>
      </c>
      <c r="K153" s="323"/>
    </row>
    <row r="154" s="1" customFormat="1" ht="15" customHeight="1">
      <c r="B154" s="300"/>
      <c r="C154" s="327" t="s">
        <v>1244</v>
      </c>
      <c r="D154" s="275"/>
      <c r="E154" s="275"/>
      <c r="F154" s="328" t="s">
        <v>1245</v>
      </c>
      <c r="G154" s="275"/>
      <c r="H154" s="327" t="s">
        <v>1279</v>
      </c>
      <c r="I154" s="327" t="s">
        <v>1241</v>
      </c>
      <c r="J154" s="327">
        <v>50</v>
      </c>
      <c r="K154" s="323"/>
    </row>
    <row r="155" s="1" customFormat="1" ht="15" customHeight="1">
      <c r="B155" s="300"/>
      <c r="C155" s="327" t="s">
        <v>1247</v>
      </c>
      <c r="D155" s="275"/>
      <c r="E155" s="275"/>
      <c r="F155" s="328" t="s">
        <v>1239</v>
      </c>
      <c r="G155" s="275"/>
      <c r="H155" s="327" t="s">
        <v>1279</v>
      </c>
      <c r="I155" s="327" t="s">
        <v>1249</v>
      </c>
      <c r="J155" s="327"/>
      <c r="K155" s="323"/>
    </row>
    <row r="156" s="1" customFormat="1" ht="15" customHeight="1">
      <c r="B156" s="300"/>
      <c r="C156" s="327" t="s">
        <v>1258</v>
      </c>
      <c r="D156" s="275"/>
      <c r="E156" s="275"/>
      <c r="F156" s="328" t="s">
        <v>1245</v>
      </c>
      <c r="G156" s="275"/>
      <c r="H156" s="327" t="s">
        <v>1279</v>
      </c>
      <c r="I156" s="327" t="s">
        <v>1241</v>
      </c>
      <c r="J156" s="327">
        <v>50</v>
      </c>
      <c r="K156" s="323"/>
    </row>
    <row r="157" s="1" customFormat="1" ht="15" customHeight="1">
      <c r="B157" s="300"/>
      <c r="C157" s="327" t="s">
        <v>1266</v>
      </c>
      <c r="D157" s="275"/>
      <c r="E157" s="275"/>
      <c r="F157" s="328" t="s">
        <v>1245</v>
      </c>
      <c r="G157" s="275"/>
      <c r="H157" s="327" t="s">
        <v>1279</v>
      </c>
      <c r="I157" s="327" t="s">
        <v>1241</v>
      </c>
      <c r="J157" s="327">
        <v>50</v>
      </c>
      <c r="K157" s="323"/>
    </row>
    <row r="158" s="1" customFormat="1" ht="15" customHeight="1">
      <c r="B158" s="300"/>
      <c r="C158" s="327" t="s">
        <v>1264</v>
      </c>
      <c r="D158" s="275"/>
      <c r="E158" s="275"/>
      <c r="F158" s="328" t="s">
        <v>1245</v>
      </c>
      <c r="G158" s="275"/>
      <c r="H158" s="327" t="s">
        <v>1279</v>
      </c>
      <c r="I158" s="327" t="s">
        <v>1241</v>
      </c>
      <c r="J158" s="327">
        <v>50</v>
      </c>
      <c r="K158" s="323"/>
    </row>
    <row r="159" s="1" customFormat="1" ht="15" customHeight="1">
      <c r="B159" s="300"/>
      <c r="C159" s="327" t="s">
        <v>96</v>
      </c>
      <c r="D159" s="275"/>
      <c r="E159" s="275"/>
      <c r="F159" s="328" t="s">
        <v>1239</v>
      </c>
      <c r="G159" s="275"/>
      <c r="H159" s="327" t="s">
        <v>1301</v>
      </c>
      <c r="I159" s="327" t="s">
        <v>1241</v>
      </c>
      <c r="J159" s="327" t="s">
        <v>1302</v>
      </c>
      <c r="K159" s="323"/>
    </row>
    <row r="160" s="1" customFormat="1" ht="15" customHeight="1">
      <c r="B160" s="300"/>
      <c r="C160" s="327" t="s">
        <v>1303</v>
      </c>
      <c r="D160" s="275"/>
      <c r="E160" s="275"/>
      <c r="F160" s="328" t="s">
        <v>1239</v>
      </c>
      <c r="G160" s="275"/>
      <c r="H160" s="327" t="s">
        <v>1304</v>
      </c>
      <c r="I160" s="327" t="s">
        <v>1274</v>
      </c>
      <c r="J160" s="327"/>
      <c r="K160" s="323"/>
    </row>
    <row r="16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="1" customFormat="1" ht="45" customHeight="1">
      <c r="B165" s="265"/>
      <c r="C165" s="266" t="s">
        <v>1305</v>
      </c>
      <c r="D165" s="266"/>
      <c r="E165" s="266"/>
      <c r="F165" s="266"/>
      <c r="G165" s="266"/>
      <c r="H165" s="266"/>
      <c r="I165" s="266"/>
      <c r="J165" s="266"/>
      <c r="K165" s="267"/>
    </row>
    <row r="166" s="1" customFormat="1" ht="17.25" customHeight="1">
      <c r="B166" s="265"/>
      <c r="C166" s="290" t="s">
        <v>1233</v>
      </c>
      <c r="D166" s="290"/>
      <c r="E166" s="290"/>
      <c r="F166" s="290" t="s">
        <v>1234</v>
      </c>
      <c r="G166" s="332"/>
      <c r="H166" s="333" t="s">
        <v>54</v>
      </c>
      <c r="I166" s="333" t="s">
        <v>57</v>
      </c>
      <c r="J166" s="290" t="s">
        <v>1235</v>
      </c>
      <c r="K166" s="267"/>
    </row>
    <row r="167" s="1" customFormat="1" ht="17.25" customHeight="1">
      <c r="B167" s="268"/>
      <c r="C167" s="292" t="s">
        <v>1236</v>
      </c>
      <c r="D167" s="292"/>
      <c r="E167" s="292"/>
      <c r="F167" s="293" t="s">
        <v>1237</v>
      </c>
      <c r="G167" s="334"/>
      <c r="H167" s="335"/>
      <c r="I167" s="335"/>
      <c r="J167" s="292" t="s">
        <v>1238</v>
      </c>
      <c r="K167" s="270"/>
    </row>
    <row r="168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="1" customFormat="1" ht="15" customHeight="1">
      <c r="B169" s="300"/>
      <c r="C169" s="275" t="s">
        <v>1242</v>
      </c>
      <c r="D169" s="275"/>
      <c r="E169" s="275"/>
      <c r="F169" s="298" t="s">
        <v>1239</v>
      </c>
      <c r="G169" s="275"/>
      <c r="H169" s="275" t="s">
        <v>1279</v>
      </c>
      <c r="I169" s="275" t="s">
        <v>1241</v>
      </c>
      <c r="J169" s="275">
        <v>120</v>
      </c>
      <c r="K169" s="323"/>
    </row>
    <row r="170" s="1" customFormat="1" ht="15" customHeight="1">
      <c r="B170" s="300"/>
      <c r="C170" s="275" t="s">
        <v>1288</v>
      </c>
      <c r="D170" s="275"/>
      <c r="E170" s="275"/>
      <c r="F170" s="298" t="s">
        <v>1239</v>
      </c>
      <c r="G170" s="275"/>
      <c r="H170" s="275" t="s">
        <v>1289</v>
      </c>
      <c r="I170" s="275" t="s">
        <v>1241</v>
      </c>
      <c r="J170" s="275" t="s">
        <v>1290</v>
      </c>
      <c r="K170" s="323"/>
    </row>
    <row r="171" s="1" customFormat="1" ht="15" customHeight="1">
      <c r="B171" s="300"/>
      <c r="C171" s="275" t="s">
        <v>1187</v>
      </c>
      <c r="D171" s="275"/>
      <c r="E171" s="275"/>
      <c r="F171" s="298" t="s">
        <v>1239</v>
      </c>
      <c r="G171" s="275"/>
      <c r="H171" s="275" t="s">
        <v>1306</v>
      </c>
      <c r="I171" s="275" t="s">
        <v>1241</v>
      </c>
      <c r="J171" s="275" t="s">
        <v>1290</v>
      </c>
      <c r="K171" s="323"/>
    </row>
    <row r="172" s="1" customFormat="1" ht="15" customHeight="1">
      <c r="B172" s="300"/>
      <c r="C172" s="275" t="s">
        <v>1244</v>
      </c>
      <c r="D172" s="275"/>
      <c r="E172" s="275"/>
      <c r="F172" s="298" t="s">
        <v>1245</v>
      </c>
      <c r="G172" s="275"/>
      <c r="H172" s="275" t="s">
        <v>1306</v>
      </c>
      <c r="I172" s="275" t="s">
        <v>1241</v>
      </c>
      <c r="J172" s="275">
        <v>50</v>
      </c>
      <c r="K172" s="323"/>
    </row>
    <row r="173" s="1" customFormat="1" ht="15" customHeight="1">
      <c r="B173" s="300"/>
      <c r="C173" s="275" t="s">
        <v>1247</v>
      </c>
      <c r="D173" s="275"/>
      <c r="E173" s="275"/>
      <c r="F173" s="298" t="s">
        <v>1239</v>
      </c>
      <c r="G173" s="275"/>
      <c r="H173" s="275" t="s">
        <v>1306</v>
      </c>
      <c r="I173" s="275" t="s">
        <v>1249</v>
      </c>
      <c r="J173" s="275"/>
      <c r="K173" s="323"/>
    </row>
    <row r="174" s="1" customFormat="1" ht="15" customHeight="1">
      <c r="B174" s="300"/>
      <c r="C174" s="275" t="s">
        <v>1258</v>
      </c>
      <c r="D174" s="275"/>
      <c r="E174" s="275"/>
      <c r="F174" s="298" t="s">
        <v>1245</v>
      </c>
      <c r="G174" s="275"/>
      <c r="H174" s="275" t="s">
        <v>1306</v>
      </c>
      <c r="I174" s="275" t="s">
        <v>1241</v>
      </c>
      <c r="J174" s="275">
        <v>50</v>
      </c>
      <c r="K174" s="323"/>
    </row>
    <row r="175" s="1" customFormat="1" ht="15" customHeight="1">
      <c r="B175" s="300"/>
      <c r="C175" s="275" t="s">
        <v>1266</v>
      </c>
      <c r="D175" s="275"/>
      <c r="E175" s="275"/>
      <c r="F175" s="298" t="s">
        <v>1245</v>
      </c>
      <c r="G175" s="275"/>
      <c r="H175" s="275" t="s">
        <v>1306</v>
      </c>
      <c r="I175" s="275" t="s">
        <v>1241</v>
      </c>
      <c r="J175" s="275">
        <v>50</v>
      </c>
      <c r="K175" s="323"/>
    </row>
    <row r="176" s="1" customFormat="1" ht="15" customHeight="1">
      <c r="B176" s="300"/>
      <c r="C176" s="275" t="s">
        <v>1264</v>
      </c>
      <c r="D176" s="275"/>
      <c r="E176" s="275"/>
      <c r="F176" s="298" t="s">
        <v>1245</v>
      </c>
      <c r="G176" s="275"/>
      <c r="H176" s="275" t="s">
        <v>1306</v>
      </c>
      <c r="I176" s="275" t="s">
        <v>1241</v>
      </c>
      <c r="J176" s="275">
        <v>50</v>
      </c>
      <c r="K176" s="323"/>
    </row>
    <row r="177" s="1" customFormat="1" ht="15" customHeight="1">
      <c r="B177" s="300"/>
      <c r="C177" s="275" t="s">
        <v>104</v>
      </c>
      <c r="D177" s="275"/>
      <c r="E177" s="275"/>
      <c r="F177" s="298" t="s">
        <v>1239</v>
      </c>
      <c r="G177" s="275"/>
      <c r="H177" s="275" t="s">
        <v>1307</v>
      </c>
      <c r="I177" s="275" t="s">
        <v>1308</v>
      </c>
      <c r="J177" s="275"/>
      <c r="K177" s="323"/>
    </row>
    <row r="178" s="1" customFormat="1" ht="15" customHeight="1">
      <c r="B178" s="300"/>
      <c r="C178" s="275" t="s">
        <v>57</v>
      </c>
      <c r="D178" s="275"/>
      <c r="E178" s="275"/>
      <c r="F178" s="298" t="s">
        <v>1239</v>
      </c>
      <c r="G178" s="275"/>
      <c r="H178" s="275" t="s">
        <v>1309</v>
      </c>
      <c r="I178" s="275" t="s">
        <v>1310</v>
      </c>
      <c r="J178" s="275">
        <v>1</v>
      </c>
      <c r="K178" s="323"/>
    </row>
    <row r="179" s="1" customFormat="1" ht="15" customHeight="1">
      <c r="B179" s="300"/>
      <c r="C179" s="275" t="s">
        <v>53</v>
      </c>
      <c r="D179" s="275"/>
      <c r="E179" s="275"/>
      <c r="F179" s="298" t="s">
        <v>1239</v>
      </c>
      <c r="G179" s="275"/>
      <c r="H179" s="275" t="s">
        <v>1311</v>
      </c>
      <c r="I179" s="275" t="s">
        <v>1241</v>
      </c>
      <c r="J179" s="275">
        <v>20</v>
      </c>
      <c r="K179" s="323"/>
    </row>
    <row r="180" s="1" customFormat="1" ht="15" customHeight="1">
      <c r="B180" s="300"/>
      <c r="C180" s="275" t="s">
        <v>54</v>
      </c>
      <c r="D180" s="275"/>
      <c r="E180" s="275"/>
      <c r="F180" s="298" t="s">
        <v>1239</v>
      </c>
      <c r="G180" s="275"/>
      <c r="H180" s="275" t="s">
        <v>1312</v>
      </c>
      <c r="I180" s="275" t="s">
        <v>1241</v>
      </c>
      <c r="J180" s="275">
        <v>255</v>
      </c>
      <c r="K180" s="323"/>
    </row>
    <row r="181" s="1" customFormat="1" ht="15" customHeight="1">
      <c r="B181" s="300"/>
      <c r="C181" s="275" t="s">
        <v>105</v>
      </c>
      <c r="D181" s="275"/>
      <c r="E181" s="275"/>
      <c r="F181" s="298" t="s">
        <v>1239</v>
      </c>
      <c r="G181" s="275"/>
      <c r="H181" s="275" t="s">
        <v>1203</v>
      </c>
      <c r="I181" s="275" t="s">
        <v>1241</v>
      </c>
      <c r="J181" s="275">
        <v>10</v>
      </c>
      <c r="K181" s="323"/>
    </row>
    <row r="182" s="1" customFormat="1" ht="15" customHeight="1">
      <c r="B182" s="300"/>
      <c r="C182" s="275" t="s">
        <v>106</v>
      </c>
      <c r="D182" s="275"/>
      <c r="E182" s="275"/>
      <c r="F182" s="298" t="s">
        <v>1239</v>
      </c>
      <c r="G182" s="275"/>
      <c r="H182" s="275" t="s">
        <v>1313</v>
      </c>
      <c r="I182" s="275" t="s">
        <v>1274</v>
      </c>
      <c r="J182" s="275"/>
      <c r="K182" s="323"/>
    </row>
    <row r="183" s="1" customFormat="1" ht="15" customHeight="1">
      <c r="B183" s="300"/>
      <c r="C183" s="275" t="s">
        <v>1314</v>
      </c>
      <c r="D183" s="275"/>
      <c r="E183" s="275"/>
      <c r="F183" s="298" t="s">
        <v>1239</v>
      </c>
      <c r="G183" s="275"/>
      <c r="H183" s="275" t="s">
        <v>1315</v>
      </c>
      <c r="I183" s="275" t="s">
        <v>1274</v>
      </c>
      <c r="J183" s="275"/>
      <c r="K183" s="323"/>
    </row>
    <row r="184" s="1" customFormat="1" ht="15" customHeight="1">
      <c r="B184" s="300"/>
      <c r="C184" s="275" t="s">
        <v>1303</v>
      </c>
      <c r="D184" s="275"/>
      <c r="E184" s="275"/>
      <c r="F184" s="298" t="s">
        <v>1239</v>
      </c>
      <c r="G184" s="275"/>
      <c r="H184" s="275" t="s">
        <v>1316</v>
      </c>
      <c r="I184" s="275" t="s">
        <v>1274</v>
      </c>
      <c r="J184" s="275"/>
      <c r="K184" s="323"/>
    </row>
    <row r="185" s="1" customFormat="1" ht="15" customHeight="1">
      <c r="B185" s="300"/>
      <c r="C185" s="275" t="s">
        <v>108</v>
      </c>
      <c r="D185" s="275"/>
      <c r="E185" s="275"/>
      <c r="F185" s="298" t="s">
        <v>1245</v>
      </c>
      <c r="G185" s="275"/>
      <c r="H185" s="275" t="s">
        <v>1317</v>
      </c>
      <c r="I185" s="275" t="s">
        <v>1241</v>
      </c>
      <c r="J185" s="275">
        <v>50</v>
      </c>
      <c r="K185" s="323"/>
    </row>
    <row r="186" s="1" customFormat="1" ht="15" customHeight="1">
      <c r="B186" s="300"/>
      <c r="C186" s="275" t="s">
        <v>1318</v>
      </c>
      <c r="D186" s="275"/>
      <c r="E186" s="275"/>
      <c r="F186" s="298" t="s">
        <v>1245</v>
      </c>
      <c r="G186" s="275"/>
      <c r="H186" s="275" t="s">
        <v>1319</v>
      </c>
      <c r="I186" s="275" t="s">
        <v>1320</v>
      </c>
      <c r="J186" s="275"/>
      <c r="K186" s="323"/>
    </row>
    <row r="187" s="1" customFormat="1" ht="15" customHeight="1">
      <c r="B187" s="300"/>
      <c r="C187" s="275" t="s">
        <v>1321</v>
      </c>
      <c r="D187" s="275"/>
      <c r="E187" s="275"/>
      <c r="F187" s="298" t="s">
        <v>1245</v>
      </c>
      <c r="G187" s="275"/>
      <c r="H187" s="275" t="s">
        <v>1322</v>
      </c>
      <c r="I187" s="275" t="s">
        <v>1320</v>
      </c>
      <c r="J187" s="275"/>
      <c r="K187" s="323"/>
    </row>
    <row r="188" s="1" customFormat="1" ht="15" customHeight="1">
      <c r="B188" s="300"/>
      <c r="C188" s="275" t="s">
        <v>1323</v>
      </c>
      <c r="D188" s="275"/>
      <c r="E188" s="275"/>
      <c r="F188" s="298" t="s">
        <v>1245</v>
      </c>
      <c r="G188" s="275"/>
      <c r="H188" s="275" t="s">
        <v>1324</v>
      </c>
      <c r="I188" s="275" t="s">
        <v>1320</v>
      </c>
      <c r="J188" s="275"/>
      <c r="K188" s="323"/>
    </row>
    <row r="189" s="1" customFormat="1" ht="15" customHeight="1">
      <c r="B189" s="300"/>
      <c r="C189" s="336" t="s">
        <v>1325</v>
      </c>
      <c r="D189" s="275"/>
      <c r="E189" s="275"/>
      <c r="F189" s="298" t="s">
        <v>1245</v>
      </c>
      <c r="G189" s="275"/>
      <c r="H189" s="275" t="s">
        <v>1326</v>
      </c>
      <c r="I189" s="275" t="s">
        <v>1327</v>
      </c>
      <c r="J189" s="337" t="s">
        <v>1328</v>
      </c>
      <c r="K189" s="323"/>
    </row>
    <row r="190" s="1" customFormat="1" ht="15" customHeight="1">
      <c r="B190" s="300"/>
      <c r="C190" s="336" t="s">
        <v>42</v>
      </c>
      <c r="D190" s="275"/>
      <c r="E190" s="275"/>
      <c r="F190" s="298" t="s">
        <v>1239</v>
      </c>
      <c r="G190" s="275"/>
      <c r="H190" s="272" t="s">
        <v>1329</v>
      </c>
      <c r="I190" s="275" t="s">
        <v>1330</v>
      </c>
      <c r="J190" s="275"/>
      <c r="K190" s="323"/>
    </row>
    <row r="191" s="1" customFormat="1" ht="15" customHeight="1">
      <c r="B191" s="300"/>
      <c r="C191" s="336" t="s">
        <v>1331</v>
      </c>
      <c r="D191" s="275"/>
      <c r="E191" s="275"/>
      <c r="F191" s="298" t="s">
        <v>1239</v>
      </c>
      <c r="G191" s="275"/>
      <c r="H191" s="275" t="s">
        <v>1332</v>
      </c>
      <c r="I191" s="275" t="s">
        <v>1274</v>
      </c>
      <c r="J191" s="275"/>
      <c r="K191" s="323"/>
    </row>
    <row r="192" s="1" customFormat="1" ht="15" customHeight="1">
      <c r="B192" s="300"/>
      <c r="C192" s="336" t="s">
        <v>1333</v>
      </c>
      <c r="D192" s="275"/>
      <c r="E192" s="275"/>
      <c r="F192" s="298" t="s">
        <v>1239</v>
      </c>
      <c r="G192" s="275"/>
      <c r="H192" s="275" t="s">
        <v>1334</v>
      </c>
      <c r="I192" s="275" t="s">
        <v>1274</v>
      </c>
      <c r="J192" s="275"/>
      <c r="K192" s="323"/>
    </row>
    <row r="193" s="1" customFormat="1" ht="15" customHeight="1">
      <c r="B193" s="300"/>
      <c r="C193" s="336" t="s">
        <v>1335</v>
      </c>
      <c r="D193" s="275"/>
      <c r="E193" s="275"/>
      <c r="F193" s="298" t="s">
        <v>1245</v>
      </c>
      <c r="G193" s="275"/>
      <c r="H193" s="275" t="s">
        <v>1336</v>
      </c>
      <c r="I193" s="275" t="s">
        <v>1274</v>
      </c>
      <c r="J193" s="275"/>
      <c r="K193" s="323"/>
    </row>
    <row r="194" s="1" customFormat="1" ht="15" customHeight="1">
      <c r="B194" s="329"/>
      <c r="C194" s="338"/>
      <c r="D194" s="309"/>
      <c r="E194" s="309"/>
      <c r="F194" s="309"/>
      <c r="G194" s="309"/>
      <c r="H194" s="309"/>
      <c r="I194" s="309"/>
      <c r="J194" s="309"/>
      <c r="K194" s="330"/>
    </row>
    <row r="195" s="1" customFormat="1" ht="18.75" customHeight="1">
      <c r="B195" s="311"/>
      <c r="C195" s="321"/>
      <c r="D195" s="321"/>
      <c r="E195" s="321"/>
      <c r="F195" s="331"/>
      <c r="G195" s="321"/>
      <c r="H195" s="321"/>
      <c r="I195" s="321"/>
      <c r="J195" s="321"/>
      <c r="K195" s="311"/>
    </row>
    <row r="196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="1" customFormat="1" ht="18.75" customHeight="1"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</row>
    <row r="198" s="1" customFormat="1" ht="13.5">
      <c r="B198" s="262"/>
      <c r="C198" s="263"/>
      <c r="D198" s="263"/>
      <c r="E198" s="263"/>
      <c r="F198" s="263"/>
      <c r="G198" s="263"/>
      <c r="H198" s="263"/>
      <c r="I198" s="263"/>
      <c r="J198" s="263"/>
      <c r="K198" s="264"/>
    </row>
    <row r="199" s="1" customFormat="1" ht="21">
      <c r="B199" s="265"/>
      <c r="C199" s="266" t="s">
        <v>1337</v>
      </c>
      <c r="D199" s="266"/>
      <c r="E199" s="266"/>
      <c r="F199" s="266"/>
      <c r="G199" s="266"/>
      <c r="H199" s="266"/>
      <c r="I199" s="266"/>
      <c r="J199" s="266"/>
      <c r="K199" s="267"/>
    </row>
    <row r="200" s="1" customFormat="1" ht="25.5" customHeight="1">
      <c r="B200" s="265"/>
      <c r="C200" s="339" t="s">
        <v>1338</v>
      </c>
      <c r="D200" s="339"/>
      <c r="E200" s="339"/>
      <c r="F200" s="339" t="s">
        <v>1339</v>
      </c>
      <c r="G200" s="340"/>
      <c r="H200" s="339" t="s">
        <v>1340</v>
      </c>
      <c r="I200" s="339"/>
      <c r="J200" s="339"/>
      <c r="K200" s="267"/>
    </row>
    <row r="201" s="1" customFormat="1" ht="5.25" customHeight="1">
      <c r="B201" s="300"/>
      <c r="C201" s="295"/>
      <c r="D201" s="295"/>
      <c r="E201" s="295"/>
      <c r="F201" s="295"/>
      <c r="G201" s="321"/>
      <c r="H201" s="295"/>
      <c r="I201" s="295"/>
      <c r="J201" s="295"/>
      <c r="K201" s="323"/>
    </row>
    <row r="202" s="1" customFormat="1" ht="15" customHeight="1">
      <c r="B202" s="300"/>
      <c r="C202" s="275" t="s">
        <v>1330</v>
      </c>
      <c r="D202" s="275"/>
      <c r="E202" s="275"/>
      <c r="F202" s="298" t="s">
        <v>43</v>
      </c>
      <c r="G202" s="275"/>
      <c r="H202" s="275" t="s">
        <v>1341</v>
      </c>
      <c r="I202" s="275"/>
      <c r="J202" s="275"/>
      <c r="K202" s="323"/>
    </row>
    <row r="203" s="1" customFormat="1" ht="15" customHeight="1">
      <c r="B203" s="300"/>
      <c r="C203" s="275"/>
      <c r="D203" s="275"/>
      <c r="E203" s="275"/>
      <c r="F203" s="298" t="s">
        <v>44</v>
      </c>
      <c r="G203" s="275"/>
      <c r="H203" s="275" t="s">
        <v>1342</v>
      </c>
      <c r="I203" s="275"/>
      <c r="J203" s="275"/>
      <c r="K203" s="323"/>
    </row>
    <row r="204" s="1" customFormat="1" ht="15" customHeight="1">
      <c r="B204" s="300"/>
      <c r="C204" s="275"/>
      <c r="D204" s="275"/>
      <c r="E204" s="275"/>
      <c r="F204" s="298" t="s">
        <v>47</v>
      </c>
      <c r="G204" s="275"/>
      <c r="H204" s="275" t="s">
        <v>1343</v>
      </c>
      <c r="I204" s="275"/>
      <c r="J204" s="275"/>
      <c r="K204" s="323"/>
    </row>
    <row r="205" s="1" customFormat="1" ht="15" customHeight="1">
      <c r="B205" s="300"/>
      <c r="C205" s="275"/>
      <c r="D205" s="275"/>
      <c r="E205" s="275"/>
      <c r="F205" s="298" t="s">
        <v>45</v>
      </c>
      <c r="G205" s="275"/>
      <c r="H205" s="275" t="s">
        <v>1344</v>
      </c>
      <c r="I205" s="275"/>
      <c r="J205" s="275"/>
      <c r="K205" s="323"/>
    </row>
    <row r="206" s="1" customFormat="1" ht="15" customHeight="1">
      <c r="B206" s="300"/>
      <c r="C206" s="275"/>
      <c r="D206" s="275"/>
      <c r="E206" s="275"/>
      <c r="F206" s="298" t="s">
        <v>46</v>
      </c>
      <c r="G206" s="275"/>
      <c r="H206" s="275" t="s">
        <v>1345</v>
      </c>
      <c r="I206" s="275"/>
      <c r="J206" s="275"/>
      <c r="K206" s="323"/>
    </row>
    <row r="207" s="1" customFormat="1" ht="15" customHeight="1">
      <c r="B207" s="300"/>
      <c r="C207" s="275"/>
      <c r="D207" s="275"/>
      <c r="E207" s="275"/>
      <c r="F207" s="298"/>
      <c r="G207" s="275"/>
      <c r="H207" s="275"/>
      <c r="I207" s="275"/>
      <c r="J207" s="275"/>
      <c r="K207" s="323"/>
    </row>
    <row r="208" s="1" customFormat="1" ht="15" customHeight="1">
      <c r="B208" s="300"/>
      <c r="C208" s="275" t="s">
        <v>1286</v>
      </c>
      <c r="D208" s="275"/>
      <c r="E208" s="275"/>
      <c r="F208" s="298" t="s">
        <v>79</v>
      </c>
      <c r="G208" s="275"/>
      <c r="H208" s="275" t="s">
        <v>1346</v>
      </c>
      <c r="I208" s="275"/>
      <c r="J208" s="275"/>
      <c r="K208" s="323"/>
    </row>
    <row r="209" s="1" customFormat="1" ht="15" customHeight="1">
      <c r="B209" s="300"/>
      <c r="C209" s="275"/>
      <c r="D209" s="275"/>
      <c r="E209" s="275"/>
      <c r="F209" s="298" t="s">
        <v>1181</v>
      </c>
      <c r="G209" s="275"/>
      <c r="H209" s="275" t="s">
        <v>1182</v>
      </c>
      <c r="I209" s="275"/>
      <c r="J209" s="275"/>
      <c r="K209" s="323"/>
    </row>
    <row r="210" s="1" customFormat="1" ht="15" customHeight="1">
      <c r="B210" s="300"/>
      <c r="C210" s="275"/>
      <c r="D210" s="275"/>
      <c r="E210" s="275"/>
      <c r="F210" s="298" t="s">
        <v>1179</v>
      </c>
      <c r="G210" s="275"/>
      <c r="H210" s="275" t="s">
        <v>1347</v>
      </c>
      <c r="I210" s="275"/>
      <c r="J210" s="275"/>
      <c r="K210" s="323"/>
    </row>
    <row r="211" s="1" customFormat="1" ht="15" customHeight="1">
      <c r="B211" s="341"/>
      <c r="C211" s="275"/>
      <c r="D211" s="275"/>
      <c r="E211" s="275"/>
      <c r="F211" s="298" t="s">
        <v>1183</v>
      </c>
      <c r="G211" s="336"/>
      <c r="H211" s="327" t="s">
        <v>1184</v>
      </c>
      <c r="I211" s="327"/>
      <c r="J211" s="327"/>
      <c r="K211" s="342"/>
    </row>
    <row r="212" s="1" customFormat="1" ht="15" customHeight="1">
      <c r="B212" s="341"/>
      <c r="C212" s="275"/>
      <c r="D212" s="275"/>
      <c r="E212" s="275"/>
      <c r="F212" s="298" t="s">
        <v>1185</v>
      </c>
      <c r="G212" s="336"/>
      <c r="H212" s="327" t="s">
        <v>1162</v>
      </c>
      <c r="I212" s="327"/>
      <c r="J212" s="327"/>
      <c r="K212" s="342"/>
    </row>
    <row r="213" s="1" customFormat="1" ht="15" customHeight="1">
      <c r="B213" s="341"/>
      <c r="C213" s="275"/>
      <c r="D213" s="275"/>
      <c r="E213" s="275"/>
      <c r="F213" s="298"/>
      <c r="G213" s="336"/>
      <c r="H213" s="327"/>
      <c r="I213" s="327"/>
      <c r="J213" s="327"/>
      <c r="K213" s="342"/>
    </row>
    <row r="214" s="1" customFormat="1" ht="15" customHeight="1">
      <c r="B214" s="341"/>
      <c r="C214" s="275" t="s">
        <v>1310</v>
      </c>
      <c r="D214" s="275"/>
      <c r="E214" s="275"/>
      <c r="F214" s="298">
        <v>1</v>
      </c>
      <c r="G214" s="336"/>
      <c r="H214" s="327" t="s">
        <v>1348</v>
      </c>
      <c r="I214" s="327"/>
      <c r="J214" s="327"/>
      <c r="K214" s="342"/>
    </row>
    <row r="215" s="1" customFormat="1" ht="15" customHeight="1">
      <c r="B215" s="341"/>
      <c r="C215" s="275"/>
      <c r="D215" s="275"/>
      <c r="E215" s="275"/>
      <c r="F215" s="298">
        <v>2</v>
      </c>
      <c r="G215" s="336"/>
      <c r="H215" s="327" t="s">
        <v>1349</v>
      </c>
      <c r="I215" s="327"/>
      <c r="J215" s="327"/>
      <c r="K215" s="342"/>
    </row>
    <row r="216" s="1" customFormat="1" ht="15" customHeight="1">
      <c r="B216" s="341"/>
      <c r="C216" s="275"/>
      <c r="D216" s="275"/>
      <c r="E216" s="275"/>
      <c r="F216" s="298">
        <v>3</v>
      </c>
      <c r="G216" s="336"/>
      <c r="H216" s="327" t="s">
        <v>1350</v>
      </c>
      <c r="I216" s="327"/>
      <c r="J216" s="327"/>
      <c r="K216" s="342"/>
    </row>
    <row r="217" s="1" customFormat="1" ht="15" customHeight="1">
      <c r="B217" s="341"/>
      <c r="C217" s="275"/>
      <c r="D217" s="275"/>
      <c r="E217" s="275"/>
      <c r="F217" s="298">
        <v>4</v>
      </c>
      <c r="G217" s="336"/>
      <c r="H217" s="327" t="s">
        <v>1351</v>
      </c>
      <c r="I217" s="327"/>
      <c r="J217" s="327"/>
      <c r="K217" s="342"/>
    </row>
    <row r="218" s="1" customFormat="1" ht="12.75" customHeight="1">
      <c r="B218" s="343"/>
      <c r="C218" s="344"/>
      <c r="D218" s="344"/>
      <c r="E218" s="344"/>
      <c r="F218" s="344"/>
      <c r="G218" s="344"/>
      <c r="H218" s="344"/>
      <c r="I218" s="344"/>
      <c r="J218" s="344"/>
      <c r="K218" s="34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Hermany Jiří</dc:creator>
  <cp:lastModifiedBy>Hermany Jiří</cp:lastModifiedBy>
  <dcterms:created xsi:type="dcterms:W3CDTF">2022-04-20T07:01:17Z</dcterms:created>
  <dcterms:modified xsi:type="dcterms:W3CDTF">2022-04-20T07:01:25Z</dcterms:modified>
</cp:coreProperties>
</file>